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nds.nies.go.jp\esd\main\b42_温室効果ガスインベントリオフィス\c16gio\00_Inventory\JNGI_2024\001_JNGI2024_暫定データ\"/>
    </mc:Choice>
  </mc:AlternateContent>
  <xr:revisionPtr revIDLastSave="0" documentId="8_{14922F0F-062B-466B-B34D-05BC552074AA}" xr6:coauthVersionLast="47" xr6:coauthVersionMax="47" xr10:uidLastSave="{00000000-0000-0000-0000-000000000000}"/>
  <bookViews>
    <workbookView xWindow="-120" yWindow="-120" windowWidth="29040" windowHeight="15840" tabRatio="767" xr2:uid="{CAEC02A5-A6AA-42D7-B85A-169E25F4D131}"/>
  </bookViews>
  <sheets>
    <sheet name="0.Contents" sheetId="61" r:id="rId1"/>
    <sheet name="Notes" sheetId="99" r:id="rId2"/>
    <sheet name="1.Summary" sheetId="64" r:id="rId3"/>
    <sheet name="2.CO2-Sector" sheetId="65" r:id="rId4"/>
    <sheet name="3.Allocated_CO2-Sector" sheetId="66" r:id="rId5"/>
    <sheet name="4.CO2-Share" sheetId="112" r:id="rId6"/>
    <sheet name="5.CO2-fuel" sheetId="70" r:id="rId7"/>
    <sheet name="6.CH4" sheetId="74" r:id="rId8"/>
    <sheet name="7.N2O" sheetId="76" r:id="rId9"/>
    <sheet name="8.F-gas" sheetId="100" r:id="rId10"/>
    <sheet name="9.GHG-capita" sheetId="117" r:id="rId11"/>
    <sheet name="10.GHG-GDP" sheetId="118" r:id="rId12"/>
    <sheet name="11.Household (per household)" sheetId="97" r:id="rId13"/>
    <sheet name="12.Household (per capita)" sheetId="101" r:id="rId14"/>
    <sheet name="13.NDC-LULUCF" sheetId="119" r:id="rId15"/>
    <sheet name="14.【Annex】GHG-bunker" sheetId="73" r:id="rId16"/>
    <sheet name="15.【Annex】CRT-CO2" sheetId="102" r:id="rId17"/>
  </sheets>
  <definedNames>
    <definedName name="_1__123Graph_Aグラフ_2A" localSheetId="14" hidden="1">#REF!</definedName>
    <definedName name="_1__123Graph_Aグラフ_2A" localSheetId="5" hidden="1">#REF!</definedName>
    <definedName name="_1__123Graph_Aグラフ_2A" hidden="1">#REF!</definedName>
    <definedName name="_2__123Graph_Bグラフ_2A" localSheetId="14" hidden="1">#REF!</definedName>
    <definedName name="_2__123Graph_Bグラフ_2A" localSheetId="5" hidden="1">#REF!</definedName>
    <definedName name="_2__123Graph_Bグラフ_2A" hidden="1">#REF!</definedName>
    <definedName name="_3__123Graph_Cグラフ_2A" localSheetId="14" hidden="1">#REF!</definedName>
    <definedName name="_3__123Graph_Cグラフ_2A" localSheetId="5" hidden="1">#REF!</definedName>
    <definedName name="_3__123Graph_Cグラフ_2A" hidden="1">#REF!</definedName>
    <definedName name="_4__123Graph_Dグラフ_2A" localSheetId="14" hidden="1">#REF!</definedName>
    <definedName name="_4__123Graph_Dグラフ_2A" localSheetId="5" hidden="1">#REF!</definedName>
    <definedName name="_4__123Graph_Dグラフ_2A" hidden="1">#REF!</definedName>
    <definedName name="_5__123Graph_Eグラフ_2A" localSheetId="14" hidden="1">#REF!</definedName>
    <definedName name="_5__123Graph_Eグラフ_2A" localSheetId="5" hidden="1">#REF!</definedName>
    <definedName name="_5__123Graph_Eグラフ_2A" hidden="1">#REF!</definedName>
    <definedName name="_6__123Graph_Xグラフ_2A" localSheetId="14" hidden="1">#REF!</definedName>
    <definedName name="_6__123Graph_Xグラフ_2A" localSheetId="5" hidden="1">#REF!</definedName>
    <definedName name="_6__123Graph_Xグラフ_2A" hidden="1">#REF!</definedName>
    <definedName name="_Fill" localSheetId="14" hidden="1">#REF!</definedName>
    <definedName name="_Fill" localSheetId="5" hidden="1">#REF!</definedName>
    <definedName name="_Fill" hidden="1">#REF!</definedName>
    <definedName name="_Regression_Out" localSheetId="14" hidden="1">#REF!</definedName>
    <definedName name="_Regression_Out" localSheetId="5" hidden="1">#REF!</definedName>
    <definedName name="_Regression_Out" hidden="1">#REF!</definedName>
    <definedName name="_Regression_X" localSheetId="14" hidden="1">#REF!</definedName>
    <definedName name="_Regression_X" localSheetId="5" hidden="1">#REF!</definedName>
    <definedName name="_Regression_X" hidden="1">#REF!</definedName>
    <definedName name="_Regression_Y" localSheetId="14" hidden="1">#REF!</definedName>
    <definedName name="_Regression_Y" localSheetId="5" hidden="1">#REF!</definedName>
    <definedName name="_Regression_Y" hidden="1">#REF!</definedName>
    <definedName name="_xlnm.Print_Area" localSheetId="0">'0.Contents'!$A$1:$E$29</definedName>
    <definedName name="_xlnm.Print_Area" localSheetId="5">'4.CO2-Share'!$A$1:$AA$57</definedName>
    <definedName name="_xlnm.Print_Area" localSheetId="7">'6.CH4'!$A$1:$CA$73</definedName>
    <definedName name="_xlnm.Print_Titles" localSheetId="7">'6.CH4'!$U:$W</definedName>
    <definedName name="regression" localSheetId="5" hidden="1">#REF!</definedName>
    <definedName name="regression" hidden="1">#REF!</definedName>
    <definedName name="regressiona1" localSheetId="5" hidden="1">#REF!</definedName>
    <definedName name="regressiona1"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 i="73" l="1"/>
  <c r="AB24" i="118" l="1"/>
  <c r="AC24" i="118"/>
  <c r="AD24" i="118"/>
  <c r="BG142" i="66"/>
  <c r="BG146" i="66"/>
  <c r="F22" i="112" s="1"/>
  <c r="BG75" i="65"/>
  <c r="F9" i="112" s="1"/>
  <c r="BG76" i="65"/>
  <c r="F10" i="112" s="1"/>
  <c r="BG114" i="66"/>
  <c r="BG117" i="66"/>
  <c r="BG118" i="66"/>
  <c r="BG119" i="66"/>
  <c r="BG120" i="66"/>
  <c r="BG123" i="66"/>
  <c r="BG124" i="66"/>
  <c r="BG125" i="66"/>
  <c r="BG126" i="66"/>
  <c r="BG149" i="66" s="1"/>
  <c r="F25" i="112" s="1"/>
  <c r="BG127" i="66"/>
  <c r="BG128" i="66"/>
  <c r="BG129" i="66"/>
  <c r="BG79" i="65"/>
  <c r="F13" i="112" s="1"/>
  <c r="BG132" i="66"/>
  <c r="BG133" i="66"/>
  <c r="BG134" i="66"/>
  <c r="BG135" i="66"/>
  <c r="BI52" i="65" l="1"/>
  <c r="BI45" i="65"/>
  <c r="BH45" i="65"/>
  <c r="BG147" i="66"/>
  <c r="F23" i="112" s="1"/>
  <c r="BG45" i="65"/>
  <c r="BG35" i="65"/>
  <c r="BG74" i="65" s="1"/>
  <c r="F8" i="112" s="1"/>
  <c r="BI7" i="65"/>
  <c r="BI6" i="65" s="1"/>
  <c r="BG52" i="65"/>
  <c r="BG122" i="66" s="1"/>
  <c r="BI35" i="65"/>
  <c r="BI43" i="65"/>
  <c r="BH52" i="65"/>
  <c r="BG7" i="66"/>
  <c r="BG6" i="66" s="1"/>
  <c r="BG77" i="66"/>
  <c r="BG145" i="66" s="1"/>
  <c r="F21" i="112" s="1"/>
  <c r="BH35" i="65"/>
  <c r="BG148" i="66"/>
  <c r="F24" i="112" s="1"/>
  <c r="BG131" i="66"/>
  <c r="BI19" i="65"/>
  <c r="BI14" i="65" s="1"/>
  <c r="BG19" i="65"/>
  <c r="BG14" i="65" s="1"/>
  <c r="BG73" i="65" s="1"/>
  <c r="F7" i="112" s="1"/>
  <c r="BG116" i="66"/>
  <c r="BG115" i="66" s="1"/>
  <c r="BH19" i="65"/>
  <c r="BH14" i="65" s="1"/>
  <c r="BI61" i="65"/>
  <c r="BH43" i="65"/>
  <c r="BH7" i="65"/>
  <c r="BH6" i="65" s="1"/>
  <c r="BG130" i="66"/>
  <c r="BG150" i="66" s="1"/>
  <c r="F26" i="112" s="1"/>
  <c r="BG11" i="70"/>
  <c r="BH61" i="65"/>
  <c r="BG43" i="65"/>
  <c r="BG7" i="65"/>
  <c r="BG121" i="66"/>
  <c r="BG61" i="65"/>
  <c r="BG78" i="65"/>
  <c r="F12" i="112" s="1"/>
  <c r="BG26" i="66"/>
  <c r="BG14" i="66" s="1"/>
  <c r="BG144" i="66" s="1"/>
  <c r="F20" i="112" s="1"/>
  <c r="BG77" i="65"/>
  <c r="F11" i="112" s="1"/>
  <c r="BG143" i="66" l="1"/>
  <c r="BG16" i="70"/>
  <c r="BI5" i="65"/>
  <c r="BI66" i="65" s="1"/>
  <c r="BG17" i="70"/>
  <c r="BH5" i="65"/>
  <c r="BH66" i="65" s="1"/>
  <c r="BG15" i="70"/>
  <c r="BG6" i="65"/>
  <c r="BG5" i="65" s="1"/>
  <c r="BG72" i="65"/>
  <c r="F6" i="112" s="1"/>
  <c r="BG113" i="66"/>
  <c r="BG19" i="70"/>
  <c r="BG20" i="70"/>
  <c r="BG18" i="70"/>
  <c r="BG5" i="66"/>
  <c r="BG136" i="66" s="1"/>
  <c r="BG151" i="66" l="1"/>
  <c r="F19" i="112"/>
  <c r="BG66" i="65"/>
  <c r="BG7" i="117"/>
  <c r="BG21" i="70"/>
  <c r="BG80" i="65"/>
  <c r="F14" i="112" s="1"/>
  <c r="AE24" i="118"/>
  <c r="AA30" i="102" l="1"/>
  <c r="F27" i="112"/>
  <c r="BG7" i="102"/>
  <c r="BG73" i="102"/>
  <c r="BG30" i="102"/>
  <c r="BG52" i="102"/>
  <c r="BG76" i="102" s="1"/>
  <c r="BG4" i="73"/>
  <c r="BG7" i="73"/>
  <c r="BG5" i="97"/>
  <c r="BG11" i="97"/>
  <c r="BG25" i="97"/>
  <c r="BG39" i="97"/>
  <c r="BG51" i="97"/>
  <c r="BG7" i="118"/>
  <c r="BG10" i="118" s="1"/>
  <c r="BG34" i="118"/>
  <c r="BG10" i="117"/>
  <c r="BG34" i="117"/>
  <c r="BG4" i="100"/>
  <c r="BG5" i="100"/>
  <c r="BG45" i="100" s="1"/>
  <c r="BG58" i="100"/>
  <c r="BG24" i="100"/>
  <c r="BG61" i="100" s="1"/>
  <c r="BG39" i="100"/>
  <c r="BG73" i="100"/>
  <c r="BG107" i="100"/>
  <c r="BG4" i="74"/>
  <c r="BG28" i="74"/>
  <c r="BG31" i="74"/>
  <c r="BG40" i="74"/>
  <c r="BG57" i="74"/>
  <c r="BG95" i="65"/>
  <c r="BG83" i="65"/>
  <c r="BG71" i="65"/>
  <c r="BG4" i="65"/>
  <c r="BG10" i="64"/>
  <c r="BG69" i="102" l="1"/>
  <c r="BG50" i="100"/>
  <c r="BG51" i="100"/>
  <c r="BG60" i="100"/>
  <c r="BG65" i="100"/>
  <c r="BG43" i="100"/>
  <c r="BG63" i="100"/>
  <c r="BG42" i="100"/>
  <c r="BG32" i="74"/>
  <c r="BG48" i="100"/>
  <c r="BG47" i="100"/>
  <c r="BG36" i="74"/>
  <c r="BG33" i="74"/>
  <c r="BG5" i="64"/>
  <c r="BG31" i="100"/>
  <c r="BG35" i="102"/>
  <c r="BG29" i="102" s="1"/>
  <c r="BG74" i="102" s="1"/>
  <c r="BG35" i="74"/>
  <c r="BG64" i="100"/>
  <c r="BG34" i="74"/>
  <c r="BG41" i="100"/>
  <c r="BG17" i="100"/>
  <c r="BG41" i="102"/>
  <c r="BG75" i="102" s="1"/>
  <c r="BG71" i="102"/>
  <c r="BG24" i="118"/>
  <c r="BG24" i="117"/>
  <c r="BG49" i="100"/>
  <c r="BG44" i="100"/>
  <c r="BG62" i="100"/>
  <c r="BG46" i="100"/>
  <c r="BG57" i="100" l="1"/>
  <c r="BG56" i="100"/>
  <c r="BG53" i="100"/>
  <c r="BG40" i="100"/>
  <c r="BG69" i="100"/>
  <c r="BG67" i="100"/>
  <c r="BG54" i="100"/>
  <c r="BG68" i="100"/>
  <c r="BG55" i="100"/>
  <c r="BG37" i="74"/>
  <c r="BG59" i="100"/>
  <c r="BG35" i="100"/>
  <c r="BG6" i="117"/>
  <c r="BG6" i="118"/>
  <c r="BG125" i="100"/>
  <c r="BG91" i="100"/>
  <c r="BG52" i="100" l="1"/>
  <c r="BG66" i="100"/>
  <c r="BG9" i="118"/>
  <c r="BG9" i="117"/>
  <c r="BG36" i="64" l="1"/>
  <c r="BG37" i="64"/>
  <c r="BG38" i="64"/>
  <c r="BG41" i="64"/>
  <c r="BG42" i="64"/>
  <c r="BG43" i="64"/>
  <c r="BG44" i="64"/>
  <c r="BF10" i="64" l="1"/>
  <c r="BG40" i="64" s="1"/>
  <c r="BF5" i="64"/>
  <c r="BG35" i="64" s="1"/>
  <c r="AY34" i="117" l="1"/>
  <c r="AZ34" i="117"/>
  <c r="BA34" i="117"/>
  <c r="BB34" i="117"/>
  <c r="BC34" i="117"/>
  <c r="BD34" i="117"/>
  <c r="BE34" i="117"/>
  <c r="BF34" i="117"/>
  <c r="AD85" i="100"/>
  <c r="AH85" i="100"/>
  <c r="AI85" i="100"/>
  <c r="AL85" i="100"/>
  <c r="AP85" i="100"/>
  <c r="AT85" i="100"/>
  <c r="BG85" i="100"/>
  <c r="AX85" i="100" l="1"/>
  <c r="BG119" i="100"/>
  <c r="AE85" i="100"/>
  <c r="AV85" i="100"/>
  <c r="AR85" i="100"/>
  <c r="AJ85" i="100"/>
  <c r="AF85" i="100"/>
  <c r="AB85" i="100"/>
  <c r="AN85" i="100"/>
  <c r="AU85" i="100"/>
  <c r="AQ85" i="100"/>
  <c r="AM85" i="100"/>
  <c r="BD85" i="100"/>
  <c r="BD119" i="100"/>
  <c r="AZ85" i="100"/>
  <c r="AZ119" i="100"/>
  <c r="BF85" i="100"/>
  <c r="BF119" i="100"/>
  <c r="BC85" i="100"/>
  <c r="BC119" i="100"/>
  <c r="AY85" i="100"/>
  <c r="AY119" i="100"/>
  <c r="BB85" i="100"/>
  <c r="BB119" i="100"/>
  <c r="BE85" i="100"/>
  <c r="BE119" i="100"/>
  <c r="BA85" i="100"/>
  <c r="BA119" i="100"/>
  <c r="AW85" i="100"/>
  <c r="AS85" i="100"/>
  <c r="AO85" i="100"/>
  <c r="AK85" i="100"/>
  <c r="AG85" i="100"/>
  <c r="AC85" i="100"/>
  <c r="BG103" i="100"/>
  <c r="BG137" i="100"/>
  <c r="BG102" i="100"/>
  <c r="BG136" i="100"/>
  <c r="BG101" i="100"/>
  <c r="BG135" i="100"/>
  <c r="BG99" i="100"/>
  <c r="BG133" i="100"/>
  <c r="BG98" i="100"/>
  <c r="BG132" i="100"/>
  <c r="BG97" i="100"/>
  <c r="BG131" i="100"/>
  <c r="BG96" i="100"/>
  <c r="BG130" i="100"/>
  <c r="BG95" i="100"/>
  <c r="BG129" i="100"/>
  <c r="BG94" i="100"/>
  <c r="BG128" i="100"/>
  <c r="BG92" i="100"/>
  <c r="BG126" i="100"/>
  <c r="BG90" i="100"/>
  <c r="BG124" i="100"/>
  <c r="BG89" i="100"/>
  <c r="BG123" i="100"/>
  <c r="BG88" i="100"/>
  <c r="BG122" i="100"/>
  <c r="BG87" i="100"/>
  <c r="BG121" i="100"/>
  <c r="BG84" i="100"/>
  <c r="BG118" i="100"/>
  <c r="BG83" i="100"/>
  <c r="BG117" i="100"/>
  <c r="BG82" i="100"/>
  <c r="BG116" i="100"/>
  <c r="BG81" i="100"/>
  <c r="BG115" i="100"/>
  <c r="BG80" i="100"/>
  <c r="BG114" i="100"/>
  <c r="BG79" i="100"/>
  <c r="BG113" i="100"/>
  <c r="BG78" i="100"/>
  <c r="BG112" i="100"/>
  <c r="BG77" i="100"/>
  <c r="BG111" i="100"/>
  <c r="BG76" i="100"/>
  <c r="BG110" i="100"/>
  <c r="BG75" i="100"/>
  <c r="BE5" i="100"/>
  <c r="BE51" i="100" s="1"/>
  <c r="BD5" i="100"/>
  <c r="BD51" i="100" s="1"/>
  <c r="BC5" i="100"/>
  <c r="BC51" i="100" s="1"/>
  <c r="BB5" i="100"/>
  <c r="BB51" i="100" s="1"/>
  <c r="BA5" i="100"/>
  <c r="BA51" i="100" s="1"/>
  <c r="AY5" i="100"/>
  <c r="AY51" i="100" s="1"/>
  <c r="AW5" i="100"/>
  <c r="AW51" i="100" s="1"/>
  <c r="AV5" i="100"/>
  <c r="AV51" i="100" s="1"/>
  <c r="AU5" i="100"/>
  <c r="AU51" i="100" s="1"/>
  <c r="AT5" i="100"/>
  <c r="AT51" i="100" s="1"/>
  <c r="AS5" i="100"/>
  <c r="AS51" i="100" s="1"/>
  <c r="AR5" i="100"/>
  <c r="AR51" i="100" s="1"/>
  <c r="AQ5" i="100"/>
  <c r="AQ51" i="100" s="1"/>
  <c r="AP5" i="100"/>
  <c r="AP51" i="100" s="1"/>
  <c r="AO5" i="100"/>
  <c r="AO51" i="100" s="1"/>
  <c r="AM5" i="100"/>
  <c r="AM51" i="100" s="1"/>
  <c r="AL5" i="100"/>
  <c r="AL51" i="100" s="1"/>
  <c r="AK5" i="100"/>
  <c r="AK51" i="100" s="1"/>
  <c r="AJ5" i="100"/>
  <c r="AJ51" i="100" s="1"/>
  <c r="AI5" i="100"/>
  <c r="AI51" i="100" s="1"/>
  <c r="AH5" i="100"/>
  <c r="AH51" i="100" s="1"/>
  <c r="AG5" i="100"/>
  <c r="AG51" i="100" s="1"/>
  <c r="AF5" i="100"/>
  <c r="AF51" i="100" s="1"/>
  <c r="AD5" i="100"/>
  <c r="AD51" i="100" s="1"/>
  <c r="AC5" i="100"/>
  <c r="AC51" i="100" s="1"/>
  <c r="AB5" i="100"/>
  <c r="AB51" i="100" s="1"/>
  <c r="AA5" i="100"/>
  <c r="AA51" i="100" s="1"/>
  <c r="BG52" i="74"/>
  <c r="BG69" i="74"/>
  <c r="BG50" i="74"/>
  <c r="BG67" i="74"/>
  <c r="BG49" i="74"/>
  <c r="BG66" i="74"/>
  <c r="BG48" i="74"/>
  <c r="BG65" i="74"/>
  <c r="BG46" i="74"/>
  <c r="BG63" i="74"/>
  <c r="BG47" i="74"/>
  <c r="BG64" i="74"/>
  <c r="BG45" i="74"/>
  <c r="BG62" i="74"/>
  <c r="BG44" i="74"/>
  <c r="BG61" i="74"/>
  <c r="BG43" i="74"/>
  <c r="BG60" i="74"/>
  <c r="BG42" i="74"/>
  <c r="BG59" i="74"/>
  <c r="BG41" i="74"/>
  <c r="BG58" i="74"/>
  <c r="BF142" i="66"/>
  <c r="BE76" i="65"/>
  <c r="BG58" i="64"/>
  <c r="BG57" i="64"/>
  <c r="BG56" i="64"/>
  <c r="BG55" i="64"/>
  <c r="BG52" i="64"/>
  <c r="BG51" i="64"/>
  <c r="BG50" i="64"/>
  <c r="BG70" i="74" l="1"/>
  <c r="BG68" i="74"/>
  <c r="BG53" i="74"/>
  <c r="BG51" i="74"/>
  <c r="AX5" i="100"/>
  <c r="BG109" i="100"/>
  <c r="AZ5" i="100"/>
  <c r="AZ51" i="100" s="1"/>
  <c r="BF5" i="100"/>
  <c r="AN5" i="100"/>
  <c r="AN51" i="100" s="1"/>
  <c r="AE5" i="100"/>
  <c r="AE51" i="100" s="1"/>
  <c r="BF17" i="100"/>
  <c r="BF43" i="65"/>
  <c r="AX51" i="100" l="1"/>
  <c r="BG108" i="100"/>
  <c r="BF57" i="100"/>
  <c r="BG86" i="100"/>
  <c r="BF51" i="100"/>
  <c r="BG74" i="100"/>
  <c r="BF50" i="100"/>
  <c r="BF79" i="65"/>
  <c r="BG91" i="65" l="1"/>
  <c r="BF38" i="64"/>
  <c r="BE61" i="65" l="1"/>
  <c r="AA5" i="64" l="1"/>
  <c r="BF52" i="102" l="1"/>
  <c r="BF76" i="102" s="1"/>
  <c r="BG100" i="102" s="1"/>
  <c r="BF35" i="102"/>
  <c r="BF73" i="102"/>
  <c r="BG97" i="102" s="1"/>
  <c r="AB4" i="100"/>
  <c r="AC4" i="100" s="1"/>
  <c r="AD4" i="100" s="1"/>
  <c r="AE4" i="100" s="1"/>
  <c r="AF4" i="100" s="1"/>
  <c r="AG4" i="100" s="1"/>
  <c r="AH4" i="100" s="1"/>
  <c r="AI4" i="100" s="1"/>
  <c r="AJ4" i="100" s="1"/>
  <c r="AK4" i="100" s="1"/>
  <c r="AL4" i="100" s="1"/>
  <c r="AM4" i="100" s="1"/>
  <c r="AN4" i="100" s="1"/>
  <c r="AO4" i="100" s="1"/>
  <c r="AP4" i="100" s="1"/>
  <c r="AQ4" i="100" s="1"/>
  <c r="AR4" i="100" s="1"/>
  <c r="AS4" i="100" s="1"/>
  <c r="AT4" i="100" s="1"/>
  <c r="AU4" i="100" s="1"/>
  <c r="AV4" i="100" s="1"/>
  <c r="AW4" i="100" s="1"/>
  <c r="AX4" i="100" s="1"/>
  <c r="AY4" i="100" s="1"/>
  <c r="AZ4" i="100" s="1"/>
  <c r="BA4" i="100" s="1"/>
  <c r="BB4" i="100" s="1"/>
  <c r="BC4" i="100" s="1"/>
  <c r="BD4" i="100" s="1"/>
  <c r="BE4" i="100" s="1"/>
  <c r="BF4" i="100" s="1"/>
  <c r="BF24" i="100"/>
  <c r="BF58" i="100"/>
  <c r="AB4" i="76"/>
  <c r="AC4" i="76" s="1"/>
  <c r="AD4" i="76" s="1"/>
  <c r="AE4" i="76" s="1"/>
  <c r="AF4" i="76" s="1"/>
  <c r="AG4" i="76" s="1"/>
  <c r="AH4" i="76" s="1"/>
  <c r="AI4" i="76" s="1"/>
  <c r="AJ4" i="76" s="1"/>
  <c r="AK4" i="76" s="1"/>
  <c r="AL4" i="76" s="1"/>
  <c r="AM4" i="76" s="1"/>
  <c r="AN4" i="76" s="1"/>
  <c r="AO4" i="76" s="1"/>
  <c r="AP4" i="76" s="1"/>
  <c r="AQ4" i="76" s="1"/>
  <c r="AR4" i="76" s="1"/>
  <c r="AS4" i="76" s="1"/>
  <c r="AT4" i="76" s="1"/>
  <c r="AU4" i="76" s="1"/>
  <c r="AV4" i="76" s="1"/>
  <c r="AW4" i="76" s="1"/>
  <c r="AX4" i="76" s="1"/>
  <c r="AY4" i="76" s="1"/>
  <c r="AZ4" i="76" s="1"/>
  <c r="BA4" i="76" s="1"/>
  <c r="BB4" i="76" s="1"/>
  <c r="BC4" i="76" s="1"/>
  <c r="BD4" i="76" s="1"/>
  <c r="BE4" i="76" s="1"/>
  <c r="BF4" i="76" s="1"/>
  <c r="BG4" i="76" s="1"/>
  <c r="AB4" i="74"/>
  <c r="AC4" i="74" s="1"/>
  <c r="AD4" i="74" s="1"/>
  <c r="AE4" i="74" s="1"/>
  <c r="AF4" i="74" s="1"/>
  <c r="AG4" i="74" s="1"/>
  <c r="AH4" i="74" s="1"/>
  <c r="AI4" i="74" s="1"/>
  <c r="AJ4" i="74" s="1"/>
  <c r="AK4" i="74" s="1"/>
  <c r="AL4" i="74" s="1"/>
  <c r="AM4" i="74" s="1"/>
  <c r="AN4" i="74" s="1"/>
  <c r="AO4" i="74" s="1"/>
  <c r="AP4" i="74" s="1"/>
  <c r="AQ4" i="74" s="1"/>
  <c r="AR4" i="74" s="1"/>
  <c r="AS4" i="74" s="1"/>
  <c r="AT4" i="74" s="1"/>
  <c r="AU4" i="74" s="1"/>
  <c r="AV4" i="74" s="1"/>
  <c r="AW4" i="74" s="1"/>
  <c r="AX4" i="74" s="1"/>
  <c r="AY4" i="74" s="1"/>
  <c r="AZ4" i="74" s="1"/>
  <c r="BA4" i="74" s="1"/>
  <c r="BB4" i="74" s="1"/>
  <c r="BC4" i="74" s="1"/>
  <c r="BD4" i="74" s="1"/>
  <c r="BE4" i="74" s="1"/>
  <c r="BF4" i="74" s="1"/>
  <c r="BF147" i="66"/>
  <c r="BF146" i="66"/>
  <c r="AB4" i="66"/>
  <c r="AC4" i="66" s="1"/>
  <c r="AD4" i="66" s="1"/>
  <c r="AE4" i="66" s="1"/>
  <c r="AF4" i="66" s="1"/>
  <c r="AG4" i="66" s="1"/>
  <c r="AH4" i="66" s="1"/>
  <c r="AI4" i="66" s="1"/>
  <c r="AJ4" i="66" s="1"/>
  <c r="AK4" i="66" s="1"/>
  <c r="AL4" i="66" s="1"/>
  <c r="AM4" i="66" s="1"/>
  <c r="AN4" i="66" s="1"/>
  <c r="AO4" i="66" s="1"/>
  <c r="AP4" i="66" s="1"/>
  <c r="AQ4" i="66" s="1"/>
  <c r="AR4" i="66" s="1"/>
  <c r="AS4" i="66" s="1"/>
  <c r="AT4" i="66" s="1"/>
  <c r="AU4" i="66" s="1"/>
  <c r="AV4" i="66" s="1"/>
  <c r="AW4" i="66" s="1"/>
  <c r="AX4" i="66" s="1"/>
  <c r="AY4" i="66" s="1"/>
  <c r="AZ4" i="66" s="1"/>
  <c r="BA4" i="66" s="1"/>
  <c r="BB4" i="66" s="1"/>
  <c r="BC4" i="66" s="1"/>
  <c r="BD4" i="66" s="1"/>
  <c r="BE4" i="66" s="1"/>
  <c r="BF4" i="66" s="1"/>
  <c r="BG4" i="66" s="1"/>
  <c r="BF135" i="66"/>
  <c r="BF134" i="66"/>
  <c r="BF133" i="66"/>
  <c r="BF132" i="66"/>
  <c r="BF129" i="66"/>
  <c r="BF128" i="66"/>
  <c r="BF127" i="66"/>
  <c r="BF78" i="65"/>
  <c r="BF125" i="66"/>
  <c r="BF124" i="66"/>
  <c r="BF123" i="66"/>
  <c r="BF52" i="65"/>
  <c r="BF122" i="66" s="1"/>
  <c r="BF121" i="66"/>
  <c r="BF120" i="66"/>
  <c r="BF119" i="66"/>
  <c r="BF118" i="66"/>
  <c r="BF117" i="66"/>
  <c r="BF45" i="65"/>
  <c r="BF114" i="66"/>
  <c r="BF76" i="65"/>
  <c r="BF35" i="65"/>
  <c r="BF74" i="65" s="1"/>
  <c r="BF75" i="65"/>
  <c r="BF7" i="65"/>
  <c r="AB4" i="65"/>
  <c r="AC4" i="65" s="1"/>
  <c r="AD4" i="65" s="1"/>
  <c r="AE4" i="65" s="1"/>
  <c r="AF4" i="65" s="1"/>
  <c r="AG4" i="65" s="1"/>
  <c r="AH4" i="65" s="1"/>
  <c r="AI4" i="65" s="1"/>
  <c r="AJ4" i="65" s="1"/>
  <c r="AK4" i="65" s="1"/>
  <c r="AL4" i="65" s="1"/>
  <c r="AM4" i="65" s="1"/>
  <c r="AN4" i="65" s="1"/>
  <c r="AO4" i="65" s="1"/>
  <c r="AP4" i="65" s="1"/>
  <c r="AQ4" i="65" s="1"/>
  <c r="AR4" i="65" s="1"/>
  <c r="AS4" i="65" s="1"/>
  <c r="AT4" i="65" s="1"/>
  <c r="AU4" i="65" s="1"/>
  <c r="AV4" i="65" s="1"/>
  <c r="AW4" i="65" s="1"/>
  <c r="AX4" i="65" s="1"/>
  <c r="AY4" i="65" s="1"/>
  <c r="AZ4" i="65" s="1"/>
  <c r="BA4" i="65" s="1"/>
  <c r="BB4" i="65" s="1"/>
  <c r="BC4" i="65" s="1"/>
  <c r="BD4" i="65" s="1"/>
  <c r="BE4" i="65" s="1"/>
  <c r="BF4" i="65" s="1"/>
  <c r="AB4" i="64"/>
  <c r="AC4" i="64" s="1"/>
  <c r="AD4" i="64" s="1"/>
  <c r="AE4" i="64" s="1"/>
  <c r="AF4" i="64" s="1"/>
  <c r="AG4" i="64" s="1"/>
  <c r="AH4" i="64" s="1"/>
  <c r="AI4" i="64" s="1"/>
  <c r="AJ4" i="64" s="1"/>
  <c r="AK4" i="64" s="1"/>
  <c r="AL4" i="64" s="1"/>
  <c r="AM4" i="64" s="1"/>
  <c r="AN4" i="64" s="1"/>
  <c r="AO4" i="64" s="1"/>
  <c r="AP4" i="64" s="1"/>
  <c r="AQ4" i="64" s="1"/>
  <c r="AR4" i="64" s="1"/>
  <c r="AS4" i="64" s="1"/>
  <c r="AT4" i="64" s="1"/>
  <c r="AU4" i="64" s="1"/>
  <c r="AV4" i="64" s="1"/>
  <c r="AW4" i="64" s="1"/>
  <c r="AX4" i="64" s="1"/>
  <c r="AY4" i="64" s="1"/>
  <c r="AZ4" i="64" s="1"/>
  <c r="BA4" i="64" s="1"/>
  <c r="BB4" i="64" s="1"/>
  <c r="BC4" i="64" s="1"/>
  <c r="BD4" i="64" s="1"/>
  <c r="BE4" i="64" s="1"/>
  <c r="BF4" i="64" s="1"/>
  <c r="BG4" i="64" s="1"/>
  <c r="BG160" i="66" l="1"/>
  <c r="BG90" i="65"/>
  <c r="BG159" i="66"/>
  <c r="BG87" i="65"/>
  <c r="BG86" i="65"/>
  <c r="BG88" i="65"/>
  <c r="BF64" i="100"/>
  <c r="BG93" i="100"/>
  <c r="BF62" i="100"/>
  <c r="BF63" i="100"/>
  <c r="BF65" i="100"/>
  <c r="BF7" i="73"/>
  <c r="BF7" i="102"/>
  <c r="BF69" i="102" s="1"/>
  <c r="BG93" i="102" s="1"/>
  <c r="BF71" i="102"/>
  <c r="BG95" i="102" s="1"/>
  <c r="BF41" i="102"/>
  <c r="BF75" i="102" s="1"/>
  <c r="BG99" i="102" s="1"/>
  <c r="BF26" i="66"/>
  <c r="BF14" i="66" s="1"/>
  <c r="BF144" i="66" s="1"/>
  <c r="BF131" i="66"/>
  <c r="BF19" i="65"/>
  <c r="BF14" i="65" s="1"/>
  <c r="BF73" i="65" s="1"/>
  <c r="BF77" i="65"/>
  <c r="BF130" i="66"/>
  <c r="BF150" i="66" s="1"/>
  <c r="BF11" i="70"/>
  <c r="BF15" i="70" s="1"/>
  <c r="BF60" i="100"/>
  <c r="BF7" i="66"/>
  <c r="BF6" i="66" s="1"/>
  <c r="BF116" i="66"/>
  <c r="BF115" i="66" s="1"/>
  <c r="BF77" i="66"/>
  <c r="BF145" i="66" s="1"/>
  <c r="BF30" i="102"/>
  <c r="BF29" i="102" s="1"/>
  <c r="BF74" i="102" s="1"/>
  <c r="BG98" i="102" s="1"/>
  <c r="BF61" i="65"/>
  <c r="BF126" i="66"/>
  <c r="BF149" i="66" s="1"/>
  <c r="BF53" i="100"/>
  <c r="BF61" i="100"/>
  <c r="BF31" i="100"/>
  <c r="BG100" i="100" s="1"/>
  <c r="BF28" i="74"/>
  <c r="BG54" i="74" s="1"/>
  <c r="BF148" i="66"/>
  <c r="BF6" i="65"/>
  <c r="BF72" i="65"/>
  <c r="BG157" i="66" l="1"/>
  <c r="BG163" i="66"/>
  <c r="BG161" i="66"/>
  <c r="BG89" i="65"/>
  <c r="BG162" i="66"/>
  <c r="BG84" i="65"/>
  <c r="BG85" i="65"/>
  <c r="BG158" i="66"/>
  <c r="BF68" i="100"/>
  <c r="BF67" i="100"/>
  <c r="BF69" i="100"/>
  <c r="BF55" i="100"/>
  <c r="BF56" i="100"/>
  <c r="BF54" i="100"/>
  <c r="BF48" i="100"/>
  <c r="BF46" i="100"/>
  <c r="BF43" i="100"/>
  <c r="BF41" i="100"/>
  <c r="BF49" i="100"/>
  <c r="BF47" i="100"/>
  <c r="BF45" i="100"/>
  <c r="BF42" i="100"/>
  <c r="BF44" i="100"/>
  <c r="BF59" i="100"/>
  <c r="BF143" i="66"/>
  <c r="BF16" i="70"/>
  <c r="BF35" i="74"/>
  <c r="BF5" i="66"/>
  <c r="BF136" i="66" s="1"/>
  <c r="BF17" i="70"/>
  <c r="BF5" i="65"/>
  <c r="BF20" i="70"/>
  <c r="BF6" i="118"/>
  <c r="BF6" i="117"/>
  <c r="BG19" i="117" s="1"/>
  <c r="BF33" i="74"/>
  <c r="BF32" i="74"/>
  <c r="BF19" i="70"/>
  <c r="BF18" i="70"/>
  <c r="BF113" i="66"/>
  <c r="BF35" i="100"/>
  <c r="BF36" i="74"/>
  <c r="BF34" i="74"/>
  <c r="BF80" i="65"/>
  <c r="BG156" i="66" l="1"/>
  <c r="G7" i="112"/>
  <c r="BG92" i="65"/>
  <c r="BG104" i="100"/>
  <c r="BF9" i="118"/>
  <c r="BG22" i="118" s="1"/>
  <c r="BG19" i="118"/>
  <c r="BF40" i="100"/>
  <c r="BF151" i="66"/>
  <c r="BF37" i="74"/>
  <c r="BF21" i="70"/>
  <c r="BF52" i="100"/>
  <c r="BF66" i="100"/>
  <c r="BF9" i="117"/>
  <c r="BG22" i="117" s="1"/>
  <c r="BF7" i="117"/>
  <c r="BG20" i="117" s="1"/>
  <c r="BF66" i="65"/>
  <c r="BF7" i="118"/>
  <c r="BG164" i="66" l="1"/>
  <c r="G19" i="112"/>
  <c r="G6" i="112"/>
  <c r="BF10" i="118"/>
  <c r="BG23" i="118" s="1"/>
  <c r="BG20" i="118"/>
  <c r="BF10" i="117"/>
  <c r="BG23" i="117" s="1"/>
  <c r="BF53" i="74" l="1"/>
  <c r="BF51" i="74"/>
  <c r="BF70" i="74"/>
  <c r="BF68" i="74"/>
  <c r="T3" i="102" l="1"/>
  <c r="X2" i="73"/>
  <c r="V3" i="101"/>
  <c r="V3" i="97"/>
  <c r="R2" i="118"/>
  <c r="R2" i="117"/>
  <c r="U2" i="100"/>
  <c r="W2" i="70"/>
  <c r="S2" i="64"/>
  <c r="C3" i="112"/>
  <c r="BF52" i="74" l="1"/>
  <c r="BF69" i="74"/>
  <c r="BF50" i="74"/>
  <c r="BF67" i="74"/>
  <c r="BF49" i="74"/>
  <c r="BD66" i="74"/>
  <c r="BF66" i="74"/>
  <c r="BF46" i="74"/>
  <c r="BF63" i="74"/>
  <c r="BF47" i="74"/>
  <c r="BF64" i="74"/>
  <c r="BF45" i="74"/>
  <c r="BF62" i="74"/>
  <c r="AH52" i="74" l="1"/>
  <c r="AI45" i="74"/>
  <c r="AQ45" i="74"/>
  <c r="AY45" i="74"/>
  <c r="AC46" i="74"/>
  <c r="AK46" i="74"/>
  <c r="BA46" i="74"/>
  <c r="AE49" i="74"/>
  <c r="AM49" i="74"/>
  <c r="AU49" i="74"/>
  <c r="BC49" i="74"/>
  <c r="AF50" i="74"/>
  <c r="AN50" i="74"/>
  <c r="AV50" i="74"/>
  <c r="BD50" i="74"/>
  <c r="AE45" i="74"/>
  <c r="AM45" i="74"/>
  <c r="AU45" i="74"/>
  <c r="BC45" i="74"/>
  <c r="AG46" i="74"/>
  <c r="AO46" i="74"/>
  <c r="AW46" i="74"/>
  <c r="BE46" i="74"/>
  <c r="AI49" i="74"/>
  <c r="AQ49" i="74"/>
  <c r="AY49" i="74"/>
  <c r="AB50" i="74"/>
  <c r="AJ50" i="74"/>
  <c r="AZ66" i="74"/>
  <c r="AC45" i="74"/>
  <c r="AK45" i="74"/>
  <c r="AS45" i="74"/>
  <c r="AE46" i="74"/>
  <c r="AM46" i="74"/>
  <c r="BC46" i="74"/>
  <c r="BA67" i="74"/>
  <c r="AD52" i="74"/>
  <c r="AL52" i="74"/>
  <c r="AT52" i="74"/>
  <c r="BB52" i="74"/>
  <c r="BE62" i="74"/>
  <c r="AY63" i="74"/>
  <c r="BA66" i="74"/>
  <c r="BB67" i="74"/>
  <c r="AZ63" i="74"/>
  <c r="BB66" i="74"/>
  <c r="BB63" i="74"/>
  <c r="BE67" i="74"/>
  <c r="AQ52" i="74"/>
  <c r="AY52" i="74"/>
  <c r="BA45" i="74"/>
  <c r="AY67" i="74"/>
  <c r="AB52" i="74"/>
  <c r="BB64" i="74"/>
  <c r="AU46" i="74"/>
  <c r="AG49" i="74"/>
  <c r="AO49" i="74"/>
  <c r="AW49" i="74"/>
  <c r="BE49" i="74"/>
  <c r="AH50" i="74"/>
  <c r="AP50" i="74"/>
  <c r="AX50" i="74"/>
  <c r="AY69" i="74"/>
  <c r="BB62" i="74"/>
  <c r="BC64" i="74"/>
  <c r="BD63" i="74"/>
  <c r="AJ52" i="74"/>
  <c r="AR52" i="74"/>
  <c r="AZ52" i="74"/>
  <c r="BD64" i="74"/>
  <c r="AR50" i="74"/>
  <c r="AZ50" i="74"/>
  <c r="BA69" i="74"/>
  <c r="BD62" i="74"/>
  <c r="BE64" i="74"/>
  <c r="AI47" i="74"/>
  <c r="AQ47" i="74"/>
  <c r="AY47" i="74"/>
  <c r="BC67" i="74"/>
  <c r="BD69" i="74"/>
  <c r="AB47" i="74"/>
  <c r="AJ47" i="74"/>
  <c r="AR47" i="74"/>
  <c r="AZ47" i="74"/>
  <c r="BE69" i="74"/>
  <c r="AZ62" i="74"/>
  <c r="BA64" i="74"/>
  <c r="AZ64" i="74"/>
  <c r="BC62" i="74"/>
  <c r="AY64" i="74"/>
  <c r="BE63" i="74"/>
  <c r="BE66" i="74"/>
  <c r="BA62" i="74"/>
  <c r="AY66" i="74"/>
  <c r="AZ69" i="74"/>
  <c r="BC63" i="74"/>
  <c r="BC66" i="74"/>
  <c r="AE52" i="74"/>
  <c r="AM52" i="74"/>
  <c r="AU52" i="74"/>
  <c r="BC52" i="74"/>
  <c r="AZ67" i="74"/>
  <c r="BC69" i="74"/>
  <c r="BA63" i="74"/>
  <c r="BB69" i="74"/>
  <c r="BD67" i="74"/>
  <c r="AY62" i="74"/>
  <c r="AB45" i="74"/>
  <c r="AJ45" i="74"/>
  <c r="AR45" i="74"/>
  <c r="AZ45" i="74"/>
  <c r="AC47" i="74"/>
  <c r="AK47" i="74"/>
  <c r="AS47" i="74"/>
  <c r="BA47" i="74"/>
  <c r="AD47" i="74"/>
  <c r="AL47" i="74"/>
  <c r="AT47" i="74"/>
  <c r="BB47" i="74"/>
  <c r="AK50" i="74"/>
  <c r="AS50" i="74"/>
  <c r="AI46" i="74"/>
  <c r="AQ46" i="74"/>
  <c r="AY46" i="74"/>
  <c r="AC49" i="74"/>
  <c r="AK49" i="74"/>
  <c r="AS49" i="74"/>
  <c r="AV52" i="74"/>
  <c r="BD52" i="74"/>
  <c r="AD45" i="74"/>
  <c r="AL45" i="74"/>
  <c r="AT45" i="74"/>
  <c r="BB45" i="74"/>
  <c r="AH49" i="74"/>
  <c r="AP49" i="74"/>
  <c r="AX49" i="74"/>
  <c r="AF45" i="74"/>
  <c r="AN45" i="74"/>
  <c r="AV45" i="74"/>
  <c r="BD45" i="74"/>
  <c r="AH46" i="74"/>
  <c r="AP46" i="74"/>
  <c r="AX46" i="74"/>
  <c r="AC50" i="74"/>
  <c r="BA50" i="74"/>
  <c r="BA49" i="74"/>
  <c r="AD50" i="74"/>
  <c r="AL50" i="74"/>
  <c r="AT50" i="74"/>
  <c r="BB50" i="74"/>
  <c r="AF52" i="74"/>
  <c r="AN52" i="74"/>
  <c r="AB46" i="74"/>
  <c r="AJ46" i="74"/>
  <c r="AR46" i="74"/>
  <c r="AZ46" i="74"/>
  <c r="AD46" i="74"/>
  <c r="AL46" i="74"/>
  <c r="AT46" i="74"/>
  <c r="BB46" i="74"/>
  <c r="AF49" i="74"/>
  <c r="AN49" i="74"/>
  <c r="AV49" i="74"/>
  <c r="BD49" i="74"/>
  <c r="AE47" i="74"/>
  <c r="AM47" i="74"/>
  <c r="AU47" i="74"/>
  <c r="BC47" i="74"/>
  <c r="AF46" i="74"/>
  <c r="AN46" i="74"/>
  <c r="AV46" i="74"/>
  <c r="BD46" i="74"/>
  <c r="AI50" i="74"/>
  <c r="AQ50" i="74"/>
  <c r="AY50" i="74"/>
  <c r="AC52" i="74"/>
  <c r="AK52" i="74"/>
  <c r="AS52" i="74"/>
  <c r="BA52" i="74"/>
  <c r="AF47" i="74"/>
  <c r="AN47" i="74"/>
  <c r="AV47" i="74"/>
  <c r="BD47" i="74"/>
  <c r="AG47" i="74"/>
  <c r="AO47" i="74"/>
  <c r="AW47" i="74"/>
  <c r="BE47" i="74"/>
  <c r="AB49" i="74"/>
  <c r="AJ49" i="74"/>
  <c r="AR49" i="74"/>
  <c r="AZ49" i="74"/>
  <c r="AG45" i="74"/>
  <c r="AO45" i="74"/>
  <c r="AW45" i="74"/>
  <c r="BE45" i="74"/>
  <c r="AH47" i="74"/>
  <c r="AP47" i="74"/>
  <c r="AX47" i="74"/>
  <c r="AH45" i="74"/>
  <c r="AP45" i="74"/>
  <c r="AX45" i="74"/>
  <c r="AD49" i="74"/>
  <c r="AL49" i="74"/>
  <c r="AT49" i="74"/>
  <c r="BB49" i="74"/>
  <c r="AE50" i="74"/>
  <c r="AM50" i="74"/>
  <c r="AU50" i="74"/>
  <c r="BC50" i="74"/>
  <c r="AG52" i="74"/>
  <c r="AO52" i="74"/>
  <c r="AW52" i="74"/>
  <c r="BE52" i="74"/>
  <c r="AS46" i="74"/>
  <c r="AG50" i="74"/>
  <c r="AO50" i="74"/>
  <c r="AW50" i="74"/>
  <c r="BE50" i="74"/>
  <c r="AI52" i="74"/>
  <c r="AX52" i="74"/>
  <c r="AP52" i="74"/>
  <c r="AB17" i="118" l="1"/>
  <c r="AC17" i="118" s="1"/>
  <c r="AD17" i="118" s="1"/>
  <c r="AE17" i="118" s="1"/>
  <c r="AF17" i="118" s="1"/>
  <c r="AG17" i="118" s="1"/>
  <c r="AH17" i="118" s="1"/>
  <c r="AI17" i="118" s="1"/>
  <c r="AJ17" i="118" s="1"/>
  <c r="AK17" i="118" s="1"/>
  <c r="AL17" i="118" s="1"/>
  <c r="AM17" i="118" s="1"/>
  <c r="AN17" i="118" s="1"/>
  <c r="AO17" i="118" s="1"/>
  <c r="AP17" i="118" s="1"/>
  <c r="AQ17" i="118" s="1"/>
  <c r="AR17" i="118" s="1"/>
  <c r="AS17" i="118" s="1"/>
  <c r="AT17" i="118" s="1"/>
  <c r="AU17" i="118" s="1"/>
  <c r="AV17" i="118" s="1"/>
  <c r="AW17" i="118" s="1"/>
  <c r="AX17" i="118" s="1"/>
  <c r="AY17" i="118" s="1"/>
  <c r="AZ17" i="118" s="1"/>
  <c r="BA17" i="118" s="1"/>
  <c r="BB17" i="118" s="1"/>
  <c r="BC17" i="118" s="1"/>
  <c r="BD17" i="118" s="1"/>
  <c r="BE17" i="118" s="1"/>
  <c r="BF17" i="118" s="1"/>
  <c r="BG17" i="118" s="1"/>
  <c r="AB27" i="118"/>
  <c r="AC27" i="118" s="1"/>
  <c r="AD27" i="118" s="1"/>
  <c r="AE27" i="118" s="1"/>
  <c r="AF27" i="118" s="1"/>
  <c r="AG27" i="118" s="1"/>
  <c r="AH27" i="118" s="1"/>
  <c r="AI27" i="118" s="1"/>
  <c r="AJ27" i="118" s="1"/>
  <c r="AK27" i="118" s="1"/>
  <c r="AL27" i="118" s="1"/>
  <c r="AM27" i="118" s="1"/>
  <c r="AN27" i="118" s="1"/>
  <c r="AO27" i="118" s="1"/>
  <c r="AP27" i="118" s="1"/>
  <c r="AQ27" i="118" s="1"/>
  <c r="AR27" i="118" s="1"/>
  <c r="AS27" i="118" s="1"/>
  <c r="AT27" i="118" s="1"/>
  <c r="AU27" i="118" s="1"/>
  <c r="AV27" i="118" s="1"/>
  <c r="AW27" i="118" s="1"/>
  <c r="AX27" i="118" s="1"/>
  <c r="AY27" i="118" s="1"/>
  <c r="AZ27" i="118" s="1"/>
  <c r="BA27" i="118" s="1"/>
  <c r="BB27" i="118" s="1"/>
  <c r="BC27" i="118" s="1"/>
  <c r="BD27" i="118" s="1"/>
  <c r="BE27" i="118" s="1"/>
  <c r="BF27" i="118" s="1"/>
  <c r="BG27" i="118" s="1"/>
  <c r="BF24" i="118"/>
  <c r="BF34" i="118"/>
  <c r="AB4" i="118"/>
  <c r="AC4" i="118" s="1"/>
  <c r="AD4" i="118" s="1"/>
  <c r="AE4" i="118" s="1"/>
  <c r="AF4" i="118" s="1"/>
  <c r="AG4" i="118" s="1"/>
  <c r="AH4" i="118" s="1"/>
  <c r="AI4" i="118" s="1"/>
  <c r="AJ4" i="118" s="1"/>
  <c r="AK4" i="118" s="1"/>
  <c r="AL4" i="118" s="1"/>
  <c r="AM4" i="118" s="1"/>
  <c r="AN4" i="118" s="1"/>
  <c r="AO4" i="118" s="1"/>
  <c r="AP4" i="118" s="1"/>
  <c r="AQ4" i="118" s="1"/>
  <c r="AR4" i="118" s="1"/>
  <c r="AS4" i="118" s="1"/>
  <c r="AT4" i="118" s="1"/>
  <c r="AU4" i="118" s="1"/>
  <c r="AV4" i="118" s="1"/>
  <c r="AW4" i="118" s="1"/>
  <c r="AX4" i="118" s="1"/>
  <c r="AY4" i="118" s="1"/>
  <c r="AZ4" i="118" s="1"/>
  <c r="BA4" i="118" s="1"/>
  <c r="BB4" i="118" s="1"/>
  <c r="BC4" i="118" s="1"/>
  <c r="BD4" i="118" s="1"/>
  <c r="BE4" i="118" s="1"/>
  <c r="BF4" i="118" s="1"/>
  <c r="BG4" i="118" s="1"/>
  <c r="AB17" i="117"/>
  <c r="AC17" i="117" s="1"/>
  <c r="AD17" i="117" s="1"/>
  <c r="AE17" i="117" s="1"/>
  <c r="AF17" i="117" s="1"/>
  <c r="AG17" i="117" s="1"/>
  <c r="AH17" i="117" s="1"/>
  <c r="AI17" i="117" s="1"/>
  <c r="AJ17" i="117" s="1"/>
  <c r="AK17" i="117" s="1"/>
  <c r="AL17" i="117" s="1"/>
  <c r="AM17" i="117" s="1"/>
  <c r="AN17" i="117" s="1"/>
  <c r="AO17" i="117" s="1"/>
  <c r="AP17" i="117" s="1"/>
  <c r="AQ17" i="117" s="1"/>
  <c r="AR17" i="117" s="1"/>
  <c r="AS17" i="117" s="1"/>
  <c r="AT17" i="117" s="1"/>
  <c r="AU17" i="117" s="1"/>
  <c r="AV17" i="117" s="1"/>
  <c r="AW17" i="117" s="1"/>
  <c r="AX17" i="117" s="1"/>
  <c r="AY17" i="117" s="1"/>
  <c r="AZ17" i="117" s="1"/>
  <c r="BA17" i="117" s="1"/>
  <c r="BB17" i="117" s="1"/>
  <c r="BC17" i="117" s="1"/>
  <c r="BD17" i="117" s="1"/>
  <c r="BE17" i="117" s="1"/>
  <c r="BF17" i="117" s="1"/>
  <c r="BG17" i="117" s="1"/>
  <c r="AB27" i="117"/>
  <c r="AC27" i="117" s="1"/>
  <c r="AD27" i="117" s="1"/>
  <c r="AE27" i="117" s="1"/>
  <c r="AF27" i="117" s="1"/>
  <c r="AG27" i="117" s="1"/>
  <c r="AH27" i="117" s="1"/>
  <c r="AI27" i="117" s="1"/>
  <c r="AJ27" i="117" s="1"/>
  <c r="AK27" i="117" s="1"/>
  <c r="AL27" i="117" s="1"/>
  <c r="AM27" i="117" s="1"/>
  <c r="AN27" i="117" s="1"/>
  <c r="AO27" i="117" s="1"/>
  <c r="AP27" i="117" s="1"/>
  <c r="AQ27" i="117" s="1"/>
  <c r="AR27" i="117" s="1"/>
  <c r="AS27" i="117" s="1"/>
  <c r="AT27" i="117" s="1"/>
  <c r="AU27" i="117" s="1"/>
  <c r="AV27" i="117" s="1"/>
  <c r="AW27" i="117" s="1"/>
  <c r="AX27" i="117" s="1"/>
  <c r="AY27" i="117" s="1"/>
  <c r="AZ27" i="117" s="1"/>
  <c r="BA27" i="117" s="1"/>
  <c r="BB27" i="117" s="1"/>
  <c r="BC27" i="117" s="1"/>
  <c r="BD27" i="117" s="1"/>
  <c r="BE27" i="117" s="1"/>
  <c r="BF27" i="117" s="1"/>
  <c r="BG27" i="117" s="1"/>
  <c r="BF24" i="117"/>
  <c r="AB4" i="117"/>
  <c r="AC4" i="117" s="1"/>
  <c r="AD4" i="117" s="1"/>
  <c r="AE4" i="117" s="1"/>
  <c r="AF4" i="117" s="1"/>
  <c r="AG4" i="117" s="1"/>
  <c r="AH4" i="117" s="1"/>
  <c r="AI4" i="117" s="1"/>
  <c r="AJ4" i="117" s="1"/>
  <c r="AK4" i="117" s="1"/>
  <c r="AL4" i="117" s="1"/>
  <c r="AM4" i="117" s="1"/>
  <c r="AN4" i="117" s="1"/>
  <c r="AO4" i="117" s="1"/>
  <c r="AP4" i="117" s="1"/>
  <c r="AQ4" i="117" s="1"/>
  <c r="AR4" i="117" s="1"/>
  <c r="AS4" i="117" s="1"/>
  <c r="AT4" i="117" s="1"/>
  <c r="AU4" i="117" s="1"/>
  <c r="AV4" i="117" s="1"/>
  <c r="AW4" i="117" s="1"/>
  <c r="AX4" i="117" s="1"/>
  <c r="AY4" i="117" s="1"/>
  <c r="AZ4" i="117" s="1"/>
  <c r="BA4" i="117" s="1"/>
  <c r="BB4" i="117" s="1"/>
  <c r="BC4" i="117" s="1"/>
  <c r="BD4" i="117" s="1"/>
  <c r="BE4" i="117" s="1"/>
  <c r="BF4" i="117" s="1"/>
  <c r="BG4" i="117" s="1"/>
  <c r="AX24" i="118" l="1"/>
  <c r="AK24" i="118"/>
  <c r="AS24" i="118"/>
  <c r="BA24" i="118"/>
  <c r="AG24" i="118"/>
  <c r="AO24" i="118"/>
  <c r="AW24" i="118"/>
  <c r="BE24" i="118"/>
  <c r="AJ24" i="118"/>
  <c r="AR24" i="118"/>
  <c r="AN24" i="117"/>
  <c r="AV24" i="117"/>
  <c r="AF24" i="117"/>
  <c r="BD24" i="117"/>
  <c r="AG24" i="117"/>
  <c r="AO24" i="117"/>
  <c r="AW24" i="117"/>
  <c r="BE24" i="117"/>
  <c r="AH24" i="117"/>
  <c r="AL24" i="118"/>
  <c r="AT24" i="118"/>
  <c r="BB24" i="118"/>
  <c r="AP24" i="117"/>
  <c r="AM24" i="118"/>
  <c r="AU24" i="118"/>
  <c r="BC24" i="118"/>
  <c r="AX24" i="117"/>
  <c r="AF24" i="118"/>
  <c r="AN24" i="118"/>
  <c r="AV24" i="118"/>
  <c r="BD24" i="118"/>
  <c r="AH24" i="118"/>
  <c r="AP24" i="118"/>
  <c r="AY34" i="118"/>
  <c r="AI24" i="118"/>
  <c r="AQ24" i="118"/>
  <c r="AY24" i="118"/>
  <c r="AZ34" i="118"/>
  <c r="AZ24" i="118"/>
  <c r="BA34" i="118"/>
  <c r="BB34" i="118"/>
  <c r="BC34" i="118"/>
  <c r="BD34" i="118"/>
  <c r="BE34" i="118"/>
  <c r="AB24" i="117"/>
  <c r="AJ24" i="117"/>
  <c r="AR24" i="117"/>
  <c r="AZ24" i="117"/>
  <c r="AI24" i="117"/>
  <c r="AQ24" i="117"/>
  <c r="AY24" i="117"/>
  <c r="AC24" i="117"/>
  <c r="AK24" i="117"/>
  <c r="AS24" i="117"/>
  <c r="BA24" i="117"/>
  <c r="AD24" i="117"/>
  <c r="AL24" i="117"/>
  <c r="AT24" i="117"/>
  <c r="BB24" i="117"/>
  <c r="AE24" i="117"/>
  <c r="AM24" i="117"/>
  <c r="AU24" i="117"/>
  <c r="BC24" i="117"/>
  <c r="BE79" i="65" l="1"/>
  <c r="BF91" i="65" s="1"/>
  <c r="BE35" i="102" l="1"/>
  <c r="AI53" i="74"/>
  <c r="AG51" i="74"/>
  <c r="AW51" i="74"/>
  <c r="AJ53" i="74"/>
  <c r="AO51" i="74"/>
  <c r="AQ53" i="74"/>
  <c r="AZ70" i="74"/>
  <c r="AZ53" i="74"/>
  <c r="BA53" i="74"/>
  <c r="BA70" i="74"/>
  <c r="BB70" i="74"/>
  <c r="BB53" i="74"/>
  <c r="BC53" i="74"/>
  <c r="BC70" i="74"/>
  <c r="BD53" i="74"/>
  <c r="BD70" i="74"/>
  <c r="BE53" i="74"/>
  <c r="BE70" i="74"/>
  <c r="AY53" i="74"/>
  <c r="AY70" i="74"/>
  <c r="AB51" i="74"/>
  <c r="AC51" i="74"/>
  <c r="AD51" i="74"/>
  <c r="AE51" i="74"/>
  <c r="AF51" i="74"/>
  <c r="AH51" i="74"/>
  <c r="AI51" i="74"/>
  <c r="AJ51" i="74"/>
  <c r="AK51" i="74"/>
  <c r="AL51" i="74"/>
  <c r="AM51" i="74"/>
  <c r="AN51" i="74"/>
  <c r="AP51" i="74"/>
  <c r="AQ51" i="74"/>
  <c r="AR51" i="74"/>
  <c r="AS51" i="74"/>
  <c r="AT51" i="74"/>
  <c r="AU51" i="74"/>
  <c r="AV51" i="74"/>
  <c r="AX51" i="74"/>
  <c r="AY51" i="74"/>
  <c r="AY68" i="74"/>
  <c r="AZ68" i="74"/>
  <c r="AZ51" i="74"/>
  <c r="BA51" i="74"/>
  <c r="BA68" i="74"/>
  <c r="BB51" i="74"/>
  <c r="BB68" i="74"/>
  <c r="BC68" i="74"/>
  <c r="BC51" i="74"/>
  <c r="BD68" i="74"/>
  <c r="BD51" i="74"/>
  <c r="BE51" i="74"/>
  <c r="BE68" i="74"/>
  <c r="AB53" i="74"/>
  <c r="AC53" i="74"/>
  <c r="AD53" i="74"/>
  <c r="AE53" i="74"/>
  <c r="AF53" i="74"/>
  <c r="AG53" i="74"/>
  <c r="AH53" i="74"/>
  <c r="AK53" i="74"/>
  <c r="AL53" i="74"/>
  <c r="AM53" i="74"/>
  <c r="AN53" i="74"/>
  <c r="AO53" i="74"/>
  <c r="AP53" i="74"/>
  <c r="AR53" i="74"/>
  <c r="AS53" i="74"/>
  <c r="AT53" i="74"/>
  <c r="AU53" i="74"/>
  <c r="AV53" i="74"/>
  <c r="AW53" i="74"/>
  <c r="AX53" i="74"/>
  <c r="BE52" i="102"/>
  <c r="BE41" i="102"/>
  <c r="BE30" i="102"/>
  <c r="BE7" i="102"/>
  <c r="BE29" i="102" l="1"/>
  <c r="BF103" i="100" l="1"/>
  <c r="BF137" i="100"/>
  <c r="BF102" i="100"/>
  <c r="BF136" i="100"/>
  <c r="BF101" i="100"/>
  <c r="BF135" i="100"/>
  <c r="BF99" i="100"/>
  <c r="BF133" i="100"/>
  <c r="BF98" i="100"/>
  <c r="BF132" i="100"/>
  <c r="BF97" i="100"/>
  <c r="BF131" i="100"/>
  <c r="BF96" i="100"/>
  <c r="BF130" i="100"/>
  <c r="BF95" i="100"/>
  <c r="BF129" i="100"/>
  <c r="BF94" i="100"/>
  <c r="BF128" i="100"/>
  <c r="BF92" i="100"/>
  <c r="BF126" i="100"/>
  <c r="BF91" i="100"/>
  <c r="BF125" i="100"/>
  <c r="BF90" i="100"/>
  <c r="BF124" i="100"/>
  <c r="BF89" i="100"/>
  <c r="BF123" i="100"/>
  <c r="BF88" i="100"/>
  <c r="BF122" i="100"/>
  <c r="BF87" i="100"/>
  <c r="BF121" i="100"/>
  <c r="BF84" i="100"/>
  <c r="BF118" i="100"/>
  <c r="BF83" i="100"/>
  <c r="BF117" i="100"/>
  <c r="BF82" i="100"/>
  <c r="BF116" i="100"/>
  <c r="BF81" i="100"/>
  <c r="BF115" i="100"/>
  <c r="BF80" i="100"/>
  <c r="BF114" i="100"/>
  <c r="BF79" i="100"/>
  <c r="BF113" i="100"/>
  <c r="BF78" i="100"/>
  <c r="BF112" i="100"/>
  <c r="BF77" i="100"/>
  <c r="BF111" i="100"/>
  <c r="BF76" i="100"/>
  <c r="BF110" i="100"/>
  <c r="BF75" i="100"/>
  <c r="BF109" i="100"/>
  <c r="BF43" i="74"/>
  <c r="BF60" i="74"/>
  <c r="BF42" i="74"/>
  <c r="BF59" i="74"/>
  <c r="BF41" i="74"/>
  <c r="BF58" i="74"/>
  <c r="BF48" i="74"/>
  <c r="BF65" i="74"/>
  <c r="BF44" i="74"/>
  <c r="BF61" i="74"/>
  <c r="BF44" i="64"/>
  <c r="BF58" i="64"/>
  <c r="BF43" i="64"/>
  <c r="BF57" i="64"/>
  <c r="BF42" i="64"/>
  <c r="BF56" i="64"/>
  <c r="BF41" i="64"/>
  <c r="BF55" i="64"/>
  <c r="BF52" i="64"/>
  <c r="BF37" i="64"/>
  <c r="BF51" i="64"/>
  <c r="BF36" i="64"/>
  <c r="BF50" i="64"/>
  <c r="AA28" i="74" l="1"/>
  <c r="AD44" i="74"/>
  <c r="BE58" i="74"/>
  <c r="BD61" i="74"/>
  <c r="BE61" i="74"/>
  <c r="AU44" i="74"/>
  <c r="AF48" i="74"/>
  <c r="AN48" i="74"/>
  <c r="AV48" i="74"/>
  <c r="AP42" i="74"/>
  <c r="AI43" i="74"/>
  <c r="AQ43" i="74"/>
  <c r="BE65" i="74"/>
  <c r="BA60" i="74"/>
  <c r="BB60" i="74"/>
  <c r="AG26" i="66"/>
  <c r="AO26" i="66"/>
  <c r="AW26" i="66"/>
  <c r="BE26" i="66"/>
  <c r="BC60" i="74"/>
  <c r="AP26" i="66"/>
  <c r="AX26" i="66"/>
  <c r="BD60" i="74"/>
  <c r="BC44" i="74"/>
  <c r="BC61" i="74"/>
  <c r="BD48" i="74"/>
  <c r="BD65" i="74"/>
  <c r="AH41" i="74"/>
  <c r="AX41" i="74"/>
  <c r="AQ42" i="74"/>
  <c r="AB43" i="74"/>
  <c r="AR43" i="74"/>
  <c r="AY65" i="74"/>
  <c r="AZ58" i="74"/>
  <c r="AZ65" i="74"/>
  <c r="BA58" i="74"/>
  <c r="AZ61" i="74"/>
  <c r="BA65" i="74"/>
  <c r="BB58" i="74"/>
  <c r="BB61" i="74"/>
  <c r="BC65" i="74"/>
  <c r="BD58" i="74"/>
  <c r="BE59" i="74"/>
  <c r="AY43" i="74"/>
  <c r="AY60" i="74"/>
  <c r="AI42" i="74"/>
  <c r="AY42" i="74"/>
  <c r="AY59" i="74"/>
  <c r="AJ43" i="74"/>
  <c r="AZ43" i="74"/>
  <c r="AZ60" i="74"/>
  <c r="AY58" i="74"/>
  <c r="AZ59" i="74"/>
  <c r="BA59" i="74"/>
  <c r="AY61" i="74"/>
  <c r="BB59" i="74"/>
  <c r="BC59" i="74"/>
  <c r="BA61" i="74"/>
  <c r="BB65" i="74"/>
  <c r="BC58" i="74"/>
  <c r="BD59" i="74"/>
  <c r="BE60" i="74"/>
  <c r="AN42" i="74"/>
  <c r="AV42" i="74"/>
  <c r="BD42" i="74"/>
  <c r="AG43" i="74"/>
  <c r="AW43" i="74"/>
  <c r="BE43" i="74"/>
  <c r="AL44" i="74"/>
  <c r="AH44" i="74"/>
  <c r="AP44" i="74"/>
  <c r="AX44" i="74"/>
  <c r="AI48" i="74"/>
  <c r="AQ48" i="74"/>
  <c r="AY48" i="74"/>
  <c r="AB41" i="74"/>
  <c r="AJ41" i="74"/>
  <c r="AR41" i="74"/>
  <c r="AZ41" i="74"/>
  <c r="AC42" i="74"/>
  <c r="AK42" i="74"/>
  <c r="AS42" i="74"/>
  <c r="BA42" i="74"/>
  <c r="AD43" i="74"/>
  <c r="AL43" i="74"/>
  <c r="AT43" i="74"/>
  <c r="BB43" i="74"/>
  <c r="AT44" i="74"/>
  <c r="BB44" i="74"/>
  <c r="AE48" i="74"/>
  <c r="AM48" i="74"/>
  <c r="AU48" i="74"/>
  <c r="AG44" i="74"/>
  <c r="AO44" i="74"/>
  <c r="AW44" i="74"/>
  <c r="BE44" i="74"/>
  <c r="AH48" i="74"/>
  <c r="AP48" i="74"/>
  <c r="AX48" i="74"/>
  <c r="AQ41" i="74"/>
  <c r="BC48" i="74"/>
  <c r="AF41" i="74"/>
  <c r="AN41" i="74"/>
  <c r="AV41" i="74"/>
  <c r="BD41" i="74"/>
  <c r="AG42" i="74"/>
  <c r="AE44" i="74"/>
  <c r="AG41" i="74"/>
  <c r="AQ44" i="74"/>
  <c r="AR48" i="74"/>
  <c r="AS41" i="74"/>
  <c r="AM43" i="74"/>
  <c r="AF44" i="74"/>
  <c r="AN44" i="74"/>
  <c r="AV44" i="74"/>
  <c r="BD44" i="74"/>
  <c r="AG48" i="74"/>
  <c r="AO48" i="74"/>
  <c r="AW48" i="74"/>
  <c r="BE48" i="74"/>
  <c r="AP41" i="74"/>
  <c r="AY44" i="74"/>
  <c r="AZ48" i="74"/>
  <c r="BA41" i="74"/>
  <c r="AE43" i="74"/>
  <c r="AI41" i="74"/>
  <c r="AY41" i="74"/>
  <c r="AB42" i="74"/>
  <c r="AJ42" i="74"/>
  <c r="AR42" i="74"/>
  <c r="AZ42" i="74"/>
  <c r="AC43" i="74"/>
  <c r="AK43" i="74"/>
  <c r="AS43" i="74"/>
  <c r="BA43" i="74"/>
  <c r="AT42" i="74"/>
  <c r="AB44" i="74"/>
  <c r="AJ44" i="74"/>
  <c r="AR44" i="74"/>
  <c r="AZ44" i="74"/>
  <c r="AC48" i="74"/>
  <c r="AK48" i="74"/>
  <c r="AS48" i="74"/>
  <c r="BA48" i="74"/>
  <c r="AD41" i="74"/>
  <c r="AL41" i="74"/>
  <c r="AT41" i="74"/>
  <c r="BB41" i="74"/>
  <c r="AE42" i="74"/>
  <c r="AM42" i="74"/>
  <c r="AU42" i="74"/>
  <c r="BC42" i="74"/>
  <c r="AF43" i="74"/>
  <c r="AN43" i="74"/>
  <c r="AV43" i="74"/>
  <c r="BD43" i="74"/>
  <c r="AI44" i="74"/>
  <c r="BB42" i="74"/>
  <c r="AC44" i="74"/>
  <c r="AK44" i="74"/>
  <c r="AS44" i="74"/>
  <c r="BA44" i="74"/>
  <c r="AD48" i="74"/>
  <c r="AL48" i="74"/>
  <c r="AT48" i="74"/>
  <c r="BB48" i="74"/>
  <c r="AE41" i="74"/>
  <c r="AM41" i="74"/>
  <c r="AU41" i="74"/>
  <c r="BC41" i="74"/>
  <c r="AF42" i="74"/>
  <c r="AO43" i="74"/>
  <c r="AJ48" i="74"/>
  <c r="AK41" i="74"/>
  <c r="AL42" i="74"/>
  <c r="AU43" i="74"/>
  <c r="AO42" i="74"/>
  <c r="AW42" i="74"/>
  <c r="BE42" i="74"/>
  <c r="AH43" i="74"/>
  <c r="AP43" i="74"/>
  <c r="AX43" i="74"/>
  <c r="AB48" i="74"/>
  <c r="AC41" i="74"/>
  <c r="AD42" i="74"/>
  <c r="BC43" i="74"/>
  <c r="AM44" i="74"/>
  <c r="AO41" i="74"/>
  <c r="AW41" i="74"/>
  <c r="BE41" i="74"/>
  <c r="AH42" i="74"/>
  <c r="AX42" i="74"/>
  <c r="AF28" i="74"/>
  <c r="AN28" i="74"/>
  <c r="AV28" i="74"/>
  <c r="AE28" i="74"/>
  <c r="AM28" i="74"/>
  <c r="BD28" i="74"/>
  <c r="AU28" i="74"/>
  <c r="BC28" i="74"/>
  <c r="AG28" i="74"/>
  <c r="AO28" i="74"/>
  <c r="AW28" i="74"/>
  <c r="BE28" i="74"/>
  <c r="AP28" i="74"/>
  <c r="AI28" i="74"/>
  <c r="AQ28" i="74"/>
  <c r="AY28" i="74"/>
  <c r="AX28" i="74"/>
  <c r="AB28" i="74"/>
  <c r="AJ28" i="74"/>
  <c r="AR28" i="74"/>
  <c r="AZ28" i="74"/>
  <c r="AC28" i="74"/>
  <c r="AK28" i="74"/>
  <c r="AS28" i="74"/>
  <c r="BA28" i="74"/>
  <c r="AD28" i="74"/>
  <c r="AL28" i="74"/>
  <c r="AT28" i="74"/>
  <c r="BB28" i="74"/>
  <c r="AH28" i="74"/>
  <c r="AI26" i="66"/>
  <c r="AQ26" i="66"/>
  <c r="AY26" i="66"/>
  <c r="AH26" i="66"/>
  <c r="AC26" i="66"/>
  <c r="AK26" i="66"/>
  <c r="AS26" i="66"/>
  <c r="BA26" i="66"/>
  <c r="AE26" i="66"/>
  <c r="AM26" i="66"/>
  <c r="AU26" i="66"/>
  <c r="BC26" i="66"/>
  <c r="AB26" i="66"/>
  <c r="AJ26" i="66"/>
  <c r="AR26" i="66"/>
  <c r="AZ26" i="66"/>
  <c r="AD26" i="66"/>
  <c r="AL26" i="66"/>
  <c r="AT26" i="66"/>
  <c r="BB26" i="66"/>
  <c r="AF26" i="66"/>
  <c r="AN26" i="66"/>
  <c r="AV26" i="66"/>
  <c r="BD26" i="66"/>
  <c r="AZ118" i="100"/>
  <c r="AG54" i="74" l="1"/>
  <c r="BF71" i="74"/>
  <c r="BG71" i="74"/>
  <c r="AO54" i="74"/>
  <c r="BE32" i="74"/>
  <c r="BF54" i="74"/>
  <c r="BA71" i="74"/>
  <c r="AT54" i="74"/>
  <c r="BB71" i="74"/>
  <c r="AZ71" i="74"/>
  <c r="AR54" i="74"/>
  <c r="AP54" i="74"/>
  <c r="BE71" i="74"/>
  <c r="AY71" i="74"/>
  <c r="BC71" i="74"/>
  <c r="BD71" i="74"/>
  <c r="AJ54" i="74"/>
  <c r="AD54" i="74"/>
  <c r="AV54" i="74"/>
  <c r="AL54" i="74"/>
  <c r="AW54" i="74"/>
  <c r="AM54" i="74"/>
  <c r="AB54" i="74"/>
  <c r="BA54" i="74"/>
  <c r="BE54" i="74"/>
  <c r="AE54" i="74"/>
  <c r="AH54" i="74"/>
  <c r="AX54" i="74"/>
  <c r="AN54" i="74"/>
  <c r="AS54" i="74"/>
  <c r="AY54" i="74"/>
  <c r="AF54" i="74"/>
  <c r="AK54" i="74"/>
  <c r="AQ54" i="74"/>
  <c r="BC54" i="74"/>
  <c r="AC54" i="74"/>
  <c r="AI54" i="74"/>
  <c r="AU54" i="74"/>
  <c r="BB54" i="74"/>
  <c r="AZ54" i="74"/>
  <c r="BD54" i="74"/>
  <c r="BE78" i="65" l="1"/>
  <c r="BE77" i="65"/>
  <c r="BE75" i="65"/>
  <c r="BF87" i="65" l="1"/>
  <c r="BF89" i="65"/>
  <c r="BF88" i="65"/>
  <c r="BF90" i="65"/>
  <c r="BE17" i="100"/>
  <c r="BE24" i="100"/>
  <c r="BE31" i="100"/>
  <c r="BD17" i="100"/>
  <c r="BD24" i="100"/>
  <c r="BD31" i="100"/>
  <c r="BD67" i="100" s="1"/>
  <c r="BE103" i="100"/>
  <c r="BE102" i="100"/>
  <c r="BE101" i="100"/>
  <c r="BE99" i="100"/>
  <c r="BE98" i="100"/>
  <c r="BE97" i="100"/>
  <c r="BE96" i="100"/>
  <c r="BE95" i="100"/>
  <c r="BE94" i="100"/>
  <c r="BE92" i="100"/>
  <c r="BE91" i="100"/>
  <c r="BE90" i="100"/>
  <c r="BE89" i="100"/>
  <c r="BE88" i="100"/>
  <c r="BE87" i="100"/>
  <c r="BE84" i="100"/>
  <c r="BE83" i="100"/>
  <c r="BE82" i="100"/>
  <c r="BE81" i="100"/>
  <c r="BE80" i="100"/>
  <c r="BE79" i="100"/>
  <c r="BE78" i="100"/>
  <c r="BE77" i="100"/>
  <c r="BE76" i="100"/>
  <c r="BE75" i="100"/>
  <c r="AX17" i="100"/>
  <c r="BG120" i="100" s="1"/>
  <c r="AX24" i="100"/>
  <c r="AX31" i="100"/>
  <c r="BG134" i="100" s="1"/>
  <c r="BE137" i="100"/>
  <c r="BE136" i="100"/>
  <c r="BE135" i="100"/>
  <c r="BE133" i="100"/>
  <c r="BE132" i="100"/>
  <c r="BE131" i="100"/>
  <c r="BE130" i="100"/>
  <c r="BE129" i="100"/>
  <c r="BE128" i="100"/>
  <c r="BE126" i="100"/>
  <c r="BE125" i="100"/>
  <c r="BE124" i="100"/>
  <c r="BE123" i="100"/>
  <c r="BE122" i="100"/>
  <c r="BE121" i="100"/>
  <c r="BE118" i="100"/>
  <c r="BE117" i="100"/>
  <c r="BE116" i="100"/>
  <c r="BE115" i="100"/>
  <c r="BE114" i="100"/>
  <c r="BE113" i="100"/>
  <c r="BE112" i="100"/>
  <c r="BE111" i="100"/>
  <c r="BE110" i="100"/>
  <c r="BE109" i="100"/>
  <c r="AP45" i="100"/>
  <c r="AP17" i="100"/>
  <c r="AP55" i="100" s="1"/>
  <c r="AP24" i="100"/>
  <c r="AP63" i="100" s="1"/>
  <c r="AP31" i="100"/>
  <c r="AA47" i="100"/>
  <c r="AA17" i="100"/>
  <c r="AA56" i="100" s="1"/>
  <c r="AA24" i="100"/>
  <c r="AA61" i="100" s="1"/>
  <c r="AA31" i="100"/>
  <c r="BE58" i="100"/>
  <c r="BE33" i="74"/>
  <c r="AP32" i="74"/>
  <c r="AX36" i="74"/>
  <c r="BE7" i="66"/>
  <c r="BE6" i="66" s="1"/>
  <c r="BE14" i="66"/>
  <c r="BE144" i="66" s="1"/>
  <c r="BE77" i="66"/>
  <c r="BE145" i="66" s="1"/>
  <c r="BE114" i="66"/>
  <c r="BE148" i="66" s="1"/>
  <c r="BE126" i="66"/>
  <c r="BE149" i="66" s="1"/>
  <c r="BE130" i="66"/>
  <c r="BE150" i="66" s="1"/>
  <c r="BE116" i="66"/>
  <c r="BE117" i="66"/>
  <c r="BE118" i="66"/>
  <c r="BE119" i="66"/>
  <c r="BE120" i="66"/>
  <c r="BE121" i="66"/>
  <c r="BE52" i="65"/>
  <c r="BE123" i="66"/>
  <c r="BE124" i="66"/>
  <c r="BE125" i="66"/>
  <c r="BE127" i="66"/>
  <c r="BE128" i="66"/>
  <c r="BE129" i="66"/>
  <c r="BE132" i="66"/>
  <c r="BE133" i="66"/>
  <c r="BE134" i="66"/>
  <c r="BE135" i="66"/>
  <c r="BE142" i="66"/>
  <c r="BE146" i="66"/>
  <c r="BE147" i="66"/>
  <c r="AA114" i="66"/>
  <c r="AA148" i="66" s="1"/>
  <c r="AA126" i="66"/>
  <c r="AA130" i="66"/>
  <c r="AA150" i="66" s="1"/>
  <c r="AP7" i="66"/>
  <c r="AP143" i="66" s="1"/>
  <c r="AP14" i="66"/>
  <c r="AP144" i="66" s="1"/>
  <c r="AP77" i="66"/>
  <c r="AP145" i="66" s="1"/>
  <c r="AP146" i="66"/>
  <c r="AP147" i="66"/>
  <c r="AP114" i="66"/>
  <c r="AP148" i="66" s="1"/>
  <c r="AP126" i="66"/>
  <c r="AP130" i="66"/>
  <c r="AP150" i="66" s="1"/>
  <c r="AP142" i="66"/>
  <c r="AX7" i="66"/>
  <c r="AX143" i="66" s="1"/>
  <c r="AX14" i="66"/>
  <c r="AX144" i="66" s="1"/>
  <c r="AX77" i="66"/>
  <c r="AX145" i="66" s="1"/>
  <c r="AX146" i="66"/>
  <c r="BG172" i="66" s="1"/>
  <c r="AX147" i="66"/>
  <c r="AX114" i="66"/>
  <c r="AX148" i="66" s="1"/>
  <c r="AX126" i="66"/>
  <c r="AX149" i="66" s="1"/>
  <c r="AX130" i="66"/>
  <c r="AX150" i="66" s="1"/>
  <c r="AX142" i="66"/>
  <c r="BD7" i="66"/>
  <c r="BD143" i="66" s="1"/>
  <c r="BD14" i="66"/>
  <c r="BD144" i="66" s="1"/>
  <c r="BD77" i="66"/>
  <c r="BD145" i="66" s="1"/>
  <c r="BD146" i="66"/>
  <c r="BD147" i="66"/>
  <c r="BD114" i="66"/>
  <c r="BD148" i="66" s="1"/>
  <c r="BD126" i="66"/>
  <c r="BD149" i="66" s="1"/>
  <c r="BD130" i="66"/>
  <c r="BD142" i="66"/>
  <c r="BE7" i="65"/>
  <c r="BE72" i="65" s="1"/>
  <c r="BE19" i="65"/>
  <c r="BE35" i="65"/>
  <c r="BE74" i="65" s="1"/>
  <c r="BE43" i="65"/>
  <c r="BE45" i="65"/>
  <c r="AA77" i="65"/>
  <c r="AA78" i="65"/>
  <c r="AA79" i="65"/>
  <c r="AP7" i="65"/>
  <c r="AP19" i="65"/>
  <c r="AP14" i="65" s="1"/>
  <c r="AP73" i="65" s="1"/>
  <c r="AP35" i="65"/>
  <c r="AP74" i="65" s="1"/>
  <c r="AP75" i="65"/>
  <c r="AP76" i="65"/>
  <c r="AP77" i="65"/>
  <c r="AP78" i="65"/>
  <c r="AP79" i="65"/>
  <c r="AX7" i="65"/>
  <c r="AX72" i="65" s="1"/>
  <c r="AX19" i="65"/>
  <c r="AX14" i="65" s="1"/>
  <c r="AX73" i="65" s="1"/>
  <c r="AX35" i="65"/>
  <c r="AX74" i="65" s="1"/>
  <c r="AX75" i="65"/>
  <c r="AX76" i="65"/>
  <c r="AX77" i="65"/>
  <c r="AX78" i="65"/>
  <c r="D12" i="112" s="1"/>
  <c r="AX79" i="65"/>
  <c r="BG103" i="65" s="1"/>
  <c r="BD7" i="65"/>
  <c r="BD72" i="65" s="1"/>
  <c r="BD19" i="65"/>
  <c r="BD14" i="65" s="1"/>
  <c r="BD35" i="65"/>
  <c r="BD74" i="65" s="1"/>
  <c r="BD98" i="65" s="1"/>
  <c r="BD75" i="65"/>
  <c r="BD76" i="65"/>
  <c r="BD77" i="65"/>
  <c r="BE89" i="65" s="1"/>
  <c r="BD78" i="65"/>
  <c r="BD79" i="65"/>
  <c r="BE91" i="65" s="1"/>
  <c r="BE5" i="64"/>
  <c r="BF35" i="64" s="1"/>
  <c r="BE10" i="64"/>
  <c r="BF40" i="64" s="1"/>
  <c r="AA10" i="64"/>
  <c r="AP5" i="64"/>
  <c r="AP10" i="64"/>
  <c r="AX5" i="64"/>
  <c r="BG49" i="64" s="1"/>
  <c r="BE50" i="64"/>
  <c r="BE51" i="64"/>
  <c r="BE52" i="64"/>
  <c r="AX10" i="64"/>
  <c r="BE55" i="64"/>
  <c r="BE56" i="64"/>
  <c r="BE57" i="64"/>
  <c r="BE58" i="64"/>
  <c r="BD5" i="64"/>
  <c r="BE36" i="64"/>
  <c r="BE37" i="64"/>
  <c r="BE38" i="64"/>
  <c r="BD10" i="64"/>
  <c r="BE41" i="64"/>
  <c r="BE42" i="64"/>
  <c r="BE43" i="64"/>
  <c r="BE44" i="64"/>
  <c r="AB5" i="64"/>
  <c r="AC5" i="64"/>
  <c r="AD5" i="64"/>
  <c r="AE5" i="64"/>
  <c r="AF5" i="64"/>
  <c r="AG5" i="64"/>
  <c r="AH5" i="64"/>
  <c r="AI5" i="64"/>
  <c r="AJ5" i="64"/>
  <c r="AK5" i="64"/>
  <c r="AL5" i="64"/>
  <c r="AM5" i="64"/>
  <c r="AN5" i="64"/>
  <c r="AO5" i="64"/>
  <c r="AQ5" i="64"/>
  <c r="AR5" i="64"/>
  <c r="AS5" i="64"/>
  <c r="AT5" i="64"/>
  <c r="AU5" i="64"/>
  <c r="AV5" i="64"/>
  <c r="AW5" i="64"/>
  <c r="AY5" i="64"/>
  <c r="AZ5" i="64"/>
  <c r="BA5" i="64"/>
  <c r="BB5" i="64"/>
  <c r="BC5" i="64"/>
  <c r="AB7" i="102"/>
  <c r="AB69" i="102" s="1"/>
  <c r="AB71" i="102"/>
  <c r="AB30" i="102"/>
  <c r="AB35" i="102"/>
  <c r="AB41" i="102"/>
  <c r="AB75" i="102" s="1"/>
  <c r="AB52" i="102"/>
  <c r="AB76" i="102" s="1"/>
  <c r="AC7" i="102"/>
  <c r="AC69" i="102" s="1"/>
  <c r="AC71" i="102"/>
  <c r="AC30" i="102"/>
  <c r="AC35" i="102"/>
  <c r="AC41" i="102"/>
  <c r="AC75" i="102" s="1"/>
  <c r="AC52" i="102"/>
  <c r="AC76" i="102" s="1"/>
  <c r="AD7" i="102"/>
  <c r="AD69" i="102" s="1"/>
  <c r="AD71" i="102"/>
  <c r="AD30" i="102"/>
  <c r="AD35" i="102"/>
  <c r="AD41" i="102"/>
  <c r="AD75" i="102" s="1"/>
  <c r="AD52" i="102"/>
  <c r="AD76" i="102" s="1"/>
  <c r="AD100" i="102" s="1"/>
  <c r="AE7" i="102"/>
  <c r="AE69" i="102" s="1"/>
  <c r="AE71" i="102"/>
  <c r="AE30" i="102"/>
  <c r="AE35" i="102"/>
  <c r="AE41" i="102"/>
  <c r="AE75" i="102" s="1"/>
  <c r="AE52" i="102"/>
  <c r="AE76" i="102" s="1"/>
  <c r="AF7" i="102"/>
  <c r="AF69" i="102" s="1"/>
  <c r="AF71" i="102"/>
  <c r="AF30" i="102"/>
  <c r="AF35" i="102"/>
  <c r="AF41" i="102"/>
  <c r="AF75" i="102" s="1"/>
  <c r="AF52" i="102"/>
  <c r="AF76" i="102" s="1"/>
  <c r="AG7" i="102"/>
  <c r="AG69" i="102" s="1"/>
  <c r="AG71" i="102"/>
  <c r="AG30" i="102"/>
  <c r="AG35" i="102"/>
  <c r="AG41" i="102"/>
  <c r="AG75" i="102" s="1"/>
  <c r="AG52" i="102"/>
  <c r="AG76" i="102" s="1"/>
  <c r="AG100" i="102" s="1"/>
  <c r="AH7" i="102"/>
  <c r="AH69" i="102" s="1"/>
  <c r="AH71" i="102"/>
  <c r="AH30" i="102"/>
  <c r="AH35" i="102"/>
  <c r="AH41" i="102"/>
  <c r="AH75" i="102" s="1"/>
  <c r="AH52" i="102"/>
  <c r="AH76" i="102" s="1"/>
  <c r="AI7" i="102"/>
  <c r="AI69" i="102" s="1"/>
  <c r="AI71" i="102"/>
  <c r="AI30" i="102"/>
  <c r="AI35" i="102"/>
  <c r="AI41" i="102"/>
  <c r="AI75" i="102" s="1"/>
  <c r="AI52" i="102"/>
  <c r="AI76" i="102" s="1"/>
  <c r="AJ7" i="102"/>
  <c r="AJ69" i="102" s="1"/>
  <c r="AJ71" i="102"/>
  <c r="AJ30" i="102"/>
  <c r="AJ35" i="102"/>
  <c r="AJ41" i="102"/>
  <c r="AJ75" i="102" s="1"/>
  <c r="AJ52" i="102"/>
  <c r="AJ76" i="102" s="1"/>
  <c r="AK7" i="102"/>
  <c r="AK69" i="102" s="1"/>
  <c r="AK71" i="102"/>
  <c r="AK30" i="102"/>
  <c r="AK35" i="102"/>
  <c r="AK41" i="102"/>
  <c r="AK75" i="102" s="1"/>
  <c r="AK52" i="102"/>
  <c r="AK76" i="102" s="1"/>
  <c r="AL7" i="102"/>
  <c r="AL69" i="102" s="1"/>
  <c r="AL71" i="102"/>
  <c r="AL30" i="102"/>
  <c r="AL35" i="102"/>
  <c r="AL41" i="102"/>
  <c r="AL75" i="102" s="1"/>
  <c r="AL52" i="102"/>
  <c r="AL76" i="102" s="1"/>
  <c r="AM7" i="102"/>
  <c r="AM69" i="102" s="1"/>
  <c r="AM71" i="102"/>
  <c r="AM30" i="102"/>
  <c r="AM35" i="102"/>
  <c r="AM41" i="102"/>
  <c r="AM75" i="102" s="1"/>
  <c r="AM52" i="102"/>
  <c r="AM76" i="102" s="1"/>
  <c r="AN7" i="102"/>
  <c r="AN69" i="102" s="1"/>
  <c r="AN71" i="102"/>
  <c r="AN30" i="102"/>
  <c r="AN35" i="102"/>
  <c r="AN41" i="102"/>
  <c r="AN75" i="102" s="1"/>
  <c r="AN52" i="102"/>
  <c r="AN76" i="102" s="1"/>
  <c r="AO7" i="102"/>
  <c r="AO69" i="102" s="1"/>
  <c r="AO71" i="102"/>
  <c r="AO30" i="102"/>
  <c r="AO35" i="102"/>
  <c r="AO41" i="102"/>
  <c r="AO75" i="102" s="1"/>
  <c r="AO52" i="102"/>
  <c r="AO76" i="102" s="1"/>
  <c r="AP7" i="102"/>
  <c r="AP69" i="102" s="1"/>
  <c r="AP71" i="102"/>
  <c r="AP30" i="102"/>
  <c r="AP35" i="102"/>
  <c r="AP41" i="102"/>
  <c r="AP75" i="102" s="1"/>
  <c r="AP52" i="102"/>
  <c r="AP76" i="102" s="1"/>
  <c r="AQ7" i="102"/>
  <c r="AQ69" i="102" s="1"/>
  <c r="AQ71" i="102"/>
  <c r="AQ30" i="102"/>
  <c r="AQ35" i="102"/>
  <c r="AQ41" i="102"/>
  <c r="AQ75" i="102" s="1"/>
  <c r="AQ52" i="102"/>
  <c r="AQ76" i="102" s="1"/>
  <c r="AQ100" i="102" s="1"/>
  <c r="AR7" i="102"/>
  <c r="AR69" i="102" s="1"/>
  <c r="AR71" i="102"/>
  <c r="AR30" i="102"/>
  <c r="AR35" i="102"/>
  <c r="AR41" i="102"/>
  <c r="AR75" i="102" s="1"/>
  <c r="AR52" i="102"/>
  <c r="AR76" i="102" s="1"/>
  <c r="AS7" i="102"/>
  <c r="AS69" i="102" s="1"/>
  <c r="AS71" i="102"/>
  <c r="AS30" i="102"/>
  <c r="AS35" i="102"/>
  <c r="AS41" i="102"/>
  <c r="AS75" i="102" s="1"/>
  <c r="AS52" i="102"/>
  <c r="AS76" i="102" s="1"/>
  <c r="AT7" i="102"/>
  <c r="AT69" i="102" s="1"/>
  <c r="AT71" i="102"/>
  <c r="AT30" i="102"/>
  <c r="AT35" i="102"/>
  <c r="AT41" i="102"/>
  <c r="AT75" i="102" s="1"/>
  <c r="AT52" i="102"/>
  <c r="AT76" i="102" s="1"/>
  <c r="AU7" i="102"/>
  <c r="AU69" i="102" s="1"/>
  <c r="AU71" i="102"/>
  <c r="AU30" i="102"/>
  <c r="AU35" i="102"/>
  <c r="AU41" i="102"/>
  <c r="AU75" i="102" s="1"/>
  <c r="AU52" i="102"/>
  <c r="AU76" i="102" s="1"/>
  <c r="AV7" i="102"/>
  <c r="AV69" i="102" s="1"/>
  <c r="AV71" i="102"/>
  <c r="AV30" i="102"/>
  <c r="AV35" i="102"/>
  <c r="AV41" i="102"/>
  <c r="AV75" i="102" s="1"/>
  <c r="AV52" i="102"/>
  <c r="AV76" i="102" s="1"/>
  <c r="AW7" i="102"/>
  <c r="AW69" i="102" s="1"/>
  <c r="AW93" i="102" s="1"/>
  <c r="AW71" i="102"/>
  <c r="AW30" i="102"/>
  <c r="AW35" i="102"/>
  <c r="AW41" i="102"/>
  <c r="AW75" i="102" s="1"/>
  <c r="AW52" i="102"/>
  <c r="AW76" i="102" s="1"/>
  <c r="AX7" i="102"/>
  <c r="AX69" i="102" s="1"/>
  <c r="AX71" i="102"/>
  <c r="AX30" i="102"/>
  <c r="AX35" i="102"/>
  <c r="AX41" i="102"/>
  <c r="AX75" i="102" s="1"/>
  <c r="AX52" i="102"/>
  <c r="AX76" i="102" s="1"/>
  <c r="AY7" i="102"/>
  <c r="AY69" i="102" s="1"/>
  <c r="AY71" i="102"/>
  <c r="AY30" i="102"/>
  <c r="AY35" i="102"/>
  <c r="AY41" i="102"/>
  <c r="AY75" i="102" s="1"/>
  <c r="AY52" i="102"/>
  <c r="AY76" i="102" s="1"/>
  <c r="AZ7" i="102"/>
  <c r="AZ69" i="102" s="1"/>
  <c r="AZ71" i="102"/>
  <c r="AZ30" i="102"/>
  <c r="AZ35" i="102"/>
  <c r="AZ41" i="102"/>
  <c r="AZ75" i="102" s="1"/>
  <c r="AZ52" i="102"/>
  <c r="AZ76" i="102" s="1"/>
  <c r="BA7" i="102"/>
  <c r="BA69" i="102" s="1"/>
  <c r="BA71" i="102"/>
  <c r="BA30" i="102"/>
  <c r="BA35" i="102"/>
  <c r="BA41" i="102"/>
  <c r="BA75" i="102" s="1"/>
  <c r="BA52" i="102"/>
  <c r="BA76" i="102" s="1"/>
  <c r="BA100" i="102" s="1"/>
  <c r="BB7" i="102"/>
  <c r="BB69" i="102" s="1"/>
  <c r="BB71" i="102"/>
  <c r="BB30" i="102"/>
  <c r="BB35" i="102"/>
  <c r="BB41" i="102"/>
  <c r="BB75" i="102" s="1"/>
  <c r="BB52" i="102"/>
  <c r="BB76" i="102" s="1"/>
  <c r="BC7" i="102"/>
  <c r="BC69" i="102" s="1"/>
  <c r="BC71" i="102"/>
  <c r="BC30" i="102"/>
  <c r="BC35" i="102"/>
  <c r="BC41" i="102"/>
  <c r="BC75" i="102" s="1"/>
  <c r="BC52" i="102"/>
  <c r="BC76" i="102" s="1"/>
  <c r="BD7" i="102"/>
  <c r="BD69" i="102" s="1"/>
  <c r="BD71" i="102"/>
  <c r="BD30" i="102"/>
  <c r="BD35" i="102"/>
  <c r="BD41" i="102"/>
  <c r="BD75" i="102" s="1"/>
  <c r="BD52" i="102"/>
  <c r="BD76" i="102" s="1"/>
  <c r="AA7" i="102"/>
  <c r="AA69" i="102" s="1"/>
  <c r="AA71" i="102"/>
  <c r="AA35" i="102"/>
  <c r="AA29" i="102" s="1"/>
  <c r="AA41" i="102"/>
  <c r="AA75" i="102" s="1"/>
  <c r="AA52" i="102"/>
  <c r="AA76" i="102" s="1"/>
  <c r="AE7" i="65"/>
  <c r="AE6" i="65" s="1"/>
  <c r="AE19" i="65"/>
  <c r="AE14" i="65" s="1"/>
  <c r="AE73" i="65" s="1"/>
  <c r="AE35" i="65"/>
  <c r="AE74" i="65" s="1"/>
  <c r="BC7" i="65"/>
  <c r="BC19" i="65"/>
  <c r="BC14" i="65" s="1"/>
  <c r="BC73" i="65" s="1"/>
  <c r="BC35" i="65"/>
  <c r="BC74" i="65" s="1"/>
  <c r="BB7" i="65"/>
  <c r="BB6" i="65" s="1"/>
  <c r="BB19" i="65"/>
  <c r="BB14" i="65" s="1"/>
  <c r="BB73" i="65" s="1"/>
  <c r="BB35" i="65"/>
  <c r="BB74" i="65" s="1"/>
  <c r="BA7" i="65"/>
  <c r="BA19" i="65"/>
  <c r="BA14" i="65" s="1"/>
  <c r="BA73" i="65" s="1"/>
  <c r="BA35" i="65"/>
  <c r="BA74" i="65" s="1"/>
  <c r="AZ7" i="65"/>
  <c r="AZ6" i="65" s="1"/>
  <c r="AZ19" i="65"/>
  <c r="AZ14" i="65" s="1"/>
  <c r="AZ73" i="65" s="1"/>
  <c r="AZ35" i="65"/>
  <c r="AZ74" i="65" s="1"/>
  <c r="AY7" i="65"/>
  <c r="AY6" i="65" s="1"/>
  <c r="AY19" i="65"/>
  <c r="AY14" i="65" s="1"/>
  <c r="AY73" i="65" s="1"/>
  <c r="AY35" i="65"/>
  <c r="AY74" i="65" s="1"/>
  <c r="AW7" i="65"/>
  <c r="AW19" i="65"/>
  <c r="AW14" i="65" s="1"/>
  <c r="AW73" i="65" s="1"/>
  <c r="AW35" i="65"/>
  <c r="AW74" i="65" s="1"/>
  <c r="AV7" i="65"/>
  <c r="AV6" i="65" s="1"/>
  <c r="AV19" i="65"/>
  <c r="AV14" i="65" s="1"/>
  <c r="AV73" i="65" s="1"/>
  <c r="AV35" i="65"/>
  <c r="AV74" i="65" s="1"/>
  <c r="AU7" i="65"/>
  <c r="AU19" i="65"/>
  <c r="AU14" i="65" s="1"/>
  <c r="AU73" i="65" s="1"/>
  <c r="AU35" i="65"/>
  <c r="AU74" i="65" s="1"/>
  <c r="AT7" i="65"/>
  <c r="AT6" i="65" s="1"/>
  <c r="AT19" i="65"/>
  <c r="AT14" i="65" s="1"/>
  <c r="AT73" i="65" s="1"/>
  <c r="AT35" i="65"/>
  <c r="AT74" i="65" s="1"/>
  <c r="AS7" i="65"/>
  <c r="AS6" i="65" s="1"/>
  <c r="AS19" i="65"/>
  <c r="AS14" i="65" s="1"/>
  <c r="AS73" i="65" s="1"/>
  <c r="AS35" i="65"/>
  <c r="AS74" i="65" s="1"/>
  <c r="AR7" i="65"/>
  <c r="AR19" i="65"/>
  <c r="AR14" i="65" s="1"/>
  <c r="AR73" i="65" s="1"/>
  <c r="AR35" i="65"/>
  <c r="AR74" i="65" s="1"/>
  <c r="AQ7" i="65"/>
  <c r="AQ6" i="65" s="1"/>
  <c r="AQ19" i="65"/>
  <c r="AQ14" i="65" s="1"/>
  <c r="AQ73" i="65" s="1"/>
  <c r="AQ35" i="65"/>
  <c r="AQ74" i="65" s="1"/>
  <c r="AO7" i="65"/>
  <c r="AO6" i="65" s="1"/>
  <c r="AO19" i="65"/>
  <c r="AO14" i="65" s="1"/>
  <c r="AO73" i="65" s="1"/>
  <c r="AO35" i="65"/>
  <c r="AO74" i="65" s="1"/>
  <c r="AN7" i="65"/>
  <c r="AN19" i="65"/>
  <c r="AN14" i="65" s="1"/>
  <c r="AN73" i="65" s="1"/>
  <c r="AN35" i="65"/>
  <c r="AN74" i="65" s="1"/>
  <c r="AM7" i="65"/>
  <c r="AM6" i="65" s="1"/>
  <c r="AM19" i="65"/>
  <c r="AM14" i="65" s="1"/>
  <c r="AM73" i="65" s="1"/>
  <c r="AM35" i="65"/>
  <c r="AM74" i="65" s="1"/>
  <c r="AL7" i="65"/>
  <c r="AL19" i="65"/>
  <c r="AL14" i="65" s="1"/>
  <c r="AL73" i="65" s="1"/>
  <c r="AL35" i="65"/>
  <c r="AL74" i="65" s="1"/>
  <c r="AK7" i="65"/>
  <c r="AK6" i="65" s="1"/>
  <c r="AK19" i="65"/>
  <c r="AK14" i="65" s="1"/>
  <c r="AK73" i="65" s="1"/>
  <c r="AK35" i="65"/>
  <c r="AK74" i="65" s="1"/>
  <c r="AJ7" i="65"/>
  <c r="AJ6" i="65" s="1"/>
  <c r="AJ19" i="65"/>
  <c r="AJ14" i="65" s="1"/>
  <c r="AJ73" i="65" s="1"/>
  <c r="AJ35" i="65"/>
  <c r="AJ74" i="65" s="1"/>
  <c r="AI7" i="65"/>
  <c r="AI19" i="65"/>
  <c r="AI14" i="65" s="1"/>
  <c r="AI73" i="65" s="1"/>
  <c r="AI35" i="65"/>
  <c r="AI74" i="65" s="1"/>
  <c r="AH7" i="65"/>
  <c r="AH6" i="65" s="1"/>
  <c r="AH19" i="65"/>
  <c r="AH14" i="65" s="1"/>
  <c r="AH73" i="65" s="1"/>
  <c r="AH35" i="65"/>
  <c r="AH74" i="65" s="1"/>
  <c r="AG7" i="65"/>
  <c r="AG6" i="65" s="1"/>
  <c r="AG19" i="65"/>
  <c r="AG14" i="65" s="1"/>
  <c r="AG73" i="65" s="1"/>
  <c r="AG35" i="65"/>
  <c r="AG74" i="65" s="1"/>
  <c r="AF7" i="65"/>
  <c r="AF19" i="65"/>
  <c r="AF14" i="65" s="1"/>
  <c r="AF35" i="65"/>
  <c r="AF74" i="65" s="1"/>
  <c r="AB7" i="65"/>
  <c r="AB6" i="65" s="1"/>
  <c r="AB19" i="65"/>
  <c r="AB14" i="65" s="1"/>
  <c r="AB73" i="65" s="1"/>
  <c r="AB35" i="65"/>
  <c r="AB74" i="65" s="1"/>
  <c r="AC7" i="65"/>
  <c r="AC19" i="65"/>
  <c r="AC14" i="65" s="1"/>
  <c r="AC73" i="65" s="1"/>
  <c r="AC35" i="65"/>
  <c r="AC74" i="65" s="1"/>
  <c r="AD7" i="65"/>
  <c r="AD19" i="65"/>
  <c r="AD14" i="65" s="1"/>
  <c r="AD73" i="65" s="1"/>
  <c r="AD35" i="65"/>
  <c r="AD74" i="65" s="1"/>
  <c r="BD7" i="73"/>
  <c r="AG73" i="100"/>
  <c r="AH73" i="100" s="1"/>
  <c r="AI73" i="100" s="1"/>
  <c r="AJ73" i="100" s="1"/>
  <c r="AK73" i="100" s="1"/>
  <c r="AL73" i="100" s="1"/>
  <c r="AM73" i="100" s="1"/>
  <c r="AN73" i="100" s="1"/>
  <c r="AO73" i="100" s="1"/>
  <c r="AP73" i="100" s="1"/>
  <c r="AQ73" i="100" s="1"/>
  <c r="AR73" i="100" s="1"/>
  <c r="AS73" i="100" s="1"/>
  <c r="AT73" i="100" s="1"/>
  <c r="AU73" i="100" s="1"/>
  <c r="AV73" i="100" s="1"/>
  <c r="AW73" i="100" s="1"/>
  <c r="AX73" i="100" s="1"/>
  <c r="AY73" i="100" s="1"/>
  <c r="AZ73" i="100" s="1"/>
  <c r="BA73" i="100" s="1"/>
  <c r="BB73" i="100" s="1"/>
  <c r="BC73" i="100" s="1"/>
  <c r="BD73" i="100" s="1"/>
  <c r="BE73" i="100" s="1"/>
  <c r="BF73" i="100" s="1"/>
  <c r="AG107" i="100"/>
  <c r="AH107" i="100" s="1"/>
  <c r="AI107" i="100" s="1"/>
  <c r="AJ107" i="100" s="1"/>
  <c r="AK107" i="100" s="1"/>
  <c r="AL107" i="100" s="1"/>
  <c r="AM107" i="100" s="1"/>
  <c r="AN107" i="100" s="1"/>
  <c r="AO107" i="100" s="1"/>
  <c r="AP107" i="100" s="1"/>
  <c r="AQ107" i="100" s="1"/>
  <c r="AR107" i="100" s="1"/>
  <c r="AS107" i="100" s="1"/>
  <c r="AT107" i="100" s="1"/>
  <c r="AU107" i="100" s="1"/>
  <c r="AV107" i="100" s="1"/>
  <c r="AW107" i="100" s="1"/>
  <c r="AX107" i="100" s="1"/>
  <c r="AY107" i="100" s="1"/>
  <c r="AZ107" i="100" s="1"/>
  <c r="BA107" i="100" s="1"/>
  <c r="BB107" i="100" s="1"/>
  <c r="BC107" i="100" s="1"/>
  <c r="BD107" i="100" s="1"/>
  <c r="BE107" i="100" s="1"/>
  <c r="BF107" i="100" s="1"/>
  <c r="AG39" i="100"/>
  <c r="AH39" i="100" s="1"/>
  <c r="AI39" i="100" s="1"/>
  <c r="AJ39" i="100" s="1"/>
  <c r="AK39" i="100" s="1"/>
  <c r="AL39" i="100" s="1"/>
  <c r="AM39" i="100" s="1"/>
  <c r="AN39" i="100" s="1"/>
  <c r="AO39" i="100" s="1"/>
  <c r="AP39" i="100" s="1"/>
  <c r="AQ39" i="100" s="1"/>
  <c r="AR39" i="100" s="1"/>
  <c r="AS39" i="100" s="1"/>
  <c r="AT39" i="100" s="1"/>
  <c r="AU39" i="100" s="1"/>
  <c r="AV39" i="100" s="1"/>
  <c r="AW39" i="100" s="1"/>
  <c r="AX39" i="100" s="1"/>
  <c r="AY39" i="100" s="1"/>
  <c r="AZ39" i="100" s="1"/>
  <c r="BA39" i="100" s="1"/>
  <c r="BB39" i="100" s="1"/>
  <c r="BC39" i="100" s="1"/>
  <c r="BD39" i="100" s="1"/>
  <c r="BE39" i="100" s="1"/>
  <c r="BF39" i="100" s="1"/>
  <c r="BD125" i="66"/>
  <c r="BD124" i="66"/>
  <c r="BD11" i="70"/>
  <c r="BD58" i="100"/>
  <c r="BD52" i="65"/>
  <c r="BD133" i="66"/>
  <c r="BD123" i="66"/>
  <c r="BD134" i="66"/>
  <c r="BD116" i="66"/>
  <c r="BD135" i="66"/>
  <c r="BD117" i="66"/>
  <c r="BD127" i="66"/>
  <c r="BD118" i="66"/>
  <c r="BD128" i="66"/>
  <c r="BD119" i="66"/>
  <c r="BD129" i="66"/>
  <c r="BD120" i="66"/>
  <c r="BD121" i="66"/>
  <c r="BD61" i="65"/>
  <c r="BD132" i="66"/>
  <c r="BD43" i="65"/>
  <c r="BD45" i="65"/>
  <c r="BD73" i="102"/>
  <c r="AZ7" i="73"/>
  <c r="AR7" i="73"/>
  <c r="AJ7" i="73"/>
  <c r="AB7" i="73"/>
  <c r="AX7" i="73"/>
  <c r="AP7" i="73"/>
  <c r="AH7" i="73"/>
  <c r="BD103" i="100"/>
  <c r="BD137" i="100"/>
  <c r="BD102" i="100"/>
  <c r="BD136" i="100"/>
  <c r="BD101" i="100"/>
  <c r="BD135" i="100"/>
  <c r="BD99" i="100"/>
  <c r="BD133" i="100"/>
  <c r="BD98" i="100"/>
  <c r="BD132" i="100"/>
  <c r="BD97" i="100"/>
  <c r="BD131" i="100"/>
  <c r="BD96" i="100"/>
  <c r="BD130" i="100"/>
  <c r="BD95" i="100"/>
  <c r="BD129" i="100"/>
  <c r="BD94" i="100"/>
  <c r="BD128" i="100"/>
  <c r="BD92" i="100"/>
  <c r="BD126" i="100"/>
  <c r="BD91" i="100"/>
  <c r="BD125" i="100"/>
  <c r="BD90" i="100"/>
  <c r="BD124" i="100"/>
  <c r="BD89" i="100"/>
  <c r="BD123" i="100"/>
  <c r="BD88" i="100"/>
  <c r="BD122" i="100"/>
  <c r="BD87" i="100"/>
  <c r="BD121" i="100"/>
  <c r="BD84" i="100"/>
  <c r="BD118" i="100"/>
  <c r="BD83" i="100"/>
  <c r="BD117" i="100"/>
  <c r="BD82" i="100"/>
  <c r="BD116" i="100"/>
  <c r="BD79" i="100"/>
  <c r="BD113" i="100"/>
  <c r="BD78" i="100"/>
  <c r="BD112" i="100"/>
  <c r="BD81" i="100"/>
  <c r="BD115" i="100"/>
  <c r="BD80" i="100"/>
  <c r="BD114" i="100"/>
  <c r="BD77" i="100"/>
  <c r="BD111" i="100"/>
  <c r="BD76" i="100"/>
  <c r="BD110" i="100"/>
  <c r="BD75" i="100"/>
  <c r="BD109" i="100"/>
  <c r="BD44" i="64"/>
  <c r="BD58" i="64"/>
  <c r="BD43" i="64"/>
  <c r="BD57" i="64"/>
  <c r="BD42" i="64"/>
  <c r="BD56" i="64"/>
  <c r="BD41" i="64"/>
  <c r="BD55" i="64"/>
  <c r="BD38" i="64"/>
  <c r="BD52" i="64"/>
  <c r="BD37" i="64"/>
  <c r="BD51" i="64"/>
  <c r="BD36" i="64"/>
  <c r="BD50" i="64"/>
  <c r="BB58" i="100"/>
  <c r="BA58" i="100"/>
  <c r="AZ58" i="100"/>
  <c r="AA57" i="100"/>
  <c r="AU50" i="100"/>
  <c r="AT50" i="100"/>
  <c r="AS50" i="100"/>
  <c r="AR50" i="100"/>
  <c r="AQ50" i="100"/>
  <c r="AP50" i="100"/>
  <c r="AO50" i="100"/>
  <c r="AN50" i="100"/>
  <c r="AM50" i="100"/>
  <c r="AL50" i="100"/>
  <c r="AK50" i="100"/>
  <c r="AJ50" i="100"/>
  <c r="AI50" i="100"/>
  <c r="AH50" i="100"/>
  <c r="AG50" i="100"/>
  <c r="AF50" i="100"/>
  <c r="AE50" i="100"/>
  <c r="AD50" i="100"/>
  <c r="AC50" i="100"/>
  <c r="AB50" i="100"/>
  <c r="AA50" i="100"/>
  <c r="AE49" i="100"/>
  <c r="AD49" i="100"/>
  <c r="AC49" i="100"/>
  <c r="AB49" i="100"/>
  <c r="AA49" i="100"/>
  <c r="AB45" i="100"/>
  <c r="AM44" i="100"/>
  <c r="AL44" i="100"/>
  <c r="AJ44" i="100"/>
  <c r="AI44" i="100"/>
  <c r="AH44" i="100"/>
  <c r="AG44" i="100"/>
  <c r="AF44" i="100"/>
  <c r="AE44" i="100"/>
  <c r="AD44" i="100"/>
  <c r="AB44" i="100"/>
  <c r="AA44" i="100"/>
  <c r="AB46" i="100"/>
  <c r="AB43" i="100"/>
  <c r="AA43" i="100"/>
  <c r="AB42" i="100"/>
  <c r="AB41" i="100"/>
  <c r="AU43" i="64"/>
  <c r="BB37" i="64"/>
  <c r="AH36" i="64"/>
  <c r="AP36" i="64"/>
  <c r="AX36" i="64"/>
  <c r="AJ38" i="64"/>
  <c r="AD44" i="64"/>
  <c r="AP44" i="64"/>
  <c r="AG36" i="64"/>
  <c r="AO36" i="64"/>
  <c r="AP37" i="64"/>
  <c r="AR38" i="64"/>
  <c r="AF36" i="64"/>
  <c r="AN36" i="64"/>
  <c r="AJ37" i="64"/>
  <c r="AK38" i="64"/>
  <c r="AS38" i="64"/>
  <c r="AW43" i="64"/>
  <c r="AN37" i="64"/>
  <c r="AP38" i="64"/>
  <c r="AA41" i="100"/>
  <c r="AF75" i="100"/>
  <c r="AN75" i="100"/>
  <c r="AV75" i="100"/>
  <c r="AG76" i="100"/>
  <c r="AO76" i="100"/>
  <c r="AW76" i="100"/>
  <c r="AX77" i="100"/>
  <c r="AI80" i="100"/>
  <c r="AQ80" i="100"/>
  <c r="AY80" i="100"/>
  <c r="AB81" i="100"/>
  <c r="AB47" i="100"/>
  <c r="AJ81" i="100"/>
  <c r="AR81" i="100"/>
  <c r="AZ81" i="100"/>
  <c r="AC78" i="100"/>
  <c r="AC44" i="100"/>
  <c r="AK78" i="100"/>
  <c r="AK44" i="100"/>
  <c r="AS78" i="100"/>
  <c r="BA78" i="100"/>
  <c r="AD79" i="100"/>
  <c r="AL79" i="100"/>
  <c r="AT79" i="100"/>
  <c r="BB79" i="100"/>
  <c r="AE82" i="100"/>
  <c r="AM82" i="100"/>
  <c r="AU82" i="100"/>
  <c r="BC82" i="100"/>
  <c r="AF83" i="100"/>
  <c r="AF49" i="100"/>
  <c r="AN83" i="100"/>
  <c r="AW84" i="100"/>
  <c r="AX87" i="100"/>
  <c r="AI88" i="100"/>
  <c r="AQ88" i="100"/>
  <c r="AY88" i="100"/>
  <c r="AB89" i="100"/>
  <c r="AJ89" i="100"/>
  <c r="AR89" i="100"/>
  <c r="AZ89" i="100"/>
  <c r="AC90" i="100"/>
  <c r="AK90" i="100"/>
  <c r="AS90" i="100"/>
  <c r="BA90" i="100"/>
  <c r="AD91" i="100"/>
  <c r="AL91" i="100"/>
  <c r="AT91" i="100"/>
  <c r="BB91" i="100"/>
  <c r="AE92" i="100"/>
  <c r="AM92" i="100"/>
  <c r="AU92" i="100"/>
  <c r="BC92" i="100"/>
  <c r="BC58" i="100"/>
  <c r="AV94" i="100"/>
  <c r="AW95" i="100"/>
  <c r="AX96" i="100"/>
  <c r="AI97" i="100"/>
  <c r="AQ97" i="100"/>
  <c r="AY97" i="100"/>
  <c r="AB98" i="100"/>
  <c r="AJ98" i="100"/>
  <c r="AR98" i="100"/>
  <c r="AZ98" i="100"/>
  <c r="AC99" i="100"/>
  <c r="AK99" i="100"/>
  <c r="AS99" i="100"/>
  <c r="BA99" i="100"/>
  <c r="AD101" i="100"/>
  <c r="AL101" i="100"/>
  <c r="AT101" i="100"/>
  <c r="BB101" i="100"/>
  <c r="AE102" i="100"/>
  <c r="AM102" i="100"/>
  <c r="AH75" i="100"/>
  <c r="AP75" i="100"/>
  <c r="BC103" i="100"/>
  <c r="AR76" i="100"/>
  <c r="AS77" i="100"/>
  <c r="BB80" i="100"/>
  <c r="BC81" i="100"/>
  <c r="AO79" i="100"/>
  <c r="AX82" i="100"/>
  <c r="AJ84" i="100"/>
  <c r="AK87" i="100"/>
  <c r="AT88" i="100"/>
  <c r="AU89" i="100"/>
  <c r="AV90" i="100"/>
  <c r="AI94" i="100"/>
  <c r="AJ95" i="100"/>
  <c r="AS96" i="100"/>
  <c r="BB97" i="100"/>
  <c r="BC98" i="100"/>
  <c r="AO101" i="100"/>
  <c r="AX102" i="100"/>
  <c r="AL75" i="100"/>
  <c r="AT75" i="100"/>
  <c r="BB75" i="100"/>
  <c r="AE76" i="100"/>
  <c r="AM76" i="100"/>
  <c r="AU76" i="100"/>
  <c r="BC76" i="100"/>
  <c r="AF77" i="100"/>
  <c r="AN77" i="100"/>
  <c r="AG80" i="100"/>
  <c r="AO80" i="100"/>
  <c r="AX81" i="100"/>
  <c r="AI78" i="100"/>
  <c r="AQ78" i="100"/>
  <c r="AY78" i="100"/>
  <c r="AB79" i="100"/>
  <c r="AJ79" i="100"/>
  <c r="AR79" i="100"/>
  <c r="AZ79" i="100"/>
  <c r="AC82" i="100"/>
  <c r="AK82" i="100"/>
  <c r="BA82" i="100"/>
  <c r="AD83" i="100"/>
  <c r="AL83" i="100"/>
  <c r="BB83" i="100"/>
  <c r="AU84" i="100"/>
  <c r="BC84" i="100"/>
  <c r="AF87" i="100"/>
  <c r="AN87" i="100"/>
  <c r="AG88" i="100"/>
  <c r="AO88" i="100"/>
  <c r="AX89" i="100"/>
  <c r="AI90" i="100"/>
  <c r="AQ90" i="100"/>
  <c r="AY90" i="100"/>
  <c r="AB91" i="100"/>
  <c r="AJ91" i="100"/>
  <c r="AR91" i="100"/>
  <c r="AZ91" i="100"/>
  <c r="AC92" i="100"/>
  <c r="AK92" i="100"/>
  <c r="BA92" i="100"/>
  <c r="AT94" i="100"/>
  <c r="BB94" i="100"/>
  <c r="AU95" i="100"/>
  <c r="BC95" i="100"/>
  <c r="AF96" i="100"/>
  <c r="AN96" i="100"/>
  <c r="AG97" i="100"/>
  <c r="AO97" i="100"/>
  <c r="AX98" i="100"/>
  <c r="AI99" i="100"/>
  <c r="AQ99" i="100"/>
  <c r="AY99" i="100"/>
  <c r="AB101" i="100"/>
  <c r="AJ101" i="100"/>
  <c r="AR101" i="100"/>
  <c r="AZ101" i="100"/>
  <c r="AC102" i="100"/>
  <c r="AK102" i="100"/>
  <c r="AS102" i="100"/>
  <c r="BA102" i="100"/>
  <c r="AD103" i="100"/>
  <c r="AL103" i="100"/>
  <c r="AT103" i="100"/>
  <c r="BB103" i="100"/>
  <c r="AY75" i="100"/>
  <c r="AZ76" i="100"/>
  <c r="BA77" i="100"/>
  <c r="AT80" i="100"/>
  <c r="AU81" i="100"/>
  <c r="AV78" i="100"/>
  <c r="AW79" i="100"/>
  <c r="AP82" i="100"/>
  <c r="AQ83" i="100"/>
  <c r="AB84" i="100"/>
  <c r="AC87" i="100"/>
  <c r="AD88" i="100"/>
  <c r="AE89" i="100"/>
  <c r="AF90" i="100"/>
  <c r="AW91" i="100"/>
  <c r="AX92" i="100"/>
  <c r="AB95" i="100"/>
  <c r="AC96" i="100"/>
  <c r="AD97" i="100"/>
  <c r="AE98" i="100"/>
  <c r="AN99" i="100"/>
  <c r="AI103" i="100"/>
  <c r="AB76" i="100"/>
  <c r="AC77" i="100"/>
  <c r="AD80" i="100"/>
  <c r="AE81" i="100"/>
  <c r="AF78" i="100"/>
  <c r="AG79" i="100"/>
  <c r="AH82" i="100"/>
  <c r="AI83" i="100"/>
  <c r="AY83" i="100"/>
  <c r="AZ84" i="100"/>
  <c r="BA87" i="100"/>
  <c r="BB88" i="100"/>
  <c r="BC89" i="100"/>
  <c r="AG91" i="100"/>
  <c r="AH92" i="100"/>
  <c r="AY94" i="100"/>
  <c r="AR95" i="100"/>
  <c r="AK96" i="100"/>
  <c r="AL97" i="100"/>
  <c r="AM98" i="100"/>
  <c r="AF99" i="100"/>
  <c r="AG101" i="100"/>
  <c r="AP102" i="100"/>
  <c r="AZ103" i="100"/>
  <c r="AU102" i="100"/>
  <c r="BC102" i="100"/>
  <c r="AJ76" i="100"/>
  <c r="AK77" i="100"/>
  <c r="AL80" i="100"/>
  <c r="AM81" i="100"/>
  <c r="AN78" i="100"/>
  <c r="AR84" i="100"/>
  <c r="AS87" i="100"/>
  <c r="AL88" i="100"/>
  <c r="AM89" i="100"/>
  <c r="AN90" i="100"/>
  <c r="AO91" i="100"/>
  <c r="AP92" i="100"/>
  <c r="AZ95" i="100"/>
  <c r="BA96" i="100"/>
  <c r="AT97" i="100"/>
  <c r="AU98" i="100"/>
  <c r="AV99" i="100"/>
  <c r="AW101" i="100"/>
  <c r="AH102" i="100"/>
  <c r="AY103" i="100"/>
  <c r="AI75" i="100"/>
  <c r="AQ75" i="100"/>
  <c r="AJ75" i="100"/>
  <c r="AR75" i="100"/>
  <c r="AZ75" i="100"/>
  <c r="AC76" i="100"/>
  <c r="AK76" i="100"/>
  <c r="AS76" i="100"/>
  <c r="BA76" i="100"/>
  <c r="AD77" i="100"/>
  <c r="AL77" i="100"/>
  <c r="AT77" i="100"/>
  <c r="AV77" i="100"/>
  <c r="AW80" i="100"/>
  <c r="AH81" i="100"/>
  <c r="AP81" i="100"/>
  <c r="AS82" i="100"/>
  <c r="AT83" i="100"/>
  <c r="AE84" i="100"/>
  <c r="AM84" i="100"/>
  <c r="AV87" i="100"/>
  <c r="AW88" i="100"/>
  <c r="AH89" i="100"/>
  <c r="AP89" i="100"/>
  <c r="AS92" i="100"/>
  <c r="AD94" i="100"/>
  <c r="AL94" i="100"/>
  <c r="AE95" i="100"/>
  <c r="AM95" i="100"/>
  <c r="AV96" i="100"/>
  <c r="AW97" i="100"/>
  <c r="AH98" i="100"/>
  <c r="AP98" i="100"/>
  <c r="AE75" i="100"/>
  <c r="AM75" i="100"/>
  <c r="AU75" i="100"/>
  <c r="BC75" i="100"/>
  <c r="AF76" i="100"/>
  <c r="AN76" i="100"/>
  <c r="AV76" i="100"/>
  <c r="AG77" i="100"/>
  <c r="AO77" i="100"/>
  <c r="AW77" i="100"/>
  <c r="AH80" i="100"/>
  <c r="AP80" i="100"/>
  <c r="AX80" i="100"/>
  <c r="AI81" i="100"/>
  <c r="AQ81" i="100"/>
  <c r="AY81" i="100"/>
  <c r="AB78" i="100"/>
  <c r="AJ78" i="100"/>
  <c r="AR78" i="100"/>
  <c r="AZ78" i="100"/>
  <c r="AC79" i="100"/>
  <c r="AK79" i="100"/>
  <c r="AS79" i="100"/>
  <c r="BA79" i="100"/>
  <c r="AH77" i="100"/>
  <c r="AP77" i="100"/>
  <c r="AV83" i="100"/>
  <c r="AG84" i="100"/>
  <c r="AO84" i="100"/>
  <c r="AH87" i="100"/>
  <c r="AP87" i="100"/>
  <c r="AG75" i="100"/>
  <c r="AO75" i="100"/>
  <c r="AW75" i="100"/>
  <c r="AH76" i="100"/>
  <c r="AP76" i="100"/>
  <c r="AX76" i="100"/>
  <c r="AI77" i="100"/>
  <c r="AQ77" i="100"/>
  <c r="AY77" i="100"/>
  <c r="AX75" i="100"/>
  <c r="AI76" i="100"/>
  <c r="AQ76" i="100"/>
  <c r="AY76" i="100"/>
  <c r="AB77" i="100"/>
  <c r="AJ77" i="100"/>
  <c r="AR77" i="100"/>
  <c r="AZ77" i="100"/>
  <c r="AC80" i="100"/>
  <c r="AK80" i="100"/>
  <c r="AS80" i="100"/>
  <c r="BA80" i="100"/>
  <c r="AD81" i="100"/>
  <c r="AL81" i="100"/>
  <c r="AT81" i="100"/>
  <c r="BB81" i="100"/>
  <c r="AE78" i="100"/>
  <c r="AM78" i="100"/>
  <c r="AU78" i="100"/>
  <c r="BC78" i="100"/>
  <c r="AF79" i="100"/>
  <c r="AN79" i="100"/>
  <c r="AV79" i="100"/>
  <c r="AG82" i="100"/>
  <c r="AO82" i="100"/>
  <c r="AW82" i="100"/>
  <c r="AH83" i="100"/>
  <c r="AP83" i="100"/>
  <c r="AX83" i="100"/>
  <c r="AI84" i="100"/>
  <c r="AQ84" i="100"/>
  <c r="AY84" i="100"/>
  <c r="AB87" i="100"/>
  <c r="AJ87" i="100"/>
  <c r="AR87" i="100"/>
  <c r="AZ87" i="100"/>
  <c r="AC88" i="100"/>
  <c r="AK88" i="100"/>
  <c r="AS88" i="100"/>
  <c r="BA88" i="100"/>
  <c r="AD89" i="100"/>
  <c r="AL89" i="100"/>
  <c r="AT89" i="100"/>
  <c r="BB89" i="100"/>
  <c r="AE90" i="100"/>
  <c r="AM90" i="100"/>
  <c r="AU90" i="100"/>
  <c r="BC90" i="100"/>
  <c r="AF91" i="100"/>
  <c r="AN91" i="100"/>
  <c r="AV91" i="100"/>
  <c r="AG92" i="100"/>
  <c r="AO92" i="100"/>
  <c r="AW92" i="100"/>
  <c r="AH94" i="100"/>
  <c r="AP94" i="100"/>
  <c r="AX94" i="100"/>
  <c r="AI95" i="100"/>
  <c r="AQ95" i="100"/>
  <c r="AY95" i="100"/>
  <c r="AB96" i="100"/>
  <c r="AJ96" i="100"/>
  <c r="AR96" i="100"/>
  <c r="AZ96" i="100"/>
  <c r="AC97" i="100"/>
  <c r="AK97" i="100"/>
  <c r="AS97" i="100"/>
  <c r="BA97" i="100"/>
  <c r="AD98" i="100"/>
  <c r="AL98" i="100"/>
  <c r="AT98" i="100"/>
  <c r="BB98" i="100"/>
  <c r="AE99" i="100"/>
  <c r="AM99" i="100"/>
  <c r="AU99" i="100"/>
  <c r="BC99" i="100"/>
  <c r="AF101" i="100"/>
  <c r="AN101" i="100"/>
  <c r="AV101" i="100"/>
  <c r="AG102" i="100"/>
  <c r="AO102" i="100"/>
  <c r="AW102" i="100"/>
  <c r="AH103" i="100"/>
  <c r="AP103" i="100"/>
  <c r="AX103" i="100"/>
  <c r="AQ94" i="100"/>
  <c r="AQ103" i="100"/>
  <c r="BB77" i="100"/>
  <c r="AE80" i="100"/>
  <c r="AM80" i="100"/>
  <c r="AU80" i="100"/>
  <c r="BC80" i="100"/>
  <c r="AF81" i="100"/>
  <c r="AN81" i="100"/>
  <c r="AV81" i="100"/>
  <c r="AG78" i="100"/>
  <c r="AO78" i="100"/>
  <c r="AW78" i="100"/>
  <c r="AH79" i="100"/>
  <c r="AP79" i="100"/>
  <c r="AX79" i="100"/>
  <c r="AI82" i="100"/>
  <c r="AQ82" i="100"/>
  <c r="AY82" i="100"/>
  <c r="AB83" i="100"/>
  <c r="AJ83" i="100"/>
  <c r="AR83" i="100"/>
  <c r="AZ83" i="100"/>
  <c r="AC84" i="100"/>
  <c r="AK84" i="100"/>
  <c r="AS84" i="100"/>
  <c r="BA84" i="100"/>
  <c r="AD87" i="100"/>
  <c r="AL87" i="100"/>
  <c r="AT87" i="100"/>
  <c r="BB87" i="100"/>
  <c r="AE88" i="100"/>
  <c r="AM88" i="100"/>
  <c r="AU88" i="100"/>
  <c r="BC88" i="100"/>
  <c r="AF89" i="100"/>
  <c r="AN89" i="100"/>
  <c r="AV89" i="100"/>
  <c r="AG90" i="100"/>
  <c r="AO90" i="100"/>
  <c r="AW90" i="100"/>
  <c r="AH91" i="100"/>
  <c r="AP91" i="100"/>
  <c r="AX91" i="100"/>
  <c r="AI92" i="100"/>
  <c r="AQ92" i="100"/>
  <c r="AY92" i="100"/>
  <c r="AB94" i="100"/>
  <c r="AJ94" i="100"/>
  <c r="AR94" i="100"/>
  <c r="AZ94" i="100"/>
  <c r="AC95" i="100"/>
  <c r="AK95" i="100"/>
  <c r="AS95" i="100"/>
  <c r="BA95" i="100"/>
  <c r="AD96" i="100"/>
  <c r="AL96" i="100"/>
  <c r="AT96" i="100"/>
  <c r="BB96" i="100"/>
  <c r="AE97" i="100"/>
  <c r="AM97" i="100"/>
  <c r="AU97" i="100"/>
  <c r="BC97" i="100"/>
  <c r="AF98" i="100"/>
  <c r="AN98" i="100"/>
  <c r="AV98" i="100"/>
  <c r="AG99" i="100"/>
  <c r="AO99" i="100"/>
  <c r="AW99" i="100"/>
  <c r="AH101" i="100"/>
  <c r="AP101" i="100"/>
  <c r="AX101" i="100"/>
  <c r="AI102" i="100"/>
  <c r="AQ102" i="100"/>
  <c r="AY102" i="100"/>
  <c r="AB103" i="100"/>
  <c r="AJ103" i="100"/>
  <c r="AR103" i="100"/>
  <c r="AK75" i="100"/>
  <c r="AS75" i="100"/>
  <c r="BA75" i="100"/>
  <c r="AD76" i="100"/>
  <c r="AL76" i="100"/>
  <c r="AT76" i="100"/>
  <c r="BB76" i="100"/>
  <c r="AE77" i="100"/>
  <c r="AM77" i="100"/>
  <c r="AU77" i="100"/>
  <c r="BC77" i="100"/>
  <c r="AF80" i="100"/>
  <c r="AN80" i="100"/>
  <c r="AV80" i="100"/>
  <c r="AG81" i="100"/>
  <c r="AO81" i="100"/>
  <c r="AW81" i="100"/>
  <c r="AH78" i="100"/>
  <c r="AP78" i="100"/>
  <c r="AX78" i="100"/>
  <c r="AI79" i="100"/>
  <c r="AQ79" i="100"/>
  <c r="AY79" i="100"/>
  <c r="AB82" i="100"/>
  <c r="AJ82" i="100"/>
  <c r="AR82" i="100"/>
  <c r="AZ82" i="100"/>
  <c r="AC83" i="100"/>
  <c r="AK83" i="100"/>
  <c r="AS83" i="100"/>
  <c r="BA83" i="100"/>
  <c r="AD84" i="100"/>
  <c r="AL84" i="100"/>
  <c r="AT84" i="100"/>
  <c r="BB84" i="100"/>
  <c r="AE87" i="100"/>
  <c r="AM87" i="100"/>
  <c r="AU87" i="100"/>
  <c r="BC87" i="100"/>
  <c r="AF88" i="100"/>
  <c r="AN88" i="100"/>
  <c r="AV88" i="100"/>
  <c r="AG89" i="100"/>
  <c r="AO89" i="100"/>
  <c r="AW89" i="100"/>
  <c r="AH90" i="100"/>
  <c r="AP90" i="100"/>
  <c r="AX90" i="100"/>
  <c r="AI91" i="100"/>
  <c r="AQ91" i="100"/>
  <c r="AY91" i="100"/>
  <c r="AB92" i="100"/>
  <c r="AJ92" i="100"/>
  <c r="AR92" i="100"/>
  <c r="AZ92" i="100"/>
  <c r="AC94" i="100"/>
  <c r="AK94" i="100"/>
  <c r="AS94" i="100"/>
  <c r="BA94" i="100"/>
  <c r="AD95" i="100"/>
  <c r="AL95" i="100"/>
  <c r="AT95" i="100"/>
  <c r="BB95" i="100"/>
  <c r="AE96" i="100"/>
  <c r="AM96" i="100"/>
  <c r="AU96" i="100"/>
  <c r="BC96" i="100"/>
  <c r="AF97" i="100"/>
  <c r="AN97" i="100"/>
  <c r="AV97" i="100"/>
  <c r="AG98" i="100"/>
  <c r="AO98" i="100"/>
  <c r="AW98" i="100"/>
  <c r="AH99" i="100"/>
  <c r="AP99" i="100"/>
  <c r="AX99" i="100"/>
  <c r="AI101" i="100"/>
  <c r="AQ101" i="100"/>
  <c r="AY101" i="100"/>
  <c r="AB102" i="100"/>
  <c r="AJ102" i="100"/>
  <c r="AR102" i="100"/>
  <c r="AZ102" i="100"/>
  <c r="AC103" i="100"/>
  <c r="AK103" i="100"/>
  <c r="AS103" i="100"/>
  <c r="BA103" i="100"/>
  <c r="AD82" i="100"/>
  <c r="AL82" i="100"/>
  <c r="AT82" i="100"/>
  <c r="BB82" i="100"/>
  <c r="AE83" i="100"/>
  <c r="AM83" i="100"/>
  <c r="AU83" i="100"/>
  <c r="BC83" i="100"/>
  <c r="AF84" i="100"/>
  <c r="AN84" i="100"/>
  <c r="AV84" i="100"/>
  <c r="AG87" i="100"/>
  <c r="AO87" i="100"/>
  <c r="AW87" i="100"/>
  <c r="AH88" i="100"/>
  <c r="AP88" i="100"/>
  <c r="AX88" i="100"/>
  <c r="AI89" i="100"/>
  <c r="AQ89" i="100"/>
  <c r="AY89" i="100"/>
  <c r="AB90" i="100"/>
  <c r="AJ90" i="100"/>
  <c r="AR90" i="100"/>
  <c r="AZ90" i="100"/>
  <c r="AC91" i="100"/>
  <c r="AK91" i="100"/>
  <c r="AS91" i="100"/>
  <c r="BA91" i="100"/>
  <c r="AD92" i="100"/>
  <c r="AL92" i="100"/>
  <c r="AT92" i="100"/>
  <c r="BB92" i="100"/>
  <c r="AE94" i="100"/>
  <c r="AM94" i="100"/>
  <c r="AU94" i="100"/>
  <c r="BC94" i="100"/>
  <c r="AF95" i="100"/>
  <c r="AN95" i="100"/>
  <c r="AV95" i="100"/>
  <c r="AG96" i="100"/>
  <c r="AO96" i="100"/>
  <c r="AW96" i="100"/>
  <c r="AH97" i="100"/>
  <c r="AP97" i="100"/>
  <c r="AX97" i="100"/>
  <c r="AI98" i="100"/>
  <c r="AQ98" i="100"/>
  <c r="AY98" i="100"/>
  <c r="AB99" i="100"/>
  <c r="AJ99" i="100"/>
  <c r="AR99" i="100"/>
  <c r="AZ99" i="100"/>
  <c r="AC101" i="100"/>
  <c r="AK101" i="100"/>
  <c r="AS101" i="100"/>
  <c r="BA101" i="100"/>
  <c r="AD102" i="100"/>
  <c r="AL102" i="100"/>
  <c r="AT102" i="100"/>
  <c r="BB102" i="100"/>
  <c r="AE103" i="100"/>
  <c r="AM103" i="100"/>
  <c r="AU103" i="100"/>
  <c r="AF94" i="100"/>
  <c r="AN94" i="100"/>
  <c r="AG95" i="100"/>
  <c r="AO95" i="100"/>
  <c r="AH96" i="100"/>
  <c r="AP96" i="100"/>
  <c r="AF103" i="100"/>
  <c r="AN103" i="100"/>
  <c r="AV103" i="100"/>
  <c r="AB80" i="100"/>
  <c r="AJ80" i="100"/>
  <c r="AR80" i="100"/>
  <c r="AZ80" i="100"/>
  <c r="AC81" i="100"/>
  <c r="AK81" i="100"/>
  <c r="AS81" i="100"/>
  <c r="BA81" i="100"/>
  <c r="AD78" i="100"/>
  <c r="AL78" i="100"/>
  <c r="AT78" i="100"/>
  <c r="BB78" i="100"/>
  <c r="AE79" i="100"/>
  <c r="AM79" i="100"/>
  <c r="AU79" i="100"/>
  <c r="BC79" i="100"/>
  <c r="AF82" i="100"/>
  <c r="AN82" i="100"/>
  <c r="AV82" i="100"/>
  <c r="AG83" i="100"/>
  <c r="AO83" i="100"/>
  <c r="AW83" i="100"/>
  <c r="AH84" i="100"/>
  <c r="AP84" i="100"/>
  <c r="AX84" i="100"/>
  <c r="AI87" i="100"/>
  <c r="AQ87" i="100"/>
  <c r="AY87" i="100"/>
  <c r="AB88" i="100"/>
  <c r="AJ88" i="100"/>
  <c r="AR88" i="100"/>
  <c r="AZ88" i="100"/>
  <c r="AC89" i="100"/>
  <c r="AK89" i="100"/>
  <c r="AS89" i="100"/>
  <c r="BA89" i="100"/>
  <c r="AD90" i="100"/>
  <c r="AL90" i="100"/>
  <c r="AT90" i="100"/>
  <c r="BB90" i="100"/>
  <c r="AE91" i="100"/>
  <c r="AM91" i="100"/>
  <c r="AU91" i="100"/>
  <c r="BC91" i="100"/>
  <c r="AF92" i="100"/>
  <c r="AN92" i="100"/>
  <c r="AV92" i="100"/>
  <c r="AG94" i="100"/>
  <c r="AO94" i="100"/>
  <c r="AW94" i="100"/>
  <c r="AH95" i="100"/>
  <c r="AP95" i="100"/>
  <c r="AX95" i="100"/>
  <c r="AI96" i="100"/>
  <c r="AQ96" i="100"/>
  <c r="AY96" i="100"/>
  <c r="AB97" i="100"/>
  <c r="AJ97" i="100"/>
  <c r="AR97" i="100"/>
  <c r="AZ97" i="100"/>
  <c r="AC98" i="100"/>
  <c r="AK98" i="100"/>
  <c r="AS98" i="100"/>
  <c r="BA98" i="100"/>
  <c r="AD99" i="100"/>
  <c r="AL99" i="100"/>
  <c r="AT99" i="100"/>
  <c r="BB99" i="100"/>
  <c r="AE101" i="100"/>
  <c r="AM101" i="100"/>
  <c r="AU101" i="100"/>
  <c r="BC101" i="100"/>
  <c r="AF102" i="100"/>
  <c r="AN102" i="100"/>
  <c r="AV102" i="100"/>
  <c r="AG103" i="100"/>
  <c r="AO103" i="100"/>
  <c r="AW103" i="100"/>
  <c r="AZ109" i="100"/>
  <c r="BB111" i="100"/>
  <c r="AY116" i="100"/>
  <c r="AZ117" i="100"/>
  <c r="BA129" i="100"/>
  <c r="AY136" i="100"/>
  <c r="AZ137" i="100"/>
  <c r="BB110" i="100"/>
  <c r="BC111" i="100"/>
  <c r="AY113" i="100"/>
  <c r="AZ116" i="100"/>
  <c r="BA117" i="100"/>
  <c r="BB118" i="100"/>
  <c r="BC121" i="100"/>
  <c r="AY125" i="100"/>
  <c r="AZ126" i="100"/>
  <c r="BA128" i="100"/>
  <c r="BB129" i="100"/>
  <c r="BC130" i="100"/>
  <c r="AY135" i="100"/>
  <c r="AZ136" i="100"/>
  <c r="BA137" i="100"/>
  <c r="BB130" i="100"/>
  <c r="BA109" i="100"/>
  <c r="AD75" i="100"/>
  <c r="BB109" i="100"/>
  <c r="BC110" i="100"/>
  <c r="AY112" i="100"/>
  <c r="AZ113" i="100"/>
  <c r="BA116" i="100"/>
  <c r="BB117" i="100"/>
  <c r="BC118" i="100"/>
  <c r="AY124" i="100"/>
  <c r="AZ125" i="100"/>
  <c r="BA126" i="100"/>
  <c r="BB128" i="100"/>
  <c r="BC129" i="100"/>
  <c r="AY133" i="100"/>
  <c r="AZ135" i="100"/>
  <c r="BA136" i="100"/>
  <c r="BB137" i="100"/>
  <c r="BC109" i="100"/>
  <c r="AY115" i="100"/>
  <c r="AZ112" i="100"/>
  <c r="BA113" i="100"/>
  <c r="BB116" i="100"/>
  <c r="BC117" i="100"/>
  <c r="AY123" i="100"/>
  <c r="AZ124" i="100"/>
  <c r="BA125" i="100"/>
  <c r="BB126" i="100"/>
  <c r="BC128" i="100"/>
  <c r="AY132" i="100"/>
  <c r="AZ133" i="100"/>
  <c r="BA135" i="100"/>
  <c r="BB136" i="100"/>
  <c r="BC137" i="100"/>
  <c r="AY114" i="100"/>
  <c r="AZ115" i="100"/>
  <c r="BA112" i="100"/>
  <c r="BB113" i="100"/>
  <c r="BC116" i="100"/>
  <c r="AY122" i="100"/>
  <c r="AZ123" i="100"/>
  <c r="BA124" i="100"/>
  <c r="BB125" i="100"/>
  <c r="BC126" i="100"/>
  <c r="AY131" i="100"/>
  <c r="AZ132" i="100"/>
  <c r="BA133" i="100"/>
  <c r="BB135" i="100"/>
  <c r="BC136" i="100"/>
  <c r="AZ128" i="100"/>
  <c r="BC131" i="100"/>
  <c r="AC75" i="100"/>
  <c r="AY111" i="100"/>
  <c r="AZ114" i="100"/>
  <c r="BA115" i="100"/>
  <c r="BB112" i="100"/>
  <c r="BC113" i="100"/>
  <c r="AY121" i="100"/>
  <c r="AZ122" i="100"/>
  <c r="BA123" i="100"/>
  <c r="BB124" i="100"/>
  <c r="BC125" i="100"/>
  <c r="AY130" i="100"/>
  <c r="AZ131" i="100"/>
  <c r="BA132" i="100"/>
  <c r="BB133" i="100"/>
  <c r="BC135" i="100"/>
  <c r="BC122" i="100"/>
  <c r="AY126" i="100"/>
  <c r="AY110" i="100"/>
  <c r="AZ111" i="100"/>
  <c r="BA114" i="100"/>
  <c r="BB115" i="100"/>
  <c r="BC112" i="100"/>
  <c r="AY118" i="100"/>
  <c r="AZ121" i="100"/>
  <c r="BA122" i="100"/>
  <c r="BB123" i="100"/>
  <c r="BC124" i="100"/>
  <c r="AY129" i="100"/>
  <c r="AZ130" i="100"/>
  <c r="BA131" i="100"/>
  <c r="BB132" i="100"/>
  <c r="BC133" i="100"/>
  <c r="AB75" i="100"/>
  <c r="BA110" i="100"/>
  <c r="BC114" i="100"/>
  <c r="BA118" i="100"/>
  <c r="BB121" i="100"/>
  <c r="AY109" i="100"/>
  <c r="AZ110" i="100"/>
  <c r="BA111" i="100"/>
  <c r="BB114" i="100"/>
  <c r="BC115" i="100"/>
  <c r="AY117" i="100"/>
  <c r="BA121" i="100"/>
  <c r="BB122" i="100"/>
  <c r="BC123" i="100"/>
  <c r="AY128" i="100"/>
  <c r="AZ129" i="100"/>
  <c r="BA130" i="100"/>
  <c r="BB131" i="100"/>
  <c r="BC132" i="100"/>
  <c r="AY137" i="100"/>
  <c r="BC61" i="65"/>
  <c r="BC43" i="65"/>
  <c r="BC52" i="65"/>
  <c r="BC45" i="65"/>
  <c r="BC7" i="73"/>
  <c r="BC31" i="100"/>
  <c r="BC135" i="66"/>
  <c r="BC134" i="66"/>
  <c r="BC133" i="66"/>
  <c r="BC132" i="66"/>
  <c r="BC130" i="66"/>
  <c r="BC150" i="66" s="1"/>
  <c r="BC129" i="66"/>
  <c r="BC128" i="66"/>
  <c r="BC127" i="66"/>
  <c r="BC126" i="66"/>
  <c r="BC149" i="66" s="1"/>
  <c r="BC125" i="66"/>
  <c r="BC124" i="66"/>
  <c r="BC123" i="66"/>
  <c r="BC121" i="66"/>
  <c r="BC120" i="66"/>
  <c r="BC119" i="66"/>
  <c r="BC118" i="66"/>
  <c r="BC117" i="66"/>
  <c r="BC116" i="66"/>
  <c r="BC114" i="66"/>
  <c r="BC148" i="66" s="1"/>
  <c r="BC77" i="66"/>
  <c r="BC145" i="66" s="1"/>
  <c r="BC11" i="70"/>
  <c r="BC7" i="66"/>
  <c r="BC6" i="66" s="1"/>
  <c r="BC14" i="66"/>
  <c r="BC32" i="74"/>
  <c r="BC17" i="100"/>
  <c r="BC54" i="100" s="1"/>
  <c r="BC24" i="100"/>
  <c r="U2" i="74"/>
  <c r="U2" i="76"/>
  <c r="BA43" i="65"/>
  <c r="AZ43" i="65"/>
  <c r="AW43" i="65"/>
  <c r="AV43" i="65"/>
  <c r="AS43" i="65"/>
  <c r="AR43" i="65"/>
  <c r="AO43" i="65"/>
  <c r="AN43" i="65"/>
  <c r="AK43" i="65"/>
  <c r="AJ43" i="65"/>
  <c r="AG43" i="65"/>
  <c r="AF43" i="65"/>
  <c r="AC43" i="65"/>
  <c r="AB43" i="65"/>
  <c r="BC76" i="65"/>
  <c r="BB76" i="65"/>
  <c r="BB75" i="65"/>
  <c r="AD43" i="65"/>
  <c r="AH43" i="65"/>
  <c r="AL43" i="65"/>
  <c r="AP43" i="65"/>
  <c r="AT43" i="65"/>
  <c r="AX43" i="65"/>
  <c r="BB43" i="65"/>
  <c r="AA43" i="65"/>
  <c r="AE43" i="65"/>
  <c r="AI43" i="65"/>
  <c r="AM43" i="65"/>
  <c r="AQ43" i="65"/>
  <c r="AU43" i="65"/>
  <c r="AY43" i="65"/>
  <c r="AA61" i="65"/>
  <c r="AC61" i="65"/>
  <c r="AD61" i="65"/>
  <c r="AE61" i="65"/>
  <c r="AG61" i="65"/>
  <c r="AH61" i="65"/>
  <c r="AI61" i="65"/>
  <c r="AK61" i="65"/>
  <c r="AL61" i="65"/>
  <c r="AM61" i="65"/>
  <c r="AO61" i="65"/>
  <c r="AP61" i="65"/>
  <c r="AQ61" i="65"/>
  <c r="AS61" i="65"/>
  <c r="AT61" i="65"/>
  <c r="AU61" i="65"/>
  <c r="AB61" i="65"/>
  <c r="AF61" i="65"/>
  <c r="AJ61" i="65"/>
  <c r="AN61" i="65"/>
  <c r="AR61" i="65"/>
  <c r="AV61" i="65"/>
  <c r="AW61" i="65"/>
  <c r="AX61" i="65"/>
  <c r="AY61" i="65"/>
  <c r="AZ61" i="65"/>
  <c r="Q2" i="66"/>
  <c r="Q2" i="65"/>
  <c r="BE11" i="70"/>
  <c r="BB146" i="66"/>
  <c r="BE76" i="102"/>
  <c r="BF100" i="102" s="1"/>
  <c r="BE73" i="102"/>
  <c r="BF97" i="102" s="1"/>
  <c r="BB61" i="65"/>
  <c r="BB130" i="66"/>
  <c r="BB150" i="66" s="1"/>
  <c r="BB116" i="66"/>
  <c r="BB114" i="66"/>
  <c r="BB148" i="66" s="1"/>
  <c r="BB10" i="64"/>
  <c r="BB73" i="102"/>
  <c r="BC73" i="102"/>
  <c r="BE69" i="102"/>
  <c r="BF93" i="102" s="1"/>
  <c r="BE75" i="102"/>
  <c r="BF99" i="102" s="1"/>
  <c r="BE7" i="73"/>
  <c r="BB7" i="73"/>
  <c r="BB11" i="70"/>
  <c r="BB142" i="66"/>
  <c r="BB147" i="66"/>
  <c r="BB118" i="66"/>
  <c r="BB119" i="66"/>
  <c r="BB121" i="66"/>
  <c r="BB123" i="66"/>
  <c r="BB124" i="66"/>
  <c r="BB126" i="66"/>
  <c r="BB149" i="66" s="1"/>
  <c r="BB127" i="66"/>
  <c r="BB128" i="66"/>
  <c r="BB129" i="66"/>
  <c r="BB133" i="66"/>
  <c r="BB134" i="66"/>
  <c r="BB135" i="66"/>
  <c r="BB78" i="65"/>
  <c r="BB52" i="65"/>
  <c r="BB14" i="66"/>
  <c r="BB77" i="66"/>
  <c r="BB145" i="66" s="1"/>
  <c r="BB77" i="65"/>
  <c r="BB125" i="66"/>
  <c r="BB120" i="66"/>
  <c r="BB45" i="65"/>
  <c r="BB79" i="65"/>
  <c r="BB132" i="66"/>
  <c r="BB43" i="100"/>
  <c r="BB7" i="66"/>
  <c r="BE71" i="102"/>
  <c r="BF95" i="102" s="1"/>
  <c r="AY7" i="66"/>
  <c r="AY6" i="66" s="1"/>
  <c r="BB117" i="66"/>
  <c r="BE74" i="102"/>
  <c r="BF98" i="102" s="1"/>
  <c r="AV77" i="66"/>
  <c r="AV145" i="66" s="1"/>
  <c r="BA114" i="66"/>
  <c r="BA148" i="66" s="1"/>
  <c r="AB114" i="66"/>
  <c r="AB148" i="66" s="1"/>
  <c r="AC114" i="66"/>
  <c r="AC148" i="66" s="1"/>
  <c r="AD114" i="66"/>
  <c r="AD148" i="66" s="1"/>
  <c r="AE114" i="66"/>
  <c r="AE148" i="66" s="1"/>
  <c r="AF114" i="66"/>
  <c r="AF148" i="66" s="1"/>
  <c r="AG114" i="66"/>
  <c r="AG148" i="66" s="1"/>
  <c r="AH114" i="66"/>
  <c r="AH148" i="66" s="1"/>
  <c r="AI114" i="66"/>
  <c r="AI148" i="66" s="1"/>
  <c r="AJ114" i="66"/>
  <c r="AJ148" i="66" s="1"/>
  <c r="AK114" i="66"/>
  <c r="AK148" i="66" s="1"/>
  <c r="AL114" i="66"/>
  <c r="AL148" i="66" s="1"/>
  <c r="AM114" i="66"/>
  <c r="AM148" i="66" s="1"/>
  <c r="AN114" i="66"/>
  <c r="AN148" i="66" s="1"/>
  <c r="AO114" i="66"/>
  <c r="AO148" i="66" s="1"/>
  <c r="AQ114" i="66"/>
  <c r="AQ148" i="66" s="1"/>
  <c r="AR114" i="66"/>
  <c r="AR148" i="66" s="1"/>
  <c r="AS114" i="66"/>
  <c r="AS148" i="66" s="1"/>
  <c r="AT114" i="66"/>
  <c r="AT148" i="66" s="1"/>
  <c r="AU114" i="66"/>
  <c r="AU148" i="66" s="1"/>
  <c r="AV114" i="66"/>
  <c r="AV148" i="66" s="1"/>
  <c r="AW114" i="66"/>
  <c r="AW148" i="66" s="1"/>
  <c r="AY114" i="66"/>
  <c r="AY148" i="66" s="1"/>
  <c r="AZ114" i="66"/>
  <c r="AZ148" i="66" s="1"/>
  <c r="AZ126" i="66"/>
  <c r="AZ149" i="66" s="1"/>
  <c r="BA130" i="66"/>
  <c r="BA150" i="66" s="1"/>
  <c r="AB130" i="66"/>
  <c r="AB150" i="66" s="1"/>
  <c r="AC130" i="66"/>
  <c r="AC150" i="66" s="1"/>
  <c r="AD130" i="66"/>
  <c r="AD150" i="66" s="1"/>
  <c r="AE130" i="66"/>
  <c r="AE150" i="66" s="1"/>
  <c r="AF130" i="66"/>
  <c r="AF150" i="66" s="1"/>
  <c r="AG130" i="66"/>
  <c r="AG150" i="66" s="1"/>
  <c r="AH130" i="66"/>
  <c r="AH150" i="66" s="1"/>
  <c r="AI130" i="66"/>
  <c r="AI150" i="66" s="1"/>
  <c r="AJ130" i="66"/>
  <c r="AJ150" i="66" s="1"/>
  <c r="AK130" i="66"/>
  <c r="AK150" i="66" s="1"/>
  <c r="AL130" i="66"/>
  <c r="AL150" i="66" s="1"/>
  <c r="AM130" i="66"/>
  <c r="AM150" i="66" s="1"/>
  <c r="AN130" i="66"/>
  <c r="AN150" i="66" s="1"/>
  <c r="AO130" i="66"/>
  <c r="AO150" i="66" s="1"/>
  <c r="AQ130" i="66"/>
  <c r="AQ150" i="66" s="1"/>
  <c r="AR130" i="66"/>
  <c r="AR150" i="66" s="1"/>
  <c r="AS130" i="66"/>
  <c r="AS150" i="66" s="1"/>
  <c r="AT130" i="66"/>
  <c r="AT150" i="66" s="1"/>
  <c r="AU130" i="66"/>
  <c r="AU150" i="66" s="1"/>
  <c r="AV130" i="66"/>
  <c r="AV150" i="66" s="1"/>
  <c r="AW130" i="66"/>
  <c r="AW150" i="66" s="1"/>
  <c r="AY130" i="66"/>
  <c r="AY150" i="66" s="1"/>
  <c r="AZ130" i="66"/>
  <c r="AZ150" i="66" s="1"/>
  <c r="AB126" i="66"/>
  <c r="AB149" i="66" s="1"/>
  <c r="AC126" i="66"/>
  <c r="AC149" i="66" s="1"/>
  <c r="AD126" i="66"/>
  <c r="AD149" i="66" s="1"/>
  <c r="AE126" i="66"/>
  <c r="AE149" i="66" s="1"/>
  <c r="AF126" i="66"/>
  <c r="AF149" i="66" s="1"/>
  <c r="AG126" i="66"/>
  <c r="AG149" i="66" s="1"/>
  <c r="AH126" i="66"/>
  <c r="AH149" i="66" s="1"/>
  <c r="AI126" i="66"/>
  <c r="AI149" i="66" s="1"/>
  <c r="AJ126" i="66"/>
  <c r="AJ149" i="66" s="1"/>
  <c r="AK126" i="66"/>
  <c r="AK149" i="66" s="1"/>
  <c r="AL126" i="66"/>
  <c r="AL149" i="66" s="1"/>
  <c r="AM126" i="66"/>
  <c r="AM149" i="66" s="1"/>
  <c r="AN126" i="66"/>
  <c r="AO126" i="66"/>
  <c r="AO149" i="66" s="1"/>
  <c r="AQ126" i="66"/>
  <c r="AQ149" i="66" s="1"/>
  <c r="AR126" i="66"/>
  <c r="AR149" i="66" s="1"/>
  <c r="AS126" i="66"/>
  <c r="AS149" i="66" s="1"/>
  <c r="AT126" i="66"/>
  <c r="AT149" i="66" s="1"/>
  <c r="AU126" i="66"/>
  <c r="AU149" i="66" s="1"/>
  <c r="AV126" i="66"/>
  <c r="AV149" i="66" s="1"/>
  <c r="AW126" i="66"/>
  <c r="AW149" i="66" s="1"/>
  <c r="AY126" i="66"/>
  <c r="AY149" i="66" s="1"/>
  <c r="BA126" i="66"/>
  <c r="BA149" i="66" s="1"/>
  <c r="BC43" i="64"/>
  <c r="BC10" i="64"/>
  <c r="BC44" i="64"/>
  <c r="BC36" i="64"/>
  <c r="BC41" i="64"/>
  <c r="BC37" i="64"/>
  <c r="BC42" i="64"/>
  <c r="BC38" i="64"/>
  <c r="BB31" i="100"/>
  <c r="BB24" i="100"/>
  <c r="BB17" i="100"/>
  <c r="BB54" i="100" s="1"/>
  <c r="AB92" i="102"/>
  <c r="AC92" i="102" s="1"/>
  <c r="AD92" i="102" s="1"/>
  <c r="AE92" i="102" s="1"/>
  <c r="AF92" i="102" s="1"/>
  <c r="AG92" i="102" s="1"/>
  <c r="AH92" i="102" s="1"/>
  <c r="AI92" i="102" s="1"/>
  <c r="AJ92" i="102" s="1"/>
  <c r="AK92" i="102" s="1"/>
  <c r="AL92" i="102" s="1"/>
  <c r="AM92" i="102" s="1"/>
  <c r="AN92" i="102" s="1"/>
  <c r="AO92" i="102" s="1"/>
  <c r="AP92" i="102" s="1"/>
  <c r="AQ92" i="102" s="1"/>
  <c r="AR92" i="102" s="1"/>
  <c r="AS92" i="102" s="1"/>
  <c r="AT92" i="102" s="1"/>
  <c r="AU92" i="102" s="1"/>
  <c r="AV92" i="102" s="1"/>
  <c r="AW92" i="102" s="1"/>
  <c r="AX92" i="102" s="1"/>
  <c r="AY92" i="102" s="1"/>
  <c r="AZ92" i="102" s="1"/>
  <c r="BA92" i="102" s="1"/>
  <c r="BB92" i="102" s="1"/>
  <c r="BC92" i="102" s="1"/>
  <c r="BD92" i="102" s="1"/>
  <c r="BE92" i="102" s="1"/>
  <c r="BF92" i="102" s="1"/>
  <c r="BG92" i="102" s="1"/>
  <c r="AB80" i="102"/>
  <c r="AC80" i="102" s="1"/>
  <c r="AD80" i="102" s="1"/>
  <c r="AE80" i="102" s="1"/>
  <c r="AF80" i="102" s="1"/>
  <c r="AG80" i="102" s="1"/>
  <c r="AH80" i="102" s="1"/>
  <c r="AI80" i="102" s="1"/>
  <c r="AJ80" i="102" s="1"/>
  <c r="AK80" i="102" s="1"/>
  <c r="AL80" i="102" s="1"/>
  <c r="AM80" i="102" s="1"/>
  <c r="AN80" i="102" s="1"/>
  <c r="AO80" i="102" s="1"/>
  <c r="AP80" i="102" s="1"/>
  <c r="AQ80" i="102" s="1"/>
  <c r="AR80" i="102" s="1"/>
  <c r="AS80" i="102" s="1"/>
  <c r="AT80" i="102" s="1"/>
  <c r="AU80" i="102" s="1"/>
  <c r="AV80" i="102" s="1"/>
  <c r="AW80" i="102" s="1"/>
  <c r="AX80" i="102" s="1"/>
  <c r="AY80" i="102" s="1"/>
  <c r="AZ80" i="102" s="1"/>
  <c r="BA80" i="102" s="1"/>
  <c r="BB80" i="102" s="1"/>
  <c r="BC80" i="102" s="1"/>
  <c r="BD80" i="102" s="1"/>
  <c r="BE80" i="102" s="1"/>
  <c r="BF80" i="102" s="1"/>
  <c r="BG80" i="102" s="1"/>
  <c r="AB68" i="102"/>
  <c r="AC68" i="102" s="1"/>
  <c r="AD68" i="102" s="1"/>
  <c r="AE68" i="102" s="1"/>
  <c r="AF68" i="102" s="1"/>
  <c r="AG68" i="102" s="1"/>
  <c r="AH68" i="102" s="1"/>
  <c r="AI68" i="102" s="1"/>
  <c r="AJ68" i="102" s="1"/>
  <c r="AK68" i="102" s="1"/>
  <c r="AL68" i="102" s="1"/>
  <c r="AM68" i="102" s="1"/>
  <c r="AN68" i="102" s="1"/>
  <c r="AO68" i="102" s="1"/>
  <c r="AP68" i="102" s="1"/>
  <c r="AQ68" i="102" s="1"/>
  <c r="AR68" i="102" s="1"/>
  <c r="AS68" i="102" s="1"/>
  <c r="AT68" i="102" s="1"/>
  <c r="AU68" i="102" s="1"/>
  <c r="AV68" i="102" s="1"/>
  <c r="AW68" i="102" s="1"/>
  <c r="AX68" i="102" s="1"/>
  <c r="AY68" i="102" s="1"/>
  <c r="AZ68" i="102" s="1"/>
  <c r="BA68" i="102" s="1"/>
  <c r="BB68" i="102" s="1"/>
  <c r="BC68" i="102" s="1"/>
  <c r="BD68" i="102" s="1"/>
  <c r="BE68" i="102" s="1"/>
  <c r="BF68" i="102" s="1"/>
  <c r="BG68" i="102" s="1"/>
  <c r="BA73" i="102"/>
  <c r="AZ73" i="102"/>
  <c r="AY73" i="102"/>
  <c r="AX73" i="102"/>
  <c r="AW73" i="102"/>
  <c r="AV73" i="102"/>
  <c r="AU73" i="102"/>
  <c r="AT73" i="102"/>
  <c r="AS73" i="102"/>
  <c r="AR73" i="102"/>
  <c r="AQ73" i="102"/>
  <c r="AP73" i="102"/>
  <c r="AO73" i="102"/>
  <c r="AN73" i="102"/>
  <c r="AM73" i="102"/>
  <c r="AL73" i="102"/>
  <c r="AK73" i="102"/>
  <c r="AJ73" i="102"/>
  <c r="AI73" i="102"/>
  <c r="AH73" i="102"/>
  <c r="AG73" i="102"/>
  <c r="AF73" i="102"/>
  <c r="AE73" i="102"/>
  <c r="AD73" i="102"/>
  <c r="AC73" i="102"/>
  <c r="AB73" i="102"/>
  <c r="AA73" i="102"/>
  <c r="AB5" i="102"/>
  <c r="AC5" i="102" s="1"/>
  <c r="AD5" i="102" s="1"/>
  <c r="AE5" i="102" s="1"/>
  <c r="AF5" i="102" s="1"/>
  <c r="AG5" i="102" s="1"/>
  <c r="AH5" i="102" s="1"/>
  <c r="AI5" i="102" s="1"/>
  <c r="AJ5" i="102" s="1"/>
  <c r="AK5" i="102" s="1"/>
  <c r="AL5" i="102" s="1"/>
  <c r="AM5" i="102" s="1"/>
  <c r="AN5" i="102" s="1"/>
  <c r="AO5" i="102" s="1"/>
  <c r="AP5" i="102" s="1"/>
  <c r="AQ5" i="102" s="1"/>
  <c r="AR5" i="102" s="1"/>
  <c r="AS5" i="102" s="1"/>
  <c r="AT5" i="102" s="1"/>
  <c r="AU5" i="102" s="1"/>
  <c r="AV5" i="102" s="1"/>
  <c r="AW5" i="102" s="1"/>
  <c r="AX5" i="102" s="1"/>
  <c r="AY5" i="102" s="1"/>
  <c r="AZ5" i="102" s="1"/>
  <c r="BA5" i="102" s="1"/>
  <c r="BB5" i="102" s="1"/>
  <c r="BC5" i="102" s="1"/>
  <c r="BD5" i="102" s="1"/>
  <c r="BE5" i="102" s="1"/>
  <c r="BF5" i="102" s="1"/>
  <c r="BG5" i="102" s="1"/>
  <c r="AT7" i="73"/>
  <c r="AL7" i="73"/>
  <c r="AD7" i="73"/>
  <c r="AB4" i="73"/>
  <c r="AC4" i="73" s="1"/>
  <c r="AD4" i="73" s="1"/>
  <c r="AE4" i="73" s="1"/>
  <c r="AF4" i="73" s="1"/>
  <c r="AG4" i="73" s="1"/>
  <c r="AH4" i="73" s="1"/>
  <c r="AI4" i="73" s="1"/>
  <c r="AJ4" i="73" s="1"/>
  <c r="AK4" i="73" s="1"/>
  <c r="AL4" i="73" s="1"/>
  <c r="AM4" i="73" s="1"/>
  <c r="AN4" i="73" s="1"/>
  <c r="AO4" i="73" s="1"/>
  <c r="AP4" i="73" s="1"/>
  <c r="AQ4" i="73" s="1"/>
  <c r="AR4" i="73" s="1"/>
  <c r="AS4" i="73" s="1"/>
  <c r="AT4" i="73" s="1"/>
  <c r="AU4" i="73" s="1"/>
  <c r="AV4" i="73" s="1"/>
  <c r="AW4" i="73" s="1"/>
  <c r="AX4" i="73" s="1"/>
  <c r="AY4" i="73" s="1"/>
  <c r="AZ4" i="73" s="1"/>
  <c r="BA4" i="73" s="1"/>
  <c r="BB4" i="73" s="1"/>
  <c r="BC4" i="73" s="1"/>
  <c r="BD4" i="73" s="1"/>
  <c r="BE4" i="73" s="1"/>
  <c r="BF4" i="73" s="1"/>
  <c r="AQ51" i="101"/>
  <c r="AR51" i="101" s="1"/>
  <c r="AS51" i="101" s="1"/>
  <c r="AT51" i="101" s="1"/>
  <c r="AU51" i="101" s="1"/>
  <c r="AV51" i="101" s="1"/>
  <c r="AW51" i="101" s="1"/>
  <c r="AX51" i="101" s="1"/>
  <c r="AY51" i="101" s="1"/>
  <c r="AZ51" i="101" s="1"/>
  <c r="BA51" i="101" s="1"/>
  <c r="BB51" i="101" s="1"/>
  <c r="BC51" i="101" s="1"/>
  <c r="BD51" i="101" s="1"/>
  <c r="BE51" i="101" s="1"/>
  <c r="BF51" i="101" s="1"/>
  <c r="BG51" i="101" s="1"/>
  <c r="AQ39" i="101"/>
  <c r="AR39" i="101" s="1"/>
  <c r="AS39" i="101" s="1"/>
  <c r="AT39" i="101" s="1"/>
  <c r="AU39" i="101" s="1"/>
  <c r="AV39" i="101" s="1"/>
  <c r="AW39" i="101" s="1"/>
  <c r="AX39" i="101" s="1"/>
  <c r="AY39" i="101" s="1"/>
  <c r="AZ39" i="101" s="1"/>
  <c r="BA39" i="101" s="1"/>
  <c r="BB39" i="101" s="1"/>
  <c r="BC39" i="101" s="1"/>
  <c r="BD39" i="101" s="1"/>
  <c r="BE39" i="101" s="1"/>
  <c r="BF39" i="101" s="1"/>
  <c r="BG39" i="101" s="1"/>
  <c r="AQ25" i="101"/>
  <c r="AR25" i="101" s="1"/>
  <c r="AS25" i="101" s="1"/>
  <c r="AT25" i="101" s="1"/>
  <c r="AU25" i="101" s="1"/>
  <c r="AV25" i="101" s="1"/>
  <c r="AW25" i="101" s="1"/>
  <c r="AX25" i="101" s="1"/>
  <c r="AY25" i="101" s="1"/>
  <c r="AZ25" i="101" s="1"/>
  <c r="BA25" i="101" s="1"/>
  <c r="BB25" i="101" s="1"/>
  <c r="BC25" i="101" s="1"/>
  <c r="BD25" i="101" s="1"/>
  <c r="BE25" i="101" s="1"/>
  <c r="BF25" i="101" s="1"/>
  <c r="BG25" i="101" s="1"/>
  <c r="AQ11" i="101"/>
  <c r="AR11" i="101" s="1"/>
  <c r="AS11" i="101" s="1"/>
  <c r="AT11" i="101" s="1"/>
  <c r="AU11" i="101" s="1"/>
  <c r="AV11" i="101" s="1"/>
  <c r="AW11" i="101" s="1"/>
  <c r="AX11" i="101" s="1"/>
  <c r="AY11" i="101" s="1"/>
  <c r="AZ11" i="101" s="1"/>
  <c r="BA11" i="101" s="1"/>
  <c r="BB11" i="101" s="1"/>
  <c r="BC11" i="101" s="1"/>
  <c r="BD11" i="101" s="1"/>
  <c r="BE11" i="101" s="1"/>
  <c r="BF11" i="101" s="1"/>
  <c r="BG11" i="101" s="1"/>
  <c r="AQ5" i="101"/>
  <c r="AR5" i="101" s="1"/>
  <c r="AS5" i="101" s="1"/>
  <c r="AT5" i="101" s="1"/>
  <c r="AU5" i="101" s="1"/>
  <c r="AV5" i="101" s="1"/>
  <c r="AW5" i="101" s="1"/>
  <c r="AX5" i="101" s="1"/>
  <c r="AY5" i="101" s="1"/>
  <c r="AZ5" i="101" s="1"/>
  <c r="BA5" i="101" s="1"/>
  <c r="BB5" i="101" s="1"/>
  <c r="BC5" i="101" s="1"/>
  <c r="BD5" i="101" s="1"/>
  <c r="BE5" i="101" s="1"/>
  <c r="BF5" i="101" s="1"/>
  <c r="BG5" i="101" s="1"/>
  <c r="AU51" i="97"/>
  <c r="AV51" i="97" s="1"/>
  <c r="AW51" i="97" s="1"/>
  <c r="AX51" i="97" s="1"/>
  <c r="AY51" i="97" s="1"/>
  <c r="AZ51" i="97" s="1"/>
  <c r="BA51" i="97" s="1"/>
  <c r="BB51" i="97" s="1"/>
  <c r="BC51" i="97" s="1"/>
  <c r="BD51" i="97" s="1"/>
  <c r="BE51" i="97" s="1"/>
  <c r="BF51" i="97" s="1"/>
  <c r="AU39" i="97"/>
  <c r="AV39" i="97" s="1"/>
  <c r="AW39" i="97" s="1"/>
  <c r="AX39" i="97" s="1"/>
  <c r="AY39" i="97" s="1"/>
  <c r="AZ39" i="97" s="1"/>
  <c r="BA39" i="97" s="1"/>
  <c r="BB39" i="97" s="1"/>
  <c r="BC39" i="97" s="1"/>
  <c r="BD39" i="97" s="1"/>
  <c r="BE39" i="97" s="1"/>
  <c r="BF39" i="97" s="1"/>
  <c r="AU25" i="97"/>
  <c r="AV25" i="97" s="1"/>
  <c r="AW25" i="97" s="1"/>
  <c r="AX25" i="97" s="1"/>
  <c r="AY25" i="97" s="1"/>
  <c r="AZ25" i="97" s="1"/>
  <c r="BA25" i="97" s="1"/>
  <c r="BB25" i="97" s="1"/>
  <c r="BC25" i="97" s="1"/>
  <c r="BD25" i="97" s="1"/>
  <c r="BE25" i="97" s="1"/>
  <c r="BF25" i="97" s="1"/>
  <c r="AU11" i="97"/>
  <c r="AV11" i="97" s="1"/>
  <c r="AW11" i="97" s="1"/>
  <c r="AX11" i="97" s="1"/>
  <c r="AY11" i="97" s="1"/>
  <c r="AZ11" i="97" s="1"/>
  <c r="BA11" i="97" s="1"/>
  <c r="BB11" i="97" s="1"/>
  <c r="BC11" i="97" s="1"/>
  <c r="BD11" i="97" s="1"/>
  <c r="BE11" i="97" s="1"/>
  <c r="BF11" i="97" s="1"/>
  <c r="AU5" i="97"/>
  <c r="AV5" i="97" s="1"/>
  <c r="AW5" i="97" s="1"/>
  <c r="AX5" i="97" s="1"/>
  <c r="AY5" i="97" s="1"/>
  <c r="AZ5" i="97" s="1"/>
  <c r="BA5" i="97" s="1"/>
  <c r="BB5" i="97" s="1"/>
  <c r="BC5" i="97" s="1"/>
  <c r="BD5" i="97" s="1"/>
  <c r="BE5" i="97" s="1"/>
  <c r="BF5" i="97" s="1"/>
  <c r="AB73" i="100"/>
  <c r="AC73" i="100" s="1"/>
  <c r="AD73" i="100" s="1"/>
  <c r="AE73" i="100" s="1"/>
  <c r="AB107" i="100"/>
  <c r="AC107" i="100" s="1"/>
  <c r="AD107" i="100" s="1"/>
  <c r="AE107" i="100" s="1"/>
  <c r="AB39" i="100"/>
  <c r="AC39" i="100" s="1"/>
  <c r="AD39" i="100" s="1"/>
  <c r="AE39" i="100" s="1"/>
  <c r="AB37" i="76"/>
  <c r="AC37" i="76" s="1"/>
  <c r="AD37" i="76" s="1"/>
  <c r="AE37" i="76" s="1"/>
  <c r="AF37" i="76" s="1"/>
  <c r="AG37" i="76" s="1"/>
  <c r="AH37" i="76" s="1"/>
  <c r="AI37" i="76" s="1"/>
  <c r="AJ37" i="76" s="1"/>
  <c r="AK37" i="76" s="1"/>
  <c r="AL37" i="76" s="1"/>
  <c r="AM37" i="76" s="1"/>
  <c r="AN37" i="76" s="1"/>
  <c r="AO37" i="76" s="1"/>
  <c r="AP37" i="76" s="1"/>
  <c r="AQ37" i="76" s="1"/>
  <c r="AR37" i="76" s="1"/>
  <c r="AS37" i="76" s="1"/>
  <c r="AT37" i="76" s="1"/>
  <c r="AU37" i="76" s="1"/>
  <c r="AV37" i="76" s="1"/>
  <c r="AW37" i="76" s="1"/>
  <c r="AX37" i="76" s="1"/>
  <c r="AY37" i="76" s="1"/>
  <c r="AZ37" i="76" s="1"/>
  <c r="BA37" i="76" s="1"/>
  <c r="BB37" i="76" s="1"/>
  <c r="BC37" i="76" s="1"/>
  <c r="BD37" i="76" s="1"/>
  <c r="BE37" i="76" s="1"/>
  <c r="BF37" i="76" s="1"/>
  <c r="BG37" i="76" s="1"/>
  <c r="AB52" i="76"/>
  <c r="AC52" i="76" s="1"/>
  <c r="AD52" i="76" s="1"/>
  <c r="AE52" i="76" s="1"/>
  <c r="AF52" i="76" s="1"/>
  <c r="AG52" i="76" s="1"/>
  <c r="AH52" i="76" s="1"/>
  <c r="AI52" i="76" s="1"/>
  <c r="AJ52" i="76" s="1"/>
  <c r="AK52" i="76" s="1"/>
  <c r="AL52" i="76" s="1"/>
  <c r="AM52" i="76" s="1"/>
  <c r="AN52" i="76" s="1"/>
  <c r="AO52" i="76" s="1"/>
  <c r="AP52" i="76" s="1"/>
  <c r="AQ52" i="76" s="1"/>
  <c r="AR52" i="76" s="1"/>
  <c r="AS52" i="76" s="1"/>
  <c r="AT52" i="76" s="1"/>
  <c r="AU52" i="76" s="1"/>
  <c r="AV52" i="76" s="1"/>
  <c r="AW52" i="76" s="1"/>
  <c r="AX52" i="76" s="1"/>
  <c r="AY52" i="76" s="1"/>
  <c r="AZ52" i="76" s="1"/>
  <c r="BA52" i="76" s="1"/>
  <c r="BB52" i="76" s="1"/>
  <c r="BC52" i="76" s="1"/>
  <c r="BD52" i="76" s="1"/>
  <c r="BE52" i="76" s="1"/>
  <c r="BF52" i="76" s="1"/>
  <c r="BG52" i="76" s="1"/>
  <c r="AB29" i="76"/>
  <c r="AC29" i="76" s="1"/>
  <c r="AD29" i="76" s="1"/>
  <c r="AE29" i="76" s="1"/>
  <c r="AF29" i="76" s="1"/>
  <c r="AG29" i="76" s="1"/>
  <c r="AH29" i="76" s="1"/>
  <c r="AI29" i="76" s="1"/>
  <c r="AJ29" i="76" s="1"/>
  <c r="AK29" i="76" s="1"/>
  <c r="AL29" i="76" s="1"/>
  <c r="AM29" i="76" s="1"/>
  <c r="AN29" i="76" s="1"/>
  <c r="AO29" i="76" s="1"/>
  <c r="AP29" i="76" s="1"/>
  <c r="AQ29" i="76" s="1"/>
  <c r="AR29" i="76" s="1"/>
  <c r="AS29" i="76" s="1"/>
  <c r="AT29" i="76" s="1"/>
  <c r="AU29" i="76" s="1"/>
  <c r="AV29" i="76" s="1"/>
  <c r="AW29" i="76" s="1"/>
  <c r="AX29" i="76" s="1"/>
  <c r="AY29" i="76" s="1"/>
  <c r="AZ29" i="76" s="1"/>
  <c r="BA29" i="76" s="1"/>
  <c r="BB29" i="76" s="1"/>
  <c r="BC29" i="76" s="1"/>
  <c r="BD29" i="76" s="1"/>
  <c r="BE29" i="76" s="1"/>
  <c r="BF29" i="76" s="1"/>
  <c r="BG29" i="76" s="1"/>
  <c r="AB40" i="74"/>
  <c r="AC40" i="74" s="1"/>
  <c r="AD40" i="74" s="1"/>
  <c r="AE40" i="74" s="1"/>
  <c r="AF40" i="74" s="1"/>
  <c r="AG40" i="74" s="1"/>
  <c r="AH40" i="74" s="1"/>
  <c r="AI40" i="74" s="1"/>
  <c r="AJ40" i="74" s="1"/>
  <c r="AK40" i="74" s="1"/>
  <c r="AL40" i="74" s="1"/>
  <c r="AM40" i="74" s="1"/>
  <c r="AN40" i="74" s="1"/>
  <c r="AO40" i="74" s="1"/>
  <c r="AP40" i="74" s="1"/>
  <c r="AQ40" i="74" s="1"/>
  <c r="AR40" i="74" s="1"/>
  <c r="AS40" i="74" s="1"/>
  <c r="AT40" i="74" s="1"/>
  <c r="AU40" i="74" s="1"/>
  <c r="AV40" i="74" s="1"/>
  <c r="AW40" i="74" s="1"/>
  <c r="AX40" i="74" s="1"/>
  <c r="AY40" i="74" s="1"/>
  <c r="AZ40" i="74" s="1"/>
  <c r="BA40" i="74" s="1"/>
  <c r="BB40" i="74" s="1"/>
  <c r="BC40" i="74" s="1"/>
  <c r="BD40" i="74" s="1"/>
  <c r="BE40" i="74" s="1"/>
  <c r="BF40" i="74" s="1"/>
  <c r="AB57" i="74"/>
  <c r="AC57" i="74" s="1"/>
  <c r="AD57" i="74" s="1"/>
  <c r="AE57" i="74" s="1"/>
  <c r="AF57" i="74" s="1"/>
  <c r="AG57" i="74" s="1"/>
  <c r="AH57" i="74" s="1"/>
  <c r="AI57" i="74" s="1"/>
  <c r="AJ57" i="74" s="1"/>
  <c r="AK57" i="74" s="1"/>
  <c r="AL57" i="74" s="1"/>
  <c r="AM57" i="74" s="1"/>
  <c r="AN57" i="74" s="1"/>
  <c r="AO57" i="74" s="1"/>
  <c r="AP57" i="74" s="1"/>
  <c r="AQ57" i="74" s="1"/>
  <c r="AR57" i="74" s="1"/>
  <c r="AS57" i="74" s="1"/>
  <c r="AT57" i="74" s="1"/>
  <c r="AU57" i="74" s="1"/>
  <c r="AV57" i="74" s="1"/>
  <c r="AW57" i="74" s="1"/>
  <c r="AX57" i="74" s="1"/>
  <c r="AY57" i="74" s="1"/>
  <c r="AZ57" i="74" s="1"/>
  <c r="BA57" i="74" s="1"/>
  <c r="BB57" i="74" s="1"/>
  <c r="BC57" i="74" s="1"/>
  <c r="BD57" i="74" s="1"/>
  <c r="BE57" i="74" s="1"/>
  <c r="BF57" i="74" s="1"/>
  <c r="AB31" i="74"/>
  <c r="AC31" i="74" s="1"/>
  <c r="AD31" i="74" s="1"/>
  <c r="AE31" i="74" s="1"/>
  <c r="AF31" i="74" s="1"/>
  <c r="AG31" i="74" s="1"/>
  <c r="AH31" i="74" s="1"/>
  <c r="AI31" i="74" s="1"/>
  <c r="AJ31" i="74" s="1"/>
  <c r="AK31" i="74" s="1"/>
  <c r="AL31" i="74" s="1"/>
  <c r="AM31" i="74" s="1"/>
  <c r="AN31" i="74" s="1"/>
  <c r="AO31" i="74" s="1"/>
  <c r="AP31" i="74" s="1"/>
  <c r="AQ31" i="74" s="1"/>
  <c r="AR31" i="74" s="1"/>
  <c r="AS31" i="74" s="1"/>
  <c r="AT31" i="74" s="1"/>
  <c r="AU31" i="74" s="1"/>
  <c r="AV31" i="74" s="1"/>
  <c r="AW31" i="74" s="1"/>
  <c r="AX31" i="74" s="1"/>
  <c r="AY31" i="74" s="1"/>
  <c r="AZ31" i="74" s="1"/>
  <c r="BA31" i="74" s="1"/>
  <c r="BB31" i="74" s="1"/>
  <c r="BC31" i="74" s="1"/>
  <c r="BD31" i="74" s="1"/>
  <c r="BE31" i="74" s="1"/>
  <c r="BF31" i="74" s="1"/>
  <c r="AB14" i="70"/>
  <c r="AC14" i="70" s="1"/>
  <c r="AD14" i="70" s="1"/>
  <c r="AE14" i="70" s="1"/>
  <c r="AF14" i="70" s="1"/>
  <c r="AG14" i="70" s="1"/>
  <c r="AH14" i="70" s="1"/>
  <c r="AI14" i="70" s="1"/>
  <c r="AJ14" i="70" s="1"/>
  <c r="AK14" i="70" s="1"/>
  <c r="AL14" i="70" s="1"/>
  <c r="AM14" i="70" s="1"/>
  <c r="AN14" i="70" s="1"/>
  <c r="AO14" i="70" s="1"/>
  <c r="AP14" i="70" s="1"/>
  <c r="AQ14" i="70" s="1"/>
  <c r="AR14" i="70" s="1"/>
  <c r="AS14" i="70" s="1"/>
  <c r="AT14" i="70" s="1"/>
  <c r="AU14" i="70" s="1"/>
  <c r="AV14" i="70" s="1"/>
  <c r="AW14" i="70" s="1"/>
  <c r="AX14" i="70" s="1"/>
  <c r="AY14" i="70" s="1"/>
  <c r="AZ14" i="70" s="1"/>
  <c r="BA14" i="70" s="1"/>
  <c r="BB14" i="70" s="1"/>
  <c r="BC14" i="70" s="1"/>
  <c r="BD14" i="70" s="1"/>
  <c r="BE14" i="70" s="1"/>
  <c r="BF14" i="70" s="1"/>
  <c r="BG14" i="70" s="1"/>
  <c r="AB4" i="70"/>
  <c r="AC4" i="70" s="1"/>
  <c r="AD4" i="70" s="1"/>
  <c r="AE4" i="70" s="1"/>
  <c r="AF4" i="70" s="1"/>
  <c r="AG4" i="70" s="1"/>
  <c r="AH4" i="70" s="1"/>
  <c r="AI4" i="70" s="1"/>
  <c r="AJ4" i="70" s="1"/>
  <c r="AK4" i="70" s="1"/>
  <c r="AL4" i="70" s="1"/>
  <c r="AM4" i="70" s="1"/>
  <c r="AN4" i="70" s="1"/>
  <c r="AO4" i="70" s="1"/>
  <c r="AP4" i="70" s="1"/>
  <c r="AQ4" i="70" s="1"/>
  <c r="AR4" i="70" s="1"/>
  <c r="AS4" i="70" s="1"/>
  <c r="AT4" i="70" s="1"/>
  <c r="AU4" i="70" s="1"/>
  <c r="AV4" i="70" s="1"/>
  <c r="AW4" i="70" s="1"/>
  <c r="AX4" i="70" s="1"/>
  <c r="AY4" i="70" s="1"/>
  <c r="AZ4" i="70" s="1"/>
  <c r="BA4" i="70" s="1"/>
  <c r="BB4" i="70" s="1"/>
  <c r="BC4" i="70" s="1"/>
  <c r="BD4" i="70" s="1"/>
  <c r="BE4" i="70" s="1"/>
  <c r="BF4" i="70" s="1"/>
  <c r="BG4" i="70" s="1"/>
  <c r="AB154" i="66"/>
  <c r="AC154" i="66" s="1"/>
  <c r="AD154" i="66" s="1"/>
  <c r="AE154" i="66" s="1"/>
  <c r="AF154" i="66" s="1"/>
  <c r="AG154" i="66" s="1"/>
  <c r="AH154" i="66" s="1"/>
  <c r="AI154" i="66" s="1"/>
  <c r="AJ154" i="66" s="1"/>
  <c r="AK154" i="66" s="1"/>
  <c r="AL154" i="66" s="1"/>
  <c r="AM154" i="66" s="1"/>
  <c r="AN154" i="66" s="1"/>
  <c r="AO154" i="66" s="1"/>
  <c r="AP154" i="66" s="1"/>
  <c r="AQ154" i="66" s="1"/>
  <c r="AR154" i="66" s="1"/>
  <c r="AS154" i="66" s="1"/>
  <c r="AT154" i="66" s="1"/>
  <c r="AU154" i="66" s="1"/>
  <c r="AV154" i="66" s="1"/>
  <c r="AW154" i="66" s="1"/>
  <c r="AX154" i="66" s="1"/>
  <c r="AY154" i="66" s="1"/>
  <c r="AZ154" i="66" s="1"/>
  <c r="BA154" i="66" s="1"/>
  <c r="BB154" i="66" s="1"/>
  <c r="BC154" i="66" s="1"/>
  <c r="BD154" i="66" s="1"/>
  <c r="BE154" i="66" s="1"/>
  <c r="BF154" i="66" s="1"/>
  <c r="BG154" i="66" s="1"/>
  <c r="AB167" i="66"/>
  <c r="AC167" i="66" s="1"/>
  <c r="AD167" i="66" s="1"/>
  <c r="AE167" i="66" s="1"/>
  <c r="AF167" i="66" s="1"/>
  <c r="AG167" i="66" s="1"/>
  <c r="AH167" i="66" s="1"/>
  <c r="AI167" i="66" s="1"/>
  <c r="AJ167" i="66" s="1"/>
  <c r="AK167" i="66" s="1"/>
  <c r="AL167" i="66" s="1"/>
  <c r="AM167" i="66" s="1"/>
  <c r="AN167" i="66" s="1"/>
  <c r="AO167" i="66" s="1"/>
  <c r="AP167" i="66" s="1"/>
  <c r="AQ167" i="66" s="1"/>
  <c r="AR167" i="66" s="1"/>
  <c r="AS167" i="66" s="1"/>
  <c r="AT167" i="66" s="1"/>
  <c r="AU167" i="66" s="1"/>
  <c r="AV167" i="66" s="1"/>
  <c r="AW167" i="66" s="1"/>
  <c r="AX167" i="66" s="1"/>
  <c r="AY167" i="66" s="1"/>
  <c r="AZ167" i="66" s="1"/>
  <c r="BA167" i="66" s="1"/>
  <c r="BB167" i="66" s="1"/>
  <c r="BC167" i="66" s="1"/>
  <c r="BD167" i="66" s="1"/>
  <c r="BE167" i="66" s="1"/>
  <c r="BF167" i="66" s="1"/>
  <c r="BG167" i="66" s="1"/>
  <c r="AB141" i="66"/>
  <c r="AC141" i="66" s="1"/>
  <c r="AD141" i="66" s="1"/>
  <c r="AE141" i="66" s="1"/>
  <c r="AF141" i="66" s="1"/>
  <c r="AG141" i="66" s="1"/>
  <c r="AH141" i="66" s="1"/>
  <c r="AI141" i="66" s="1"/>
  <c r="AJ141" i="66" s="1"/>
  <c r="AK141" i="66" s="1"/>
  <c r="AL141" i="66" s="1"/>
  <c r="AM141" i="66" s="1"/>
  <c r="AN141" i="66" s="1"/>
  <c r="AO141" i="66" s="1"/>
  <c r="AP141" i="66" s="1"/>
  <c r="AQ141" i="66" s="1"/>
  <c r="AR141" i="66" s="1"/>
  <c r="AS141" i="66" s="1"/>
  <c r="AT141" i="66" s="1"/>
  <c r="AU141" i="66" s="1"/>
  <c r="AV141" i="66" s="1"/>
  <c r="AW141" i="66" s="1"/>
  <c r="AX141" i="66" s="1"/>
  <c r="AY141" i="66" s="1"/>
  <c r="AZ141" i="66" s="1"/>
  <c r="BA141" i="66" s="1"/>
  <c r="BB141" i="66" s="1"/>
  <c r="BC141" i="66" s="1"/>
  <c r="BD141" i="66" s="1"/>
  <c r="BE141" i="66" s="1"/>
  <c r="BF141" i="66" s="1"/>
  <c r="BG141" i="66" s="1"/>
  <c r="BC147" i="66"/>
  <c r="BA147" i="66"/>
  <c r="AZ147" i="66"/>
  <c r="AY147" i="66"/>
  <c r="AW147" i="66"/>
  <c r="AV147" i="66"/>
  <c r="AU147" i="66"/>
  <c r="AT147" i="66"/>
  <c r="AS147" i="66"/>
  <c r="AR147" i="66"/>
  <c r="AQ147" i="66"/>
  <c r="AO147" i="66"/>
  <c r="AN147" i="66"/>
  <c r="AM147" i="66"/>
  <c r="AL147" i="66"/>
  <c r="AK147" i="66"/>
  <c r="AJ147" i="66"/>
  <c r="AI147" i="66"/>
  <c r="AH147" i="66"/>
  <c r="AG147" i="66"/>
  <c r="AF147" i="66"/>
  <c r="AE147" i="66"/>
  <c r="AD147" i="66"/>
  <c r="AC147" i="66"/>
  <c r="AB147" i="66"/>
  <c r="AB83" i="65"/>
  <c r="AC83" i="65" s="1"/>
  <c r="AD83" i="65" s="1"/>
  <c r="AE83" i="65" s="1"/>
  <c r="AF83" i="65" s="1"/>
  <c r="AG83" i="65" s="1"/>
  <c r="AH83" i="65" s="1"/>
  <c r="AI83" i="65" s="1"/>
  <c r="AJ83" i="65" s="1"/>
  <c r="AK83" i="65" s="1"/>
  <c r="AL83" i="65" s="1"/>
  <c r="AM83" i="65" s="1"/>
  <c r="AN83" i="65" s="1"/>
  <c r="AO83" i="65" s="1"/>
  <c r="AP83" i="65" s="1"/>
  <c r="AQ83" i="65" s="1"/>
  <c r="AR83" i="65" s="1"/>
  <c r="AS83" i="65" s="1"/>
  <c r="AT83" i="65" s="1"/>
  <c r="AU83" i="65" s="1"/>
  <c r="AV83" i="65" s="1"/>
  <c r="AW83" i="65" s="1"/>
  <c r="AX83" i="65" s="1"/>
  <c r="AY83" i="65" s="1"/>
  <c r="AZ83" i="65" s="1"/>
  <c r="BA83" i="65" s="1"/>
  <c r="BB83" i="65" s="1"/>
  <c r="BC83" i="65" s="1"/>
  <c r="BD83" i="65" s="1"/>
  <c r="BE83" i="65" s="1"/>
  <c r="BF83" i="65" s="1"/>
  <c r="AB95" i="65"/>
  <c r="AC95" i="65" s="1"/>
  <c r="AD95" i="65" s="1"/>
  <c r="AE95" i="65" s="1"/>
  <c r="AF95" i="65" s="1"/>
  <c r="AG95" i="65" s="1"/>
  <c r="AH95" i="65" s="1"/>
  <c r="AI95" i="65" s="1"/>
  <c r="AJ95" i="65" s="1"/>
  <c r="AK95" i="65" s="1"/>
  <c r="AL95" i="65" s="1"/>
  <c r="AM95" i="65" s="1"/>
  <c r="AN95" i="65" s="1"/>
  <c r="AO95" i="65" s="1"/>
  <c r="AP95" i="65" s="1"/>
  <c r="AQ95" i="65" s="1"/>
  <c r="AR95" i="65" s="1"/>
  <c r="AS95" i="65" s="1"/>
  <c r="AT95" i="65" s="1"/>
  <c r="AU95" i="65" s="1"/>
  <c r="AV95" i="65" s="1"/>
  <c r="AW95" i="65" s="1"/>
  <c r="AX95" i="65" s="1"/>
  <c r="AY95" i="65" s="1"/>
  <c r="AZ95" i="65" s="1"/>
  <c r="BA95" i="65" s="1"/>
  <c r="BB95" i="65" s="1"/>
  <c r="BC95" i="65" s="1"/>
  <c r="BD95" i="65" s="1"/>
  <c r="BE95" i="65" s="1"/>
  <c r="BF95" i="65" s="1"/>
  <c r="AB71" i="65"/>
  <c r="AC71" i="65" s="1"/>
  <c r="AD71" i="65" s="1"/>
  <c r="AE71" i="65" s="1"/>
  <c r="AF71" i="65" s="1"/>
  <c r="AG71" i="65" s="1"/>
  <c r="AH71" i="65" s="1"/>
  <c r="AI71" i="65" s="1"/>
  <c r="AJ71" i="65" s="1"/>
  <c r="AK71" i="65" s="1"/>
  <c r="AL71" i="65" s="1"/>
  <c r="AM71" i="65" s="1"/>
  <c r="AN71" i="65" s="1"/>
  <c r="AO71" i="65" s="1"/>
  <c r="AP71" i="65" s="1"/>
  <c r="AQ71" i="65" s="1"/>
  <c r="AR71" i="65" s="1"/>
  <c r="AS71" i="65" s="1"/>
  <c r="AT71" i="65" s="1"/>
  <c r="AU71" i="65" s="1"/>
  <c r="AV71" i="65" s="1"/>
  <c r="AW71" i="65" s="1"/>
  <c r="AX71" i="65" s="1"/>
  <c r="AY71" i="65" s="1"/>
  <c r="AZ71" i="65" s="1"/>
  <c r="BA71" i="65" s="1"/>
  <c r="BB71" i="65" s="1"/>
  <c r="BC71" i="65" s="1"/>
  <c r="BD71" i="65" s="1"/>
  <c r="BE71" i="65" s="1"/>
  <c r="BF71" i="65" s="1"/>
  <c r="BA129" i="66"/>
  <c r="AW116" i="66"/>
  <c r="BA76" i="65"/>
  <c r="AZ76" i="65"/>
  <c r="AY76" i="65"/>
  <c r="AW76" i="65"/>
  <c r="AV76" i="65"/>
  <c r="AU76" i="65"/>
  <c r="AT76" i="65"/>
  <c r="AS76" i="65"/>
  <c r="AR76" i="65"/>
  <c r="AQ76" i="65"/>
  <c r="AO76" i="65"/>
  <c r="AN76" i="65"/>
  <c r="AM76" i="65"/>
  <c r="AL76" i="65"/>
  <c r="AK76" i="65"/>
  <c r="AJ76" i="65"/>
  <c r="AI76" i="65"/>
  <c r="AH76" i="65"/>
  <c r="AG76" i="65"/>
  <c r="AF76" i="65"/>
  <c r="AE76" i="65"/>
  <c r="AD76" i="65"/>
  <c r="AC76" i="65"/>
  <c r="AB76" i="65"/>
  <c r="AB34" i="64"/>
  <c r="AC34" i="64" s="1"/>
  <c r="AD34" i="64" s="1"/>
  <c r="AE34" i="64" s="1"/>
  <c r="AF34" i="64" s="1"/>
  <c r="AG34" i="64" s="1"/>
  <c r="AH34" i="64" s="1"/>
  <c r="AI34" i="64" s="1"/>
  <c r="AJ34" i="64" s="1"/>
  <c r="AK34" i="64" s="1"/>
  <c r="AL34" i="64" s="1"/>
  <c r="AM34" i="64" s="1"/>
  <c r="AN34" i="64" s="1"/>
  <c r="AO34" i="64" s="1"/>
  <c r="AP34" i="64" s="1"/>
  <c r="AQ34" i="64" s="1"/>
  <c r="AR34" i="64" s="1"/>
  <c r="AS34" i="64" s="1"/>
  <c r="AT34" i="64" s="1"/>
  <c r="AU34" i="64" s="1"/>
  <c r="AV34" i="64" s="1"/>
  <c r="AW34" i="64" s="1"/>
  <c r="AX34" i="64" s="1"/>
  <c r="AY34" i="64" s="1"/>
  <c r="AZ34" i="64" s="1"/>
  <c r="BA34" i="64" s="1"/>
  <c r="BB34" i="64" s="1"/>
  <c r="BC34" i="64" s="1"/>
  <c r="BD34" i="64" s="1"/>
  <c r="BE34" i="64" s="1"/>
  <c r="BF34" i="64" s="1"/>
  <c r="BG34" i="64" s="1"/>
  <c r="AB48" i="64"/>
  <c r="AC48" i="64" s="1"/>
  <c r="AD48" i="64" s="1"/>
  <c r="AE48" i="64" s="1"/>
  <c r="AF48" i="64" s="1"/>
  <c r="AG48" i="64" s="1"/>
  <c r="AH48" i="64" s="1"/>
  <c r="AI48" i="64" s="1"/>
  <c r="AJ48" i="64" s="1"/>
  <c r="AK48" i="64" s="1"/>
  <c r="AL48" i="64" s="1"/>
  <c r="AM48" i="64" s="1"/>
  <c r="AN48" i="64" s="1"/>
  <c r="AO48" i="64" s="1"/>
  <c r="AP48" i="64" s="1"/>
  <c r="AQ48" i="64" s="1"/>
  <c r="AR48" i="64" s="1"/>
  <c r="AS48" i="64" s="1"/>
  <c r="AT48" i="64" s="1"/>
  <c r="AU48" i="64" s="1"/>
  <c r="AV48" i="64" s="1"/>
  <c r="AW48" i="64" s="1"/>
  <c r="AX48" i="64" s="1"/>
  <c r="AY48" i="64" s="1"/>
  <c r="AZ48" i="64" s="1"/>
  <c r="BA48" i="64" s="1"/>
  <c r="BB48" i="64" s="1"/>
  <c r="BC48" i="64" s="1"/>
  <c r="BD48" i="64" s="1"/>
  <c r="BE48" i="64" s="1"/>
  <c r="BF48" i="64" s="1"/>
  <c r="BG48" i="64" s="1"/>
  <c r="AB20" i="64"/>
  <c r="AC20" i="64" s="1"/>
  <c r="AD20" i="64" s="1"/>
  <c r="AE20" i="64" s="1"/>
  <c r="AF20" i="64" s="1"/>
  <c r="AG20" i="64" s="1"/>
  <c r="AH20" i="64" s="1"/>
  <c r="AI20" i="64" s="1"/>
  <c r="AJ20" i="64" s="1"/>
  <c r="AK20" i="64" s="1"/>
  <c r="AL20" i="64" s="1"/>
  <c r="AM20" i="64" s="1"/>
  <c r="AN20" i="64" s="1"/>
  <c r="AO20" i="64" s="1"/>
  <c r="AP20" i="64" s="1"/>
  <c r="AQ20" i="64" s="1"/>
  <c r="AR20" i="64" s="1"/>
  <c r="AS20" i="64" s="1"/>
  <c r="AT20" i="64" s="1"/>
  <c r="AU20" i="64" s="1"/>
  <c r="AV20" i="64" s="1"/>
  <c r="AW20" i="64" s="1"/>
  <c r="AX20" i="64" s="1"/>
  <c r="AY20" i="64" s="1"/>
  <c r="AZ20" i="64" s="1"/>
  <c r="BA20" i="64" s="1"/>
  <c r="BB20" i="64" s="1"/>
  <c r="BC20" i="64" s="1"/>
  <c r="BD20" i="64" s="1"/>
  <c r="BE20" i="64" s="1"/>
  <c r="BF20" i="64" s="1"/>
  <c r="BG20" i="64" s="1"/>
  <c r="BB44" i="64"/>
  <c r="BB43" i="64"/>
  <c r="BB42" i="64"/>
  <c r="BB41" i="64"/>
  <c r="BB38" i="64"/>
  <c r="BB36" i="64"/>
  <c r="AA127" i="66"/>
  <c r="BB56" i="64"/>
  <c r="BC56" i="64"/>
  <c r="AE7" i="73"/>
  <c r="AI7" i="73"/>
  <c r="AM7" i="73"/>
  <c r="AQ7" i="73"/>
  <c r="AU7" i="73"/>
  <c r="AY7" i="73"/>
  <c r="BB57" i="64"/>
  <c r="BC57" i="64"/>
  <c r="BC50" i="64"/>
  <c r="BB50" i="64"/>
  <c r="BB55" i="64"/>
  <c r="BC55" i="64"/>
  <c r="BC142" i="66"/>
  <c r="BB52" i="64"/>
  <c r="BC52" i="64"/>
  <c r="BB51" i="64"/>
  <c r="BC51" i="64"/>
  <c r="BB58" i="64"/>
  <c r="BC58" i="64"/>
  <c r="AC7" i="73"/>
  <c r="AG7" i="73"/>
  <c r="AK7" i="73"/>
  <c r="AO7" i="73"/>
  <c r="AS7" i="73"/>
  <c r="AW7" i="73"/>
  <c r="BA7" i="73"/>
  <c r="AF7" i="73"/>
  <c r="AN7" i="73"/>
  <c r="AV7" i="73"/>
  <c r="AE77" i="66"/>
  <c r="AE145" i="66" s="1"/>
  <c r="AI77" i="66"/>
  <c r="AI145" i="66" s="1"/>
  <c r="AM77" i="66"/>
  <c r="AM145" i="66" s="1"/>
  <c r="AQ77" i="66"/>
  <c r="AQ145" i="66" s="1"/>
  <c r="AU77" i="66"/>
  <c r="AU145" i="66" s="1"/>
  <c r="AY77" i="66"/>
  <c r="AY145" i="66" s="1"/>
  <c r="AE31" i="100"/>
  <c r="AE69" i="100" s="1"/>
  <c r="AI31" i="100"/>
  <c r="AM31" i="100"/>
  <c r="AM67" i="100" s="1"/>
  <c r="AQ31" i="100"/>
  <c r="AQ69" i="100" s="1"/>
  <c r="AU31" i="100"/>
  <c r="AY31" i="100"/>
  <c r="AY69" i="100" s="1"/>
  <c r="AO44" i="100"/>
  <c r="AD42" i="100"/>
  <c r="AH45" i="100"/>
  <c r="AL42" i="100"/>
  <c r="AT47" i="100"/>
  <c r="AC77" i="66"/>
  <c r="AC145" i="66" s="1"/>
  <c r="AW77" i="66"/>
  <c r="AW145" i="66" s="1"/>
  <c r="AE11" i="70"/>
  <c r="AE19" i="70" s="1"/>
  <c r="AM11" i="70"/>
  <c r="AM18" i="70" s="1"/>
  <c r="AI11" i="70"/>
  <c r="AE42" i="100"/>
  <c r="AM43" i="100"/>
  <c r="AQ42" i="100"/>
  <c r="AU46" i="100"/>
  <c r="AY46" i="100"/>
  <c r="AB48" i="100"/>
  <c r="AR47" i="100"/>
  <c r="AV48" i="100"/>
  <c r="AW46" i="100"/>
  <c r="BA48" i="100"/>
  <c r="AN24" i="100"/>
  <c r="AN63" i="100" s="1"/>
  <c r="AR24" i="100"/>
  <c r="AR63" i="100" s="1"/>
  <c r="AD14" i="66"/>
  <c r="AD144" i="66" s="1"/>
  <c r="AH14" i="66"/>
  <c r="AH144" i="66" s="1"/>
  <c r="AL14" i="66"/>
  <c r="AL144" i="66" s="1"/>
  <c r="AT14" i="66"/>
  <c r="AT144" i="66" s="1"/>
  <c r="AV17" i="100"/>
  <c r="AV53" i="100" s="1"/>
  <c r="AZ24" i="100"/>
  <c r="AZ60" i="100" s="1"/>
  <c r="AF17" i="100"/>
  <c r="AF54" i="100" s="1"/>
  <c r="AK17" i="100"/>
  <c r="AK53" i="100" s="1"/>
  <c r="AW17" i="100"/>
  <c r="AB31" i="100"/>
  <c r="AB68" i="100" s="1"/>
  <c r="AF31" i="100"/>
  <c r="AJ31" i="100"/>
  <c r="AJ69" i="100" s="1"/>
  <c r="AN31" i="100"/>
  <c r="AR31" i="100"/>
  <c r="AV31" i="100"/>
  <c r="AZ31" i="100"/>
  <c r="AC31" i="100"/>
  <c r="AC67" i="100" s="1"/>
  <c r="AG31" i="100"/>
  <c r="AG68" i="100" s="1"/>
  <c r="AK31" i="100"/>
  <c r="AO31" i="100"/>
  <c r="AO68" i="100" s="1"/>
  <c r="AS31" i="100"/>
  <c r="AW31" i="100"/>
  <c r="AW68" i="100" s="1"/>
  <c r="BA31" i="100"/>
  <c r="BA67" i="100" s="1"/>
  <c r="AD31" i="100"/>
  <c r="AD67" i="100" s="1"/>
  <c r="AH31" i="100"/>
  <c r="AH69" i="100" s="1"/>
  <c r="AL31" i="100"/>
  <c r="AL68" i="100" s="1"/>
  <c r="AT31" i="100"/>
  <c r="AT67" i="100" s="1"/>
  <c r="AN47" i="100"/>
  <c r="AS43" i="100"/>
  <c r="AC24" i="100"/>
  <c r="AG24" i="100"/>
  <c r="AG65" i="100" s="1"/>
  <c r="AK24" i="100"/>
  <c r="AO24" i="100"/>
  <c r="AO62" i="100" s="1"/>
  <c r="AS24" i="100"/>
  <c r="AS64" i="100" s="1"/>
  <c r="AW24" i="100"/>
  <c r="AW61" i="100" s="1"/>
  <c r="BA24" i="100"/>
  <c r="BA61" i="100" s="1"/>
  <c r="AD24" i="100"/>
  <c r="AD64" i="100" s="1"/>
  <c r="AH24" i="100"/>
  <c r="AH65" i="100" s="1"/>
  <c r="AL24" i="100"/>
  <c r="AT24" i="100"/>
  <c r="AE24" i="100"/>
  <c r="AE65" i="100" s="1"/>
  <c r="AI24" i="100"/>
  <c r="AI63" i="100" s="1"/>
  <c r="AM24" i="100"/>
  <c r="AM63" i="100" s="1"/>
  <c r="AQ24" i="100"/>
  <c r="AQ61" i="100" s="1"/>
  <c r="AU24" i="100"/>
  <c r="AY24" i="100"/>
  <c r="AB24" i="100"/>
  <c r="AB64" i="100" s="1"/>
  <c r="AB146" i="66"/>
  <c r="AT10" i="64"/>
  <c r="BA17" i="100"/>
  <c r="AF24" i="100"/>
  <c r="AJ24" i="100"/>
  <c r="AJ60" i="100" s="1"/>
  <c r="AV24" i="100"/>
  <c r="AD17" i="100"/>
  <c r="AD53" i="100" s="1"/>
  <c r="AH17" i="100"/>
  <c r="AH57" i="100" s="1"/>
  <c r="AL17" i="100"/>
  <c r="AL58" i="100" s="1"/>
  <c r="AT17" i="100"/>
  <c r="AB17" i="100"/>
  <c r="AB56" i="100" s="1"/>
  <c r="AJ17" i="100"/>
  <c r="AJ57" i="100" s="1"/>
  <c r="AN17" i="100"/>
  <c r="AN56" i="100" s="1"/>
  <c r="AR17" i="100"/>
  <c r="AR57" i="100" s="1"/>
  <c r="AZ17" i="100"/>
  <c r="AC17" i="100"/>
  <c r="AC57" i="100" s="1"/>
  <c r="AG17" i="100"/>
  <c r="AG55" i="100" s="1"/>
  <c r="AO17" i="100"/>
  <c r="AS17" i="100"/>
  <c r="AS57" i="100" s="1"/>
  <c r="AD36" i="64"/>
  <c r="AL36" i="64"/>
  <c r="AE37" i="64"/>
  <c r="AM37" i="64"/>
  <c r="AQ37" i="64"/>
  <c r="AB38" i="64"/>
  <c r="AF38" i="64"/>
  <c r="AN38" i="64"/>
  <c r="AR146" i="66"/>
  <c r="AQ11" i="70"/>
  <c r="AU11" i="70"/>
  <c r="AY11" i="70"/>
  <c r="AD10" i="64"/>
  <c r="AE7" i="66"/>
  <c r="AE143" i="66" s="1"/>
  <c r="AE146" i="66"/>
  <c r="AI146" i="66"/>
  <c r="AM146" i="66"/>
  <c r="AQ146" i="66"/>
  <c r="AU146" i="66"/>
  <c r="AY146" i="66"/>
  <c r="BC146" i="66"/>
  <c r="AF146" i="66"/>
  <c r="AV146" i="66"/>
  <c r="AG77" i="66"/>
  <c r="AG145" i="66" s="1"/>
  <c r="AK77" i="66"/>
  <c r="AK145" i="66" s="1"/>
  <c r="AO77" i="66"/>
  <c r="AO145" i="66" s="1"/>
  <c r="AS77" i="66"/>
  <c r="AS145" i="66" s="1"/>
  <c r="BA77" i="66"/>
  <c r="BA145" i="66" s="1"/>
  <c r="AB77" i="66"/>
  <c r="AB145" i="66" s="1"/>
  <c r="AF77" i="66"/>
  <c r="AF145" i="66" s="1"/>
  <c r="AR77" i="66"/>
  <c r="AR145" i="66" s="1"/>
  <c r="AJ146" i="66"/>
  <c r="AN146" i="66"/>
  <c r="AZ146" i="66"/>
  <c r="AM7" i="66"/>
  <c r="AM6" i="66" s="1"/>
  <c r="AI14" i="66"/>
  <c r="AI144" i="66" s="1"/>
  <c r="AM14" i="66"/>
  <c r="AQ14" i="66"/>
  <c r="AU14" i="66"/>
  <c r="AU144" i="66" s="1"/>
  <c r="AY14" i="66"/>
  <c r="AY144" i="66" s="1"/>
  <c r="AU7" i="66"/>
  <c r="AU143" i="66" s="1"/>
  <c r="AB14" i="66"/>
  <c r="AJ14" i="66"/>
  <c r="AJ144" i="66" s="1"/>
  <c r="AN14" i="66"/>
  <c r="AN144" i="66" s="1"/>
  <c r="AR14" i="66"/>
  <c r="AV14" i="66"/>
  <c r="AV144" i="66" s="1"/>
  <c r="AZ14" i="66"/>
  <c r="AZ144" i="66" s="1"/>
  <c r="AC146" i="66"/>
  <c r="AG146" i="66"/>
  <c r="AK146" i="66"/>
  <c r="AO146" i="66"/>
  <c r="AS146" i="66"/>
  <c r="AW146" i="66"/>
  <c r="BA146" i="66"/>
  <c r="AD77" i="66"/>
  <c r="AD145" i="66" s="1"/>
  <c r="AH77" i="66"/>
  <c r="AH145" i="66" s="1"/>
  <c r="AL77" i="66"/>
  <c r="AL145" i="66" s="1"/>
  <c r="AT77" i="66"/>
  <c r="AT145" i="66" s="1"/>
  <c r="AZ7" i="66"/>
  <c r="AC14" i="66"/>
  <c r="AG14" i="66"/>
  <c r="AK14" i="66"/>
  <c r="AK144" i="66" s="1"/>
  <c r="AO14" i="66"/>
  <c r="AO144" i="66" s="1"/>
  <c r="AS14" i="66"/>
  <c r="AS144" i="66" s="1"/>
  <c r="AW14" i="66"/>
  <c r="AW144" i="66" s="1"/>
  <c r="AD146" i="66"/>
  <c r="AH146" i="66"/>
  <c r="AL146" i="66"/>
  <c r="AT146" i="66"/>
  <c r="AJ77" i="66"/>
  <c r="AJ145" i="66" s="1"/>
  <c r="AN77" i="66"/>
  <c r="AN145" i="66" s="1"/>
  <c r="AZ77" i="66"/>
  <c r="AZ145" i="66" s="1"/>
  <c r="AH10" i="64"/>
  <c r="AH7" i="66"/>
  <c r="AH143" i="66" s="1"/>
  <c r="AV7" i="66"/>
  <c r="AV143" i="66" s="1"/>
  <c r="AI7" i="66"/>
  <c r="AQ7" i="66"/>
  <c r="AQ6" i="66" s="1"/>
  <c r="AO38" i="64"/>
  <c r="AL10" i="64"/>
  <c r="AE41" i="64"/>
  <c r="AI41" i="64"/>
  <c r="AM41" i="64"/>
  <c r="AQ41" i="64"/>
  <c r="AB42" i="64"/>
  <c r="AF42" i="64"/>
  <c r="AJ42" i="64"/>
  <c r="AN42" i="64"/>
  <c r="AC43" i="64"/>
  <c r="AG43" i="64"/>
  <c r="AK43" i="64"/>
  <c r="AO43" i="64"/>
  <c r="AH44" i="64"/>
  <c r="AL44" i="64"/>
  <c r="AD7" i="66"/>
  <c r="AD6" i="66" s="1"/>
  <c r="AL7" i="66"/>
  <c r="AL143" i="66" s="1"/>
  <c r="AT7" i="66"/>
  <c r="AT143" i="66" s="1"/>
  <c r="AB11" i="70"/>
  <c r="AF11" i="70"/>
  <c r="AF16" i="70" s="1"/>
  <c r="AJ11" i="70"/>
  <c r="AJ20" i="70" s="1"/>
  <c r="AN11" i="70"/>
  <c r="AN16" i="70" s="1"/>
  <c r="AR11" i="70"/>
  <c r="AV11" i="70"/>
  <c r="AZ11" i="70"/>
  <c r="AC11" i="70"/>
  <c r="AG11" i="70"/>
  <c r="AK11" i="70"/>
  <c r="AO11" i="70"/>
  <c r="AS11" i="70"/>
  <c r="AW11" i="70"/>
  <c r="BA11" i="70"/>
  <c r="AD11" i="70"/>
  <c r="AH11" i="70"/>
  <c r="AL11" i="70"/>
  <c r="AP11" i="70"/>
  <c r="AT11" i="70"/>
  <c r="AX11" i="70"/>
  <c r="AC46" i="100"/>
  <c r="AE17" i="100"/>
  <c r="AE57" i="100" s="1"/>
  <c r="AI17" i="100"/>
  <c r="AI57" i="100" s="1"/>
  <c r="AM17" i="100"/>
  <c r="AQ17" i="100"/>
  <c r="AQ56" i="100" s="1"/>
  <c r="AU17" i="100"/>
  <c r="AU55" i="100" s="1"/>
  <c r="AY17" i="100"/>
  <c r="AY53" i="100" s="1"/>
  <c r="AC142" i="66"/>
  <c r="AG142" i="66"/>
  <c r="AK142" i="66"/>
  <c r="AO142" i="66"/>
  <c r="AS142" i="66"/>
  <c r="AW142" i="66"/>
  <c r="BA142" i="66"/>
  <c r="AB7" i="66"/>
  <c r="AB143" i="66" s="1"/>
  <c r="AF7" i="66"/>
  <c r="AJ7" i="66"/>
  <c r="AJ143" i="66" s="1"/>
  <c r="AN7" i="66"/>
  <c r="AN143" i="66" s="1"/>
  <c r="AR7" i="66"/>
  <c r="AR143" i="66" s="1"/>
  <c r="AD142" i="66"/>
  <c r="AH142" i="66"/>
  <c r="AL142" i="66"/>
  <c r="AT142" i="66"/>
  <c r="AC7" i="66"/>
  <c r="AC143" i="66" s="1"/>
  <c r="AG7" i="66"/>
  <c r="AG143" i="66" s="1"/>
  <c r="AK7" i="66"/>
  <c r="AK143" i="66" s="1"/>
  <c r="AO7" i="66"/>
  <c r="AO143" i="66" s="1"/>
  <c r="AS7" i="66"/>
  <c r="AW7" i="66"/>
  <c r="BA7" i="66"/>
  <c r="AE142" i="66"/>
  <c r="AI142" i="66"/>
  <c r="AM142" i="66"/>
  <c r="AQ142" i="66"/>
  <c r="AU142" i="66"/>
  <c r="AY142" i="66"/>
  <c r="AB142" i="66"/>
  <c r="AF142" i="66"/>
  <c r="AJ142" i="66"/>
  <c r="AN142" i="66"/>
  <c r="AR142" i="66"/>
  <c r="AV142" i="66"/>
  <c r="AZ142" i="66"/>
  <c r="AC79" i="65"/>
  <c r="AG79" i="65"/>
  <c r="AK79" i="65"/>
  <c r="AO79" i="65"/>
  <c r="AS79" i="65"/>
  <c r="AW79" i="65"/>
  <c r="BA61" i="65"/>
  <c r="BA79" i="65"/>
  <c r="AH79" i="65"/>
  <c r="AT79" i="65"/>
  <c r="AD52" i="65"/>
  <c r="AH52" i="65"/>
  <c r="AL52" i="65"/>
  <c r="AP52" i="65"/>
  <c r="AT52" i="65"/>
  <c r="AX52" i="65"/>
  <c r="AC78" i="65"/>
  <c r="AD79" i="65"/>
  <c r="AL79" i="65"/>
  <c r="AG52" i="65"/>
  <c r="AW52" i="65"/>
  <c r="AE75" i="65"/>
  <c r="AS78" i="65"/>
  <c r="AX45" i="65"/>
  <c r="AC52" i="65"/>
  <c r="AK52" i="65"/>
  <c r="AO52" i="65"/>
  <c r="AS52" i="65"/>
  <c r="AS122" i="66" s="1"/>
  <c r="BA52" i="65"/>
  <c r="BA122" i="66" s="1"/>
  <c r="AU75" i="65"/>
  <c r="AH45" i="65"/>
  <c r="AH77" i="65"/>
  <c r="AP45" i="65"/>
  <c r="AG78" i="65"/>
  <c r="AK78" i="65"/>
  <c r="AO78" i="65"/>
  <c r="AW78" i="65"/>
  <c r="BA78" i="65"/>
  <c r="AL45" i="65"/>
  <c r="AL77" i="65"/>
  <c r="AV132" i="66"/>
  <c r="AR128" i="66"/>
  <c r="AX134" i="66"/>
  <c r="AB75" i="65"/>
  <c r="AF75" i="65"/>
  <c r="AJ75" i="65"/>
  <c r="AN75" i="65"/>
  <c r="AR75" i="65"/>
  <c r="AV75" i="65"/>
  <c r="AZ75" i="65"/>
  <c r="AC75" i="65"/>
  <c r="AG75" i="65"/>
  <c r="AK75" i="65"/>
  <c r="AO75" i="65"/>
  <c r="AS75" i="65"/>
  <c r="AW75" i="65"/>
  <c r="BA75" i="65"/>
  <c r="AD75" i="65"/>
  <c r="AH75" i="65"/>
  <c r="AL75" i="65"/>
  <c r="AT75" i="65"/>
  <c r="AI75" i="65"/>
  <c r="AM75" i="65"/>
  <c r="AQ75" i="65"/>
  <c r="AY75" i="65"/>
  <c r="BC75" i="65"/>
  <c r="AN124" i="66"/>
  <c r="AA45" i="65"/>
  <c r="AA116" i="66"/>
  <c r="AE116" i="66"/>
  <c r="AE45" i="65"/>
  <c r="AI116" i="66"/>
  <c r="AI45" i="65"/>
  <c r="AM116" i="66"/>
  <c r="AM45" i="65"/>
  <c r="AQ45" i="65"/>
  <c r="AQ116" i="66"/>
  <c r="AU116" i="66"/>
  <c r="AU45" i="65"/>
  <c r="AY116" i="66"/>
  <c r="AY45" i="65"/>
  <c r="AB117" i="66"/>
  <c r="AF117" i="66"/>
  <c r="AJ117" i="66"/>
  <c r="AN117" i="66"/>
  <c r="AR117" i="66"/>
  <c r="AV117" i="66"/>
  <c r="AZ117" i="66"/>
  <c r="AC45" i="65"/>
  <c r="AC118" i="66"/>
  <c r="AG45" i="65"/>
  <c r="AG118" i="66"/>
  <c r="AK45" i="65"/>
  <c r="AK118" i="66"/>
  <c r="AO118" i="66"/>
  <c r="AO45" i="65"/>
  <c r="AS45" i="65"/>
  <c r="AS118" i="66"/>
  <c r="AW45" i="65"/>
  <c r="AW118" i="66"/>
  <c r="BA45" i="65"/>
  <c r="BA118" i="66"/>
  <c r="AD119" i="66"/>
  <c r="AH119" i="66"/>
  <c r="AL119" i="66"/>
  <c r="AP119" i="66"/>
  <c r="AT119" i="66"/>
  <c r="AX119" i="66"/>
  <c r="AA120" i="66"/>
  <c r="AA52" i="65"/>
  <c r="AE52" i="65"/>
  <c r="AE120" i="66"/>
  <c r="AI52" i="65"/>
  <c r="AI120" i="66"/>
  <c r="AM120" i="66"/>
  <c r="AM52" i="65"/>
  <c r="AQ120" i="66"/>
  <c r="AQ52" i="65"/>
  <c r="AU52" i="65"/>
  <c r="AU120" i="66"/>
  <c r="AY52" i="65"/>
  <c r="AY120" i="66"/>
  <c r="AB121" i="66"/>
  <c r="AF121" i="66"/>
  <c r="AJ121" i="66"/>
  <c r="AN121" i="66"/>
  <c r="AR121" i="66"/>
  <c r="AV121" i="66"/>
  <c r="AZ121" i="66"/>
  <c r="AD45" i="65"/>
  <c r="AT45" i="65"/>
  <c r="AD123" i="66"/>
  <c r="AH123" i="66"/>
  <c r="AL123" i="66"/>
  <c r="AP123" i="66"/>
  <c r="AT123" i="66"/>
  <c r="AX123" i="66"/>
  <c r="AA124" i="66"/>
  <c r="AE124" i="66"/>
  <c r="AI124" i="66"/>
  <c r="AM124" i="66"/>
  <c r="AQ124" i="66"/>
  <c r="AU124" i="66"/>
  <c r="AY124" i="66"/>
  <c r="AB125" i="66"/>
  <c r="AF125" i="66"/>
  <c r="AJ125" i="66"/>
  <c r="AN125" i="66"/>
  <c r="AR125" i="66"/>
  <c r="AV125" i="66"/>
  <c r="AZ125" i="66"/>
  <c r="AD127" i="66"/>
  <c r="AD78" i="65"/>
  <c r="AH127" i="66"/>
  <c r="AH78" i="65"/>
  <c r="AL127" i="66"/>
  <c r="AL78" i="65"/>
  <c r="AP127" i="66"/>
  <c r="AT127" i="66"/>
  <c r="AT78" i="65"/>
  <c r="AX127" i="66"/>
  <c r="AA128" i="66"/>
  <c r="AE128" i="66"/>
  <c r="AE78" i="65"/>
  <c r="AI128" i="66"/>
  <c r="AI78" i="65"/>
  <c r="AM128" i="66"/>
  <c r="AM78" i="65"/>
  <c r="AQ128" i="66"/>
  <c r="AQ78" i="65"/>
  <c r="AU128" i="66"/>
  <c r="AU78" i="65"/>
  <c r="AY128" i="66"/>
  <c r="AB129" i="66"/>
  <c r="AF129" i="66"/>
  <c r="AJ129" i="66"/>
  <c r="AN129" i="66"/>
  <c r="AR129" i="66"/>
  <c r="AV129" i="66"/>
  <c r="AZ129" i="66"/>
  <c r="AA132" i="66"/>
  <c r="AE132" i="66"/>
  <c r="AI132" i="66"/>
  <c r="AM132" i="66"/>
  <c r="AQ132" i="66"/>
  <c r="AU132" i="66"/>
  <c r="AY132" i="66"/>
  <c r="AB133" i="66"/>
  <c r="AF133" i="66"/>
  <c r="AJ133" i="66"/>
  <c r="AN133" i="66"/>
  <c r="AR133" i="66"/>
  <c r="AV133" i="66"/>
  <c r="AZ133" i="66"/>
  <c r="AC134" i="66"/>
  <c r="AG134" i="66"/>
  <c r="AK134" i="66"/>
  <c r="AO134" i="66"/>
  <c r="AS134" i="66"/>
  <c r="AW134" i="66"/>
  <c r="BA134" i="66"/>
  <c r="AD135" i="66"/>
  <c r="AH135" i="66"/>
  <c r="AL135" i="66"/>
  <c r="AP135" i="66"/>
  <c r="AT135" i="66"/>
  <c r="AX135" i="66"/>
  <c r="AB116" i="66"/>
  <c r="AF116" i="66"/>
  <c r="AJ116" i="66"/>
  <c r="AN116" i="66"/>
  <c r="AR116" i="66"/>
  <c r="AV116" i="66"/>
  <c r="AZ116" i="66"/>
  <c r="AC117" i="66"/>
  <c r="AG117" i="66"/>
  <c r="AK117" i="66"/>
  <c r="AO117" i="66"/>
  <c r="AS117" i="66"/>
  <c r="AW117" i="66"/>
  <c r="BA117" i="66"/>
  <c r="AD118" i="66"/>
  <c r="AH118" i="66"/>
  <c r="AL118" i="66"/>
  <c r="AP118" i="66"/>
  <c r="AT118" i="66"/>
  <c r="AX118" i="66"/>
  <c r="AA119" i="66"/>
  <c r="AE119" i="66"/>
  <c r="AI119" i="66"/>
  <c r="AM119" i="66"/>
  <c r="AQ119" i="66"/>
  <c r="AU119" i="66"/>
  <c r="AY119" i="66"/>
  <c r="AB120" i="66"/>
  <c r="AF120" i="66"/>
  <c r="AJ120" i="66"/>
  <c r="AN120" i="66"/>
  <c r="AR120" i="66"/>
  <c r="AV120" i="66"/>
  <c r="AZ120" i="66"/>
  <c r="AC121" i="66"/>
  <c r="AG121" i="66"/>
  <c r="AK121" i="66"/>
  <c r="AO121" i="66"/>
  <c r="AS121" i="66"/>
  <c r="AW121" i="66"/>
  <c r="BA121" i="66"/>
  <c r="AA123" i="66"/>
  <c r="AE123" i="66"/>
  <c r="AI123" i="66"/>
  <c r="AM123" i="66"/>
  <c r="AQ123" i="66"/>
  <c r="AU123" i="66"/>
  <c r="AY123" i="66"/>
  <c r="AB124" i="66"/>
  <c r="AF124" i="66"/>
  <c r="AJ124" i="66"/>
  <c r="AR124" i="66"/>
  <c r="AV124" i="66"/>
  <c r="AZ124" i="66"/>
  <c r="AC125" i="66"/>
  <c r="AG125" i="66"/>
  <c r="AK125" i="66"/>
  <c r="AS125" i="66"/>
  <c r="AW125" i="66"/>
  <c r="BA125" i="66"/>
  <c r="AE127" i="66"/>
  <c r="AI127" i="66"/>
  <c r="AM127" i="66"/>
  <c r="AU127" i="66"/>
  <c r="AY127" i="66"/>
  <c r="AF128" i="66"/>
  <c r="AJ128" i="66"/>
  <c r="AN128" i="66"/>
  <c r="AV128" i="66"/>
  <c r="AZ128" i="66"/>
  <c r="AG129" i="66"/>
  <c r="AK129" i="66"/>
  <c r="AO129" i="66"/>
  <c r="AW129" i="66"/>
  <c r="AE79" i="65"/>
  <c r="AI79" i="65"/>
  <c r="AM79" i="65"/>
  <c r="AQ79" i="65"/>
  <c r="AU79" i="65"/>
  <c r="AY79" i="65"/>
  <c r="BC79" i="65"/>
  <c r="AB132" i="66"/>
  <c r="AJ132" i="66"/>
  <c r="AN132" i="66"/>
  <c r="AR132" i="66"/>
  <c r="AZ132" i="66"/>
  <c r="AC133" i="66"/>
  <c r="AK133" i="66"/>
  <c r="AO133" i="66"/>
  <c r="AS133" i="66"/>
  <c r="BA133" i="66"/>
  <c r="AD134" i="66"/>
  <c r="AL134" i="66"/>
  <c r="AP134" i="66"/>
  <c r="AT134" i="66"/>
  <c r="AA135" i="66"/>
  <c r="AE135" i="66"/>
  <c r="AM135" i="66"/>
  <c r="AQ135" i="66"/>
  <c r="AU135" i="66"/>
  <c r="AC129" i="66"/>
  <c r="AG133" i="66"/>
  <c r="AI135" i="66"/>
  <c r="AB45" i="65"/>
  <c r="AF45" i="65"/>
  <c r="AJ45" i="65"/>
  <c r="AN45" i="65"/>
  <c r="AR45" i="65"/>
  <c r="AV45" i="65"/>
  <c r="AZ45" i="65"/>
  <c r="AC116" i="66"/>
  <c r="AG116" i="66"/>
  <c r="AK116" i="66"/>
  <c r="AO116" i="66"/>
  <c r="AS116" i="66"/>
  <c r="BA116" i="66"/>
  <c r="AD117" i="66"/>
  <c r="AH117" i="66"/>
  <c r="AL117" i="66"/>
  <c r="AP117" i="66"/>
  <c r="AT117" i="66"/>
  <c r="AX117" i="66"/>
  <c r="AA118" i="66"/>
  <c r="AE118" i="66"/>
  <c r="AI118" i="66"/>
  <c r="AM118" i="66"/>
  <c r="AQ118" i="66"/>
  <c r="AU118" i="66"/>
  <c r="AY118" i="66"/>
  <c r="AB119" i="66"/>
  <c r="AF119" i="66"/>
  <c r="AJ119" i="66"/>
  <c r="AN119" i="66"/>
  <c r="AR119" i="66"/>
  <c r="AV119" i="66"/>
  <c r="AZ119" i="66"/>
  <c r="AC120" i="66"/>
  <c r="AG120" i="66"/>
  <c r="AK120" i="66"/>
  <c r="AO120" i="66"/>
  <c r="AS120" i="66"/>
  <c r="AW120" i="66"/>
  <c r="BA120" i="66"/>
  <c r="AD121" i="66"/>
  <c r="AH121" i="66"/>
  <c r="AL121" i="66"/>
  <c r="AP121" i="66"/>
  <c r="AT121" i="66"/>
  <c r="AX121" i="66"/>
  <c r="AB123" i="66"/>
  <c r="AF123" i="66"/>
  <c r="AJ123" i="66"/>
  <c r="AN123" i="66"/>
  <c r="AR123" i="66"/>
  <c r="AV123" i="66"/>
  <c r="AZ123" i="66"/>
  <c r="AC124" i="66"/>
  <c r="AG124" i="66"/>
  <c r="AK124" i="66"/>
  <c r="AO124" i="66"/>
  <c r="AS124" i="66"/>
  <c r="AW124" i="66"/>
  <c r="BA124" i="66"/>
  <c r="AD125" i="66"/>
  <c r="AH125" i="66"/>
  <c r="AL125" i="66"/>
  <c r="AP125" i="66"/>
  <c r="AT125" i="66"/>
  <c r="AX125" i="66"/>
  <c r="AY78" i="65"/>
  <c r="AB127" i="66"/>
  <c r="AF127" i="66"/>
  <c r="AJ127" i="66"/>
  <c r="AN127" i="66"/>
  <c r="AR127" i="66"/>
  <c r="AV127" i="66"/>
  <c r="AZ127" i="66"/>
  <c r="AC128" i="66"/>
  <c r="AG128" i="66"/>
  <c r="AK128" i="66"/>
  <c r="AO128" i="66"/>
  <c r="AS128" i="66"/>
  <c r="AW128" i="66"/>
  <c r="BA128" i="66"/>
  <c r="AD129" i="66"/>
  <c r="AH129" i="66"/>
  <c r="AL129" i="66"/>
  <c r="AP129" i="66"/>
  <c r="AT129" i="66"/>
  <c r="AX129" i="66"/>
  <c r="AB79" i="65"/>
  <c r="AF79" i="65"/>
  <c r="AJ79" i="65"/>
  <c r="AN79" i="65"/>
  <c r="AR79" i="65"/>
  <c r="AV79" i="65"/>
  <c r="AZ79" i="65"/>
  <c r="AC132" i="66"/>
  <c r="AG132" i="66"/>
  <c r="AK132" i="66"/>
  <c r="AO132" i="66"/>
  <c r="AS132" i="66"/>
  <c r="AW132" i="66"/>
  <c r="BA132" i="66"/>
  <c r="AD133" i="66"/>
  <c r="AH133" i="66"/>
  <c r="AL133" i="66"/>
  <c r="AP133" i="66"/>
  <c r="AT133" i="66"/>
  <c r="AX133" i="66"/>
  <c r="AA134" i="66"/>
  <c r="AE134" i="66"/>
  <c r="AI134" i="66"/>
  <c r="AM134" i="66"/>
  <c r="AQ134" i="66"/>
  <c r="AU134" i="66"/>
  <c r="AY134" i="66"/>
  <c r="AB135" i="66"/>
  <c r="AF135" i="66"/>
  <c r="AJ135" i="66"/>
  <c r="AN135" i="66"/>
  <c r="AR135" i="66"/>
  <c r="AV135" i="66"/>
  <c r="AZ135" i="66"/>
  <c r="AO125" i="66"/>
  <c r="AQ127" i="66"/>
  <c r="AS129" i="66"/>
  <c r="AW133" i="66"/>
  <c r="AY135" i="66"/>
  <c r="AD116" i="66"/>
  <c r="AH116" i="66"/>
  <c r="AL116" i="66"/>
  <c r="AP116" i="66"/>
  <c r="AT116" i="66"/>
  <c r="AX116" i="66"/>
  <c r="AA117" i="66"/>
  <c r="AE117" i="66"/>
  <c r="AI117" i="66"/>
  <c r="AM117" i="66"/>
  <c r="AQ117" i="66"/>
  <c r="AU117" i="66"/>
  <c r="AY117" i="66"/>
  <c r="AB118" i="66"/>
  <c r="AF118" i="66"/>
  <c r="AJ118" i="66"/>
  <c r="AN118" i="66"/>
  <c r="AR118" i="66"/>
  <c r="AV118" i="66"/>
  <c r="AZ118" i="66"/>
  <c r="AC119" i="66"/>
  <c r="AG119" i="66"/>
  <c r="AK119" i="66"/>
  <c r="AO119" i="66"/>
  <c r="AS119" i="66"/>
  <c r="AW119" i="66"/>
  <c r="BA119" i="66"/>
  <c r="AD120" i="66"/>
  <c r="AH120" i="66"/>
  <c r="AL120" i="66"/>
  <c r="AP120" i="66"/>
  <c r="AT120" i="66"/>
  <c r="AX120" i="66"/>
  <c r="AA121" i="66"/>
  <c r="AE121" i="66"/>
  <c r="AI121" i="66"/>
  <c r="AM121" i="66"/>
  <c r="AQ121" i="66"/>
  <c r="AU121" i="66"/>
  <c r="AY121" i="66"/>
  <c r="AB52" i="65"/>
  <c r="AF52" i="65"/>
  <c r="AJ52" i="65"/>
  <c r="AJ122" i="66" s="1"/>
  <c r="AN52" i="65"/>
  <c r="AR52" i="65"/>
  <c r="AV52" i="65"/>
  <c r="AZ52" i="65"/>
  <c r="AC123" i="66"/>
  <c r="AG123" i="66"/>
  <c r="AK123" i="66"/>
  <c r="AO123" i="66"/>
  <c r="AS123" i="66"/>
  <c r="AW123" i="66"/>
  <c r="BA123" i="66"/>
  <c r="AD124" i="66"/>
  <c r="AH124" i="66"/>
  <c r="AL124" i="66"/>
  <c r="AP124" i="66"/>
  <c r="AT124" i="66"/>
  <c r="AX124" i="66"/>
  <c r="AA125" i="66"/>
  <c r="AE125" i="66"/>
  <c r="AI125" i="66"/>
  <c r="AM125" i="66"/>
  <c r="AQ125" i="66"/>
  <c r="AU125" i="66"/>
  <c r="AY125" i="66"/>
  <c r="AB78" i="65"/>
  <c r="AF78" i="65"/>
  <c r="AJ78" i="65"/>
  <c r="AN78" i="65"/>
  <c r="AR78" i="65"/>
  <c r="AV78" i="65"/>
  <c r="AZ78" i="65"/>
  <c r="AC127" i="66"/>
  <c r="AG127" i="66"/>
  <c r="AK127" i="66"/>
  <c r="AO127" i="66"/>
  <c r="AS127" i="66"/>
  <c r="AW127" i="66"/>
  <c r="BA127" i="66"/>
  <c r="AD128" i="66"/>
  <c r="AH128" i="66"/>
  <c r="AL128" i="66"/>
  <c r="AP128" i="66"/>
  <c r="AT128" i="66"/>
  <c r="AX128" i="66"/>
  <c r="AA129" i="66"/>
  <c r="AE129" i="66"/>
  <c r="AI129" i="66"/>
  <c r="AM129" i="66"/>
  <c r="AQ129" i="66"/>
  <c r="AU129" i="66"/>
  <c r="AY129" i="66"/>
  <c r="AD132" i="66"/>
  <c r="AH132" i="66"/>
  <c r="AL132" i="66"/>
  <c r="AP132" i="66"/>
  <c r="AT132" i="66"/>
  <c r="AX132" i="66"/>
  <c r="AA133" i="66"/>
  <c r="AE133" i="66"/>
  <c r="AI133" i="66"/>
  <c r="AM133" i="66"/>
  <c r="AQ133" i="66"/>
  <c r="AU133" i="66"/>
  <c r="AY133" i="66"/>
  <c r="AB134" i="66"/>
  <c r="AF134" i="66"/>
  <c r="AJ134" i="66"/>
  <c r="AN134" i="66"/>
  <c r="AR134" i="66"/>
  <c r="AV134" i="66"/>
  <c r="AZ134" i="66"/>
  <c r="AC135" i="66"/>
  <c r="AG135" i="66"/>
  <c r="AK135" i="66"/>
  <c r="AO135" i="66"/>
  <c r="AS135" i="66"/>
  <c r="AW135" i="66"/>
  <c r="BA135" i="66"/>
  <c r="AB128" i="66"/>
  <c r="AF132" i="66"/>
  <c r="AH134" i="66"/>
  <c r="AC36" i="64"/>
  <c r="AC10" i="64"/>
  <c r="AK10" i="64"/>
  <c r="AS10" i="64"/>
  <c r="BA56" i="64"/>
  <c r="AT36" i="64"/>
  <c r="AJ36" i="64"/>
  <c r="AR36" i="64"/>
  <c r="AV36" i="64"/>
  <c r="AZ36" i="64"/>
  <c r="AZ50" i="64"/>
  <c r="AC37" i="64"/>
  <c r="AG37" i="64"/>
  <c r="AK37" i="64"/>
  <c r="AO37" i="64"/>
  <c r="AS37" i="64"/>
  <c r="AW37" i="64"/>
  <c r="BA37" i="64"/>
  <c r="BA51" i="64"/>
  <c r="AD38" i="64"/>
  <c r="AH38" i="64"/>
  <c r="AL38" i="64"/>
  <c r="AT38" i="64"/>
  <c r="AX38" i="64"/>
  <c r="AB10" i="64"/>
  <c r="AF10" i="64"/>
  <c r="AJ10" i="64"/>
  <c r="AN10" i="64"/>
  <c r="AR10" i="64"/>
  <c r="AV10" i="64"/>
  <c r="AZ10" i="64"/>
  <c r="AC41" i="64"/>
  <c r="AG41" i="64"/>
  <c r="AK41" i="64"/>
  <c r="AO41" i="64"/>
  <c r="AS41" i="64"/>
  <c r="AW41" i="64"/>
  <c r="BA41" i="64"/>
  <c r="BA55" i="64"/>
  <c r="AD42" i="64"/>
  <c r="AH42" i="64"/>
  <c r="AL42" i="64"/>
  <c r="AP42" i="64"/>
  <c r="AT42" i="64"/>
  <c r="AX42" i="64"/>
  <c r="AE43" i="64"/>
  <c r="AI43" i="64"/>
  <c r="AM43" i="64"/>
  <c r="AQ43" i="64"/>
  <c r="AY43" i="64"/>
  <c r="AY57" i="64"/>
  <c r="AB44" i="64"/>
  <c r="AF44" i="64"/>
  <c r="AJ44" i="64"/>
  <c r="AN44" i="64"/>
  <c r="AR44" i="64"/>
  <c r="AV44" i="64"/>
  <c r="AZ44" i="64"/>
  <c r="AZ58" i="64"/>
  <c r="AZ51" i="64"/>
  <c r="AZ55" i="64"/>
  <c r="AK36" i="64"/>
  <c r="AS36" i="64"/>
  <c r="AW36" i="64"/>
  <c r="BA36" i="64"/>
  <c r="AD37" i="64"/>
  <c r="AH37" i="64"/>
  <c r="AL37" i="64"/>
  <c r="AT37" i="64"/>
  <c r="AX37" i="64"/>
  <c r="AE38" i="64"/>
  <c r="AI38" i="64"/>
  <c r="AM38" i="64"/>
  <c r="AQ38" i="64"/>
  <c r="AU38" i="64"/>
  <c r="AY38" i="64"/>
  <c r="AY52" i="64"/>
  <c r="AG10" i="64"/>
  <c r="AO10" i="64"/>
  <c r="AW10" i="64"/>
  <c r="BA10" i="64"/>
  <c r="AD41" i="64"/>
  <c r="AH41" i="64"/>
  <c r="AL41" i="64"/>
  <c r="AP41" i="64"/>
  <c r="AT41" i="64"/>
  <c r="AX41" i="64"/>
  <c r="AE42" i="64"/>
  <c r="AI42" i="64"/>
  <c r="AM42" i="64"/>
  <c r="AQ42" i="64"/>
  <c r="AU42" i="64"/>
  <c r="AY42" i="64"/>
  <c r="AY56" i="64"/>
  <c r="AB43" i="64"/>
  <c r="AF43" i="64"/>
  <c r="AJ43" i="64"/>
  <c r="AN43" i="64"/>
  <c r="AR43" i="64"/>
  <c r="AV43" i="64"/>
  <c r="AZ43" i="64"/>
  <c r="AC44" i="64"/>
  <c r="AG44" i="64"/>
  <c r="AK44" i="64"/>
  <c r="AO44" i="64"/>
  <c r="AS44" i="64"/>
  <c r="AW44" i="64"/>
  <c r="BA44" i="64"/>
  <c r="BA52" i="64"/>
  <c r="AU37" i="64"/>
  <c r="AY51" i="64"/>
  <c r="AY37" i="64"/>
  <c r="AV38" i="64"/>
  <c r="AZ38" i="64"/>
  <c r="AZ52" i="64"/>
  <c r="AU41" i="64"/>
  <c r="AY41" i="64"/>
  <c r="AY55" i="64"/>
  <c r="AR42" i="64"/>
  <c r="AV42" i="64"/>
  <c r="AZ42" i="64"/>
  <c r="AZ56" i="64"/>
  <c r="AS43" i="64"/>
  <c r="BA43" i="64"/>
  <c r="BA57" i="64"/>
  <c r="AT44" i="64"/>
  <c r="AX44" i="64"/>
  <c r="AZ57" i="64"/>
  <c r="AI37" i="64"/>
  <c r="AE36" i="64"/>
  <c r="AI36" i="64"/>
  <c r="AM36" i="64"/>
  <c r="AQ36" i="64"/>
  <c r="AU36" i="64"/>
  <c r="AY36" i="64"/>
  <c r="AY50" i="64"/>
  <c r="AB37" i="64"/>
  <c r="AF37" i="64"/>
  <c r="AR37" i="64"/>
  <c r="AV37" i="64"/>
  <c r="AZ37" i="64"/>
  <c r="AC38" i="64"/>
  <c r="AG38" i="64"/>
  <c r="AW38" i="64"/>
  <c r="BA38" i="64"/>
  <c r="AE10" i="64"/>
  <c r="AI10" i="64"/>
  <c r="AM10" i="64"/>
  <c r="AQ10" i="64"/>
  <c r="AU10" i="64"/>
  <c r="AY10" i="64"/>
  <c r="AB41" i="64"/>
  <c r="AF41" i="64"/>
  <c r="AJ41" i="64"/>
  <c r="AN41" i="64"/>
  <c r="AR41" i="64"/>
  <c r="AV41" i="64"/>
  <c r="AZ41" i="64"/>
  <c r="AC42" i="64"/>
  <c r="AG42" i="64"/>
  <c r="AK42" i="64"/>
  <c r="AO42" i="64"/>
  <c r="AS42" i="64"/>
  <c r="AW42" i="64"/>
  <c r="BA42" i="64"/>
  <c r="AD43" i="64"/>
  <c r="AH43" i="64"/>
  <c r="AL43" i="64"/>
  <c r="AP43" i="64"/>
  <c r="AT43" i="64"/>
  <c r="AX43" i="64"/>
  <c r="AE44" i="64"/>
  <c r="AI44" i="64"/>
  <c r="AM44" i="64"/>
  <c r="AQ44" i="64"/>
  <c r="AU44" i="64"/>
  <c r="AY44" i="64"/>
  <c r="AY58" i="64"/>
  <c r="BA50" i="64"/>
  <c r="BA58" i="64"/>
  <c r="BC77" i="65"/>
  <c r="BC78" i="65"/>
  <c r="AY34" i="74"/>
  <c r="AG32" i="74"/>
  <c r="AH34" i="74"/>
  <c r="AL32" i="74"/>
  <c r="AE14" i="66"/>
  <c r="AE144" i="66" s="1"/>
  <c r="BA14" i="66"/>
  <c r="BA144" i="66" s="1"/>
  <c r="AF14" i="66"/>
  <c r="AF144" i="66" s="1"/>
  <c r="AZ77" i="65"/>
  <c r="AJ77" i="65"/>
  <c r="AT77" i="65"/>
  <c r="BA77" i="65"/>
  <c r="AO77" i="65"/>
  <c r="AK77" i="65"/>
  <c r="AY77" i="65"/>
  <c r="AI77" i="65"/>
  <c r="AV77" i="65"/>
  <c r="AF77" i="65"/>
  <c r="AD77" i="65"/>
  <c r="AM77" i="65"/>
  <c r="AR77" i="65"/>
  <c r="AB77" i="65"/>
  <c r="AS77" i="65"/>
  <c r="AC77" i="65"/>
  <c r="AN77" i="65"/>
  <c r="AW77" i="65"/>
  <c r="AG77" i="65"/>
  <c r="AU77" i="65"/>
  <c r="AQ77" i="65"/>
  <c r="AE77" i="65"/>
  <c r="AQ32" i="74"/>
  <c r="AK36" i="74"/>
  <c r="AC35" i="74"/>
  <c r="AC36" i="74"/>
  <c r="AC34" i="74"/>
  <c r="AC32" i="74"/>
  <c r="AR35" i="74"/>
  <c r="AN36" i="74"/>
  <c r="AC33" i="74"/>
  <c r="BA33" i="74"/>
  <c r="AM34" i="74"/>
  <c r="AU35" i="74"/>
  <c r="AP35" i="74"/>
  <c r="AA36" i="74"/>
  <c r="AA34" i="74"/>
  <c r="AA35" i="74"/>
  <c r="AA32" i="74"/>
  <c r="AA33" i="74"/>
  <c r="AW36" i="74"/>
  <c r="BA36" i="74"/>
  <c r="AP54" i="100" l="1"/>
  <c r="AE93" i="102"/>
  <c r="BF101" i="65"/>
  <c r="BG101" i="65"/>
  <c r="BF176" i="66"/>
  <c r="BG176" i="66"/>
  <c r="BF100" i="65"/>
  <c r="BG100" i="65"/>
  <c r="BF175" i="66"/>
  <c r="BG175" i="66"/>
  <c r="BF99" i="65"/>
  <c r="BG99" i="65"/>
  <c r="BF174" i="66"/>
  <c r="BG174" i="66"/>
  <c r="BF98" i="65"/>
  <c r="BG98" i="65"/>
  <c r="BF173" i="66"/>
  <c r="BG173" i="66"/>
  <c r="BF97" i="65"/>
  <c r="BG97" i="65"/>
  <c r="BF96" i="65"/>
  <c r="BG96" i="65"/>
  <c r="BF171" i="66"/>
  <c r="BG171" i="66"/>
  <c r="BF170" i="66"/>
  <c r="BG170" i="66"/>
  <c r="BF102" i="65"/>
  <c r="BG102" i="65"/>
  <c r="BF169" i="66"/>
  <c r="BG169" i="66"/>
  <c r="BF83" i="102"/>
  <c r="BG83" i="102"/>
  <c r="BF81" i="102"/>
  <c r="BG81" i="102"/>
  <c r="BF85" i="102"/>
  <c r="BG85" i="102"/>
  <c r="BF88" i="102"/>
  <c r="BG88" i="102"/>
  <c r="BF54" i="64"/>
  <c r="BG54" i="64"/>
  <c r="BF87" i="102"/>
  <c r="BG87" i="102"/>
  <c r="BF127" i="100"/>
  <c r="BG127" i="100"/>
  <c r="AL57" i="100"/>
  <c r="AG57" i="100"/>
  <c r="AK57" i="100"/>
  <c r="AW57" i="100"/>
  <c r="AD57" i="100"/>
  <c r="AF57" i="100"/>
  <c r="AB57" i="100"/>
  <c r="AP58" i="100"/>
  <c r="AB40" i="100"/>
  <c r="AP48" i="100"/>
  <c r="AP46" i="100"/>
  <c r="AP43" i="100"/>
  <c r="AP49" i="100"/>
  <c r="AP42" i="100"/>
  <c r="AP41" i="100"/>
  <c r="AP47" i="100"/>
  <c r="AP44" i="100"/>
  <c r="AA64" i="100"/>
  <c r="BD49" i="64"/>
  <c r="AP91" i="65"/>
  <c r="BF100" i="100"/>
  <c r="D19" i="112"/>
  <c r="AE72" i="65"/>
  <c r="AE80" i="65" s="1"/>
  <c r="AV19" i="70"/>
  <c r="AX35" i="64"/>
  <c r="AY35" i="64"/>
  <c r="AQ16" i="70"/>
  <c r="BA170" i="66"/>
  <c r="D20" i="112"/>
  <c r="BF163" i="66"/>
  <c r="BF161" i="66"/>
  <c r="AX90" i="65"/>
  <c r="BF86" i="65"/>
  <c r="BF158" i="66"/>
  <c r="BF160" i="66"/>
  <c r="BF157" i="66"/>
  <c r="BE67" i="100"/>
  <c r="BF162" i="66"/>
  <c r="BF159" i="66"/>
  <c r="BE68" i="100"/>
  <c r="AY90" i="65"/>
  <c r="BD40" i="64"/>
  <c r="BE69" i="100"/>
  <c r="AV20" i="70"/>
  <c r="AL93" i="102"/>
  <c r="BE14" i="65"/>
  <c r="BE73" i="65" s="1"/>
  <c r="AY49" i="64"/>
  <c r="D9" i="112"/>
  <c r="BE35" i="64"/>
  <c r="BF84" i="65"/>
  <c r="AX54" i="100"/>
  <c r="BF120" i="100"/>
  <c r="BE63" i="100"/>
  <c r="BF93" i="100"/>
  <c r="AX41" i="100"/>
  <c r="BF108" i="100"/>
  <c r="BE57" i="100"/>
  <c r="BF86" i="100"/>
  <c r="BE42" i="100"/>
  <c r="BF74" i="100"/>
  <c r="AX67" i="100"/>
  <c r="BF134" i="100"/>
  <c r="D22" i="112"/>
  <c r="BF172" i="66"/>
  <c r="BE103" i="65"/>
  <c r="BF103" i="65"/>
  <c r="BF49" i="64"/>
  <c r="AD97" i="102"/>
  <c r="AT97" i="102"/>
  <c r="AJ91" i="65"/>
  <c r="AX100" i="102"/>
  <c r="BE18" i="70"/>
  <c r="BE17" i="70"/>
  <c r="BE16" i="70"/>
  <c r="BE20" i="70"/>
  <c r="BE15" i="70"/>
  <c r="BE19" i="70"/>
  <c r="BC162" i="66"/>
  <c r="AH16" i="70"/>
  <c r="AT69" i="100"/>
  <c r="BE64" i="100"/>
  <c r="BB100" i="100"/>
  <c r="AB100" i="100"/>
  <c r="AV68" i="100"/>
  <c r="AA48" i="100"/>
  <c r="BE65" i="100"/>
  <c r="AV67" i="100"/>
  <c r="AA46" i="100"/>
  <c r="AW44" i="100"/>
  <c r="BE60" i="100"/>
  <c r="AA42" i="100"/>
  <c r="BE61" i="100"/>
  <c r="AA45" i="100"/>
  <c r="BE62" i="100"/>
  <c r="AO17" i="70"/>
  <c r="AI18" i="70"/>
  <c r="AO16" i="70"/>
  <c r="AQ15" i="70"/>
  <c r="AQ19" i="70"/>
  <c r="AT40" i="64"/>
  <c r="AE43" i="100"/>
  <c r="AV43" i="100"/>
  <c r="AW18" i="70"/>
  <c r="AZ90" i="65"/>
  <c r="AW20" i="70"/>
  <c r="AQ17" i="70"/>
  <c r="AK17" i="70"/>
  <c r="AQ18" i="70"/>
  <c r="AQ20" i="70"/>
  <c r="AW55" i="100"/>
  <c r="AG72" i="65"/>
  <c r="AG80" i="65" s="1"/>
  <c r="AQ63" i="100"/>
  <c r="BB99" i="65"/>
  <c r="AH18" i="70"/>
  <c r="AQ62" i="100"/>
  <c r="AN44" i="100"/>
  <c r="AY99" i="65"/>
  <c r="AN42" i="100"/>
  <c r="AX87" i="65"/>
  <c r="BD161" i="66"/>
  <c r="AH15" i="70"/>
  <c r="AH20" i="70"/>
  <c r="AE74" i="100"/>
  <c r="BA65" i="100"/>
  <c r="AH19" i="70"/>
  <c r="BA64" i="100"/>
  <c r="AM35" i="64"/>
  <c r="AE35" i="64"/>
  <c r="AW50" i="100"/>
  <c r="BD54" i="64"/>
  <c r="AJ72" i="65"/>
  <c r="AJ80" i="65" s="1"/>
  <c r="BC143" i="66"/>
  <c r="BD156" i="66" s="1"/>
  <c r="AS72" i="65"/>
  <c r="AS80" i="65" s="1"/>
  <c r="AD54" i="100"/>
  <c r="AN15" i="70"/>
  <c r="AU58" i="100"/>
  <c r="AM49" i="100"/>
  <c r="AU56" i="100"/>
  <c r="AM46" i="100"/>
  <c r="AF131" i="66"/>
  <c r="AW17" i="70"/>
  <c r="AI17" i="70"/>
  <c r="AO69" i="100"/>
  <c r="AF90" i="65"/>
  <c r="BE48" i="100"/>
  <c r="AW15" i="70"/>
  <c r="AW19" i="70"/>
  <c r="AI15" i="70"/>
  <c r="AX99" i="102"/>
  <c r="AW16" i="70"/>
  <c r="AQ91" i="65"/>
  <c r="AB74" i="100"/>
  <c r="AI19" i="70"/>
  <c r="AI16" i="70"/>
  <c r="AL99" i="102"/>
  <c r="AI99" i="102"/>
  <c r="AP60" i="100"/>
  <c r="AD19" i="70"/>
  <c r="AP65" i="100"/>
  <c r="AP57" i="100"/>
  <c r="AB91" i="65"/>
  <c r="BE47" i="100"/>
  <c r="AZ102" i="65"/>
  <c r="AK19" i="70"/>
  <c r="AK15" i="70"/>
  <c r="AR19" i="70"/>
  <c r="AG56" i="100"/>
  <c r="AD85" i="102"/>
  <c r="AI97" i="102"/>
  <c r="AY172" i="66"/>
  <c r="AT6" i="66"/>
  <c r="AT5" i="66" s="1"/>
  <c r="AT136" i="66" s="1"/>
  <c r="AK16" i="70"/>
  <c r="AH67" i="100"/>
  <c r="BC172" i="66"/>
  <c r="AR15" i="70"/>
  <c r="AR17" i="70"/>
  <c r="AK18" i="70"/>
  <c r="AP56" i="100"/>
  <c r="AZ172" i="66"/>
  <c r="AR16" i="70"/>
  <c r="BD100" i="100"/>
  <c r="AM89" i="65"/>
  <c r="AR20" i="70"/>
  <c r="AX159" i="66"/>
  <c r="AQ93" i="100"/>
  <c r="AP53" i="100"/>
  <c r="AR18" i="70"/>
  <c r="AY159" i="66"/>
  <c r="AP61" i="100"/>
  <c r="AE90" i="65"/>
  <c r="BC158" i="66"/>
  <c r="BE84" i="65"/>
  <c r="AO90" i="65"/>
  <c r="AG91" i="65"/>
  <c r="AL87" i="65"/>
  <c r="AK95" i="102"/>
  <c r="AW99" i="102"/>
  <c r="AB89" i="65"/>
  <c r="AD18" i="70"/>
  <c r="AD17" i="70"/>
  <c r="AU15" i="70"/>
  <c r="AV85" i="102"/>
  <c r="AP161" i="66"/>
  <c r="AZ20" i="70"/>
  <c r="AD16" i="70"/>
  <c r="AO15" i="70"/>
  <c r="AM62" i="100"/>
  <c r="AY83" i="102"/>
  <c r="AJ88" i="65"/>
  <c r="BB99" i="102"/>
  <c r="AZ19" i="70"/>
  <c r="AU122" i="66"/>
  <c r="AG122" i="66"/>
  <c r="AD15" i="70"/>
  <c r="AO20" i="70"/>
  <c r="AD20" i="70"/>
  <c r="AW63" i="100"/>
  <c r="BD68" i="100"/>
  <c r="BD69" i="100"/>
  <c r="AZ17" i="70"/>
  <c r="AO19" i="70"/>
  <c r="AU18" i="70"/>
  <c r="AY56" i="100"/>
  <c r="AW62" i="100"/>
  <c r="AF87" i="65"/>
  <c r="AW95" i="102"/>
  <c r="AR83" i="102"/>
  <c r="AZ18" i="70"/>
  <c r="AM65" i="100"/>
  <c r="AO18" i="70"/>
  <c r="AZ16" i="70"/>
  <c r="AZ15" i="70"/>
  <c r="AR58" i="100"/>
  <c r="AW60" i="100"/>
  <c r="AC17" i="70"/>
  <c r="AC20" i="70"/>
  <c r="BC49" i="64"/>
  <c r="AD40" i="64"/>
  <c r="AN122" i="66"/>
  <c r="AX15" i="70"/>
  <c r="AC19" i="70"/>
  <c r="AK72" i="65"/>
  <c r="AK80" i="65" s="1"/>
  <c r="AQ43" i="100"/>
  <c r="BA54" i="64"/>
  <c r="AZ54" i="64"/>
  <c r="BB160" i="66"/>
  <c r="AA37" i="74"/>
  <c r="AC18" i="70"/>
  <c r="AX18" i="70"/>
  <c r="AQ46" i="100"/>
  <c r="BC160" i="66"/>
  <c r="BB54" i="64"/>
  <c r="AX16" i="70"/>
  <c r="AC15" i="70"/>
  <c r="AX19" i="70"/>
  <c r="AC16" i="70"/>
  <c r="AQ74" i="100"/>
  <c r="AT72" i="65"/>
  <c r="AT80" i="65" s="1"/>
  <c r="AX20" i="70"/>
  <c r="AH17" i="70"/>
  <c r="AW159" i="66"/>
  <c r="AD65" i="100"/>
  <c r="AK40" i="64"/>
  <c r="AQ44" i="100"/>
  <c r="AX17" i="70"/>
  <c r="AH90" i="65"/>
  <c r="AF97" i="102"/>
  <c r="AN97" i="102"/>
  <c r="AW45" i="100"/>
  <c r="AF86" i="100"/>
  <c r="AN74" i="100"/>
  <c r="AW74" i="100"/>
  <c r="AP62" i="100"/>
  <c r="AR65" i="100"/>
  <c r="AR53" i="100"/>
  <c r="AF55" i="100"/>
  <c r="BA69" i="100"/>
  <c r="AW65" i="100"/>
  <c r="AN48" i="100"/>
  <c r="BA62" i="100"/>
  <c r="AM41" i="100"/>
  <c r="AW43" i="100"/>
  <c r="AM61" i="100"/>
  <c r="BA45" i="100"/>
  <c r="AQ64" i="100"/>
  <c r="AR64" i="100"/>
  <c r="AV69" i="100"/>
  <c r="AM47" i="100"/>
  <c r="AE100" i="100"/>
  <c r="AU57" i="100"/>
  <c r="AR60" i="100"/>
  <c r="AC45" i="100"/>
  <c r="AF56" i="100"/>
  <c r="BA68" i="100"/>
  <c r="AN43" i="100"/>
  <c r="BA60" i="100"/>
  <c r="AM48" i="100"/>
  <c r="AW48" i="100"/>
  <c r="AM60" i="100"/>
  <c r="BA41" i="100"/>
  <c r="AQ60" i="100"/>
  <c r="AN45" i="100"/>
  <c r="AQ65" i="100"/>
  <c r="AU53" i="100"/>
  <c r="AR61" i="100"/>
  <c r="AY67" i="100"/>
  <c r="AF53" i="100"/>
  <c r="AT49" i="100"/>
  <c r="AN46" i="100"/>
  <c r="BA63" i="100"/>
  <c r="AW41" i="100"/>
  <c r="AW42" i="100"/>
  <c r="AM64" i="100"/>
  <c r="BA50" i="100"/>
  <c r="AR93" i="100"/>
  <c r="AP64" i="100"/>
  <c r="AU54" i="100"/>
  <c r="AR62" i="100"/>
  <c r="AY68" i="100"/>
  <c r="AF58" i="100"/>
  <c r="AW64" i="100"/>
  <c r="AK54" i="100"/>
  <c r="AN49" i="100"/>
  <c r="AM45" i="100"/>
  <c r="AW49" i="100"/>
  <c r="BA49" i="100"/>
  <c r="AM93" i="100"/>
  <c r="AN41" i="100"/>
  <c r="AM42" i="100"/>
  <c r="AW47" i="100"/>
  <c r="AE46" i="100"/>
  <c r="AV46" i="100"/>
  <c r="AI61" i="100"/>
  <c r="AD46" i="100"/>
  <c r="AE47" i="100"/>
  <c r="AV49" i="100"/>
  <c r="AX42" i="100"/>
  <c r="AD74" i="100"/>
  <c r="AD41" i="100"/>
  <c r="AE41" i="100"/>
  <c r="AV41" i="100"/>
  <c r="AF74" i="100"/>
  <c r="AQ67" i="100"/>
  <c r="AV50" i="100"/>
  <c r="AV47" i="100"/>
  <c r="AE45" i="100"/>
  <c r="AV42" i="100"/>
  <c r="AV44" i="100"/>
  <c r="AE48" i="100"/>
  <c r="AV45" i="100"/>
  <c r="BE41" i="100"/>
  <c r="AS61" i="100"/>
  <c r="BE56" i="100"/>
  <c r="AJ67" i="100"/>
  <c r="AJ68" i="100"/>
  <c r="AX50" i="100"/>
  <c r="BA108" i="100"/>
  <c r="AX74" i="100"/>
  <c r="AO67" i="100"/>
  <c r="AX48" i="100"/>
  <c r="AX46" i="100"/>
  <c r="BA95" i="102"/>
  <c r="AN99" i="102"/>
  <c r="AC122" i="66"/>
  <c r="AI122" i="66"/>
  <c r="AW122" i="66"/>
  <c r="AP99" i="102"/>
  <c r="AV97" i="102"/>
  <c r="AC37" i="74"/>
  <c r="AM122" i="66"/>
  <c r="AY85" i="102"/>
  <c r="AP33" i="74"/>
  <c r="AP36" i="74"/>
  <c r="AP34" i="74"/>
  <c r="AK131" i="66"/>
  <c r="AH6" i="66"/>
  <c r="AH5" i="66" s="1"/>
  <c r="AH136" i="66" s="1"/>
  <c r="AK159" i="66"/>
  <c r="AC6" i="66"/>
  <c r="AC5" i="66" s="1"/>
  <c r="AC136" i="66" s="1"/>
  <c r="AG162" i="66"/>
  <c r="AW115" i="66"/>
  <c r="AU157" i="66"/>
  <c r="AU131" i="66"/>
  <c r="AE131" i="66"/>
  <c r="AP131" i="66"/>
  <c r="AT157" i="66"/>
  <c r="AV131" i="66"/>
  <c r="AN6" i="66"/>
  <c r="AN5" i="66" s="1"/>
  <c r="AN136" i="66" s="1"/>
  <c r="AX6" i="66"/>
  <c r="AX5" i="66" s="1"/>
  <c r="AX136" i="66" s="1"/>
  <c r="AY143" i="66"/>
  <c r="AY169" i="66" s="1"/>
  <c r="AG6" i="66"/>
  <c r="AG5" i="66" s="1"/>
  <c r="AG136" i="66" s="1"/>
  <c r="AJ6" i="66"/>
  <c r="AJ5" i="66" s="1"/>
  <c r="AJ136" i="66" s="1"/>
  <c r="AN159" i="66"/>
  <c r="AG160" i="66"/>
  <c r="BE160" i="66"/>
  <c r="AQ131" i="66"/>
  <c r="AN90" i="65"/>
  <c r="AK20" i="70"/>
  <c r="AV18" i="70"/>
  <c r="AU20" i="70"/>
  <c r="AI20" i="70"/>
  <c r="AZ61" i="100"/>
  <c r="AY102" i="65"/>
  <c r="AK6" i="66"/>
  <c r="AK5" i="66" s="1"/>
  <c r="AK136" i="66" s="1"/>
  <c r="BA20" i="70"/>
  <c r="BA19" i="70"/>
  <c r="AU16" i="70"/>
  <c r="BE97" i="102"/>
  <c r="AY93" i="102"/>
  <c r="AR93" i="102"/>
  <c r="BA15" i="70"/>
  <c r="BA16" i="70"/>
  <c r="AR54" i="100"/>
  <c r="AO99" i="102"/>
  <c r="AS95" i="102"/>
  <c r="AO95" i="102"/>
  <c r="AV122" i="66"/>
  <c r="BA40" i="64"/>
  <c r="AY87" i="65"/>
  <c r="BA18" i="70"/>
  <c r="AR55" i="100"/>
  <c r="AB69" i="100"/>
  <c r="AH83" i="102"/>
  <c r="BA49" i="64"/>
  <c r="AU19" i="70"/>
  <c r="AR56" i="100"/>
  <c r="BB162" i="66"/>
  <c r="AH162" i="66"/>
  <c r="BA17" i="70"/>
  <c r="AL17" i="70"/>
  <c r="AU17" i="70"/>
  <c r="AG60" i="100"/>
  <c r="AS131" i="66"/>
  <c r="BB100" i="65"/>
  <c r="BA81" i="102"/>
  <c r="AJ81" i="102"/>
  <c r="AN83" i="102"/>
  <c r="AP74" i="100"/>
  <c r="AY57" i="100"/>
  <c r="AK56" i="100"/>
  <c r="AX44" i="100"/>
  <c r="AX47" i="100"/>
  <c r="AG54" i="100"/>
  <c r="AD55" i="100"/>
  <c r="AK32" i="74"/>
  <c r="AR6" i="66"/>
  <c r="AR5" i="66" s="1"/>
  <c r="AR136" i="66" s="1"/>
  <c r="AZ100" i="100"/>
  <c r="BA100" i="100"/>
  <c r="AY58" i="100"/>
  <c r="AZ68" i="100"/>
  <c r="AX45" i="100"/>
  <c r="AG53" i="100"/>
  <c r="AD56" i="100"/>
  <c r="AZ72" i="65"/>
  <c r="AV83" i="102"/>
  <c r="AJ83" i="102"/>
  <c r="AO74" i="100"/>
  <c r="AJ43" i="100"/>
  <c r="AY55" i="100"/>
  <c r="AZ69" i="100"/>
  <c r="AG58" i="100"/>
  <c r="AD58" i="100"/>
  <c r="AM97" i="102"/>
  <c r="AD83" i="102"/>
  <c r="AW83" i="102"/>
  <c r="AS83" i="102"/>
  <c r="AJ48" i="100"/>
  <c r="AZ67" i="100"/>
  <c r="AX43" i="100"/>
  <c r="AE67" i="100"/>
  <c r="BD86" i="65"/>
  <c r="AZ86" i="100"/>
  <c r="AG86" i="100"/>
  <c r="AZ83" i="102"/>
  <c r="AE6" i="66"/>
  <c r="AE5" i="66" s="1"/>
  <c r="AE136" i="66" s="1"/>
  <c r="AJ45" i="100"/>
  <c r="AK55" i="100"/>
  <c r="AD69" i="100"/>
  <c r="AE68" i="100"/>
  <c r="AO42" i="100"/>
  <c r="AK35" i="74"/>
  <c r="BA83" i="102"/>
  <c r="BB40" i="64"/>
  <c r="AO83" i="102"/>
  <c r="AL83" i="102"/>
  <c r="AH72" i="65"/>
  <c r="AY54" i="100"/>
  <c r="AK58" i="100"/>
  <c r="AD68" i="100"/>
  <c r="AX49" i="100"/>
  <c r="AO41" i="100"/>
  <c r="AQ72" i="65"/>
  <c r="AQ80" i="65" s="1"/>
  <c r="AS46" i="100"/>
  <c r="AM87" i="65"/>
  <c r="BE55" i="100"/>
  <c r="AI83" i="102"/>
  <c r="AQ83" i="102"/>
  <c r="AG86" i="65"/>
  <c r="AI91" i="65"/>
  <c r="AD99" i="102"/>
  <c r="BA99" i="102"/>
  <c r="D8" i="112"/>
  <c r="AF93" i="102"/>
  <c r="AL18" i="70"/>
  <c r="AR95" i="102"/>
  <c r="AN57" i="100"/>
  <c r="AS62" i="100"/>
  <c r="AI65" i="100"/>
  <c r="AA62" i="100"/>
  <c r="BB98" i="65"/>
  <c r="AL15" i="70"/>
  <c r="AD87" i="102"/>
  <c r="AN58" i="100"/>
  <c r="AS60" i="100"/>
  <c r="AB54" i="100"/>
  <c r="AI64" i="100"/>
  <c r="AZ131" i="66"/>
  <c r="AJ160" i="66"/>
  <c r="AA65" i="100"/>
  <c r="AL20" i="70"/>
  <c r="BA134" i="100"/>
  <c r="AN54" i="100"/>
  <c r="AS63" i="100"/>
  <c r="AB58" i="100"/>
  <c r="AI60" i="100"/>
  <c r="AC91" i="65"/>
  <c r="AA63" i="100"/>
  <c r="AL89" i="65"/>
  <c r="AX40" i="64"/>
  <c r="AL19" i="70"/>
  <c r="AS93" i="100"/>
  <c r="AX68" i="100"/>
  <c r="AE87" i="65"/>
  <c r="AO86" i="65"/>
  <c r="AC86" i="100"/>
  <c r="AA60" i="100"/>
  <c r="AE99" i="102"/>
  <c r="AS65" i="100"/>
  <c r="AI62" i="100"/>
  <c r="AZ93" i="102"/>
  <c r="BE159" i="66"/>
  <c r="BC98" i="65"/>
  <c r="AL16" i="70"/>
  <c r="AX86" i="65"/>
  <c r="AD159" i="66"/>
  <c r="D7" i="112"/>
  <c r="AK162" i="66"/>
  <c r="AK122" i="66"/>
  <c r="BD122" i="66"/>
  <c r="BE102" i="65"/>
  <c r="BC175" i="66"/>
  <c r="AU40" i="64"/>
  <c r="AP122" i="66"/>
  <c r="BE99" i="65"/>
  <c r="BE86" i="100"/>
  <c r="AW40" i="64"/>
  <c r="AR90" i="65"/>
  <c r="AH122" i="66"/>
  <c r="AX83" i="102"/>
  <c r="BB122" i="66"/>
  <c r="AQ68" i="100"/>
  <c r="AZ62" i="100"/>
  <c r="AG69" i="100"/>
  <c r="AL63" i="100"/>
  <c r="AZ63" i="100"/>
  <c r="AG67" i="100"/>
  <c r="BA93" i="100"/>
  <c r="BB108" i="100"/>
  <c r="BC120" i="100"/>
  <c r="AC74" i="100"/>
  <c r="AL67" i="100"/>
  <c r="AA69" i="100"/>
  <c r="AZ64" i="100"/>
  <c r="AL69" i="100"/>
  <c r="AZ65" i="100"/>
  <c r="AB67" i="100"/>
  <c r="AT68" i="100"/>
  <c r="AT45" i="100"/>
  <c r="AT48" i="100"/>
  <c r="AT41" i="100"/>
  <c r="AT42" i="100"/>
  <c r="AA68" i="100"/>
  <c r="AT43" i="100"/>
  <c r="BD53" i="100"/>
  <c r="AT46" i="100"/>
  <c r="AA67" i="100"/>
  <c r="AT44" i="100"/>
  <c r="AB86" i="100"/>
  <c r="AW86" i="100"/>
  <c r="AD100" i="100"/>
  <c r="AM68" i="100"/>
  <c r="AX69" i="100"/>
  <c r="AA58" i="100"/>
  <c r="AW56" i="100"/>
  <c r="AH68" i="100"/>
  <c r="AS44" i="100"/>
  <c r="AD60" i="100"/>
  <c r="AV86" i="100"/>
  <c r="AH100" i="100"/>
  <c r="AM100" i="100"/>
  <c r="BC134" i="100"/>
  <c r="AM69" i="100"/>
  <c r="AA55" i="100"/>
  <c r="AW54" i="100"/>
  <c r="AS49" i="100"/>
  <c r="AV58" i="100"/>
  <c r="AY134" i="100"/>
  <c r="AY100" i="100"/>
  <c r="AD86" i="100"/>
  <c r="BB134" i="100"/>
  <c r="AA53" i="100"/>
  <c r="AW53" i="100"/>
  <c r="AS47" i="100"/>
  <c r="AS48" i="100"/>
  <c r="AV57" i="100"/>
  <c r="AU63" i="100"/>
  <c r="AS74" i="100"/>
  <c r="AA54" i="100"/>
  <c r="AW58" i="100"/>
  <c r="AS45" i="100"/>
  <c r="AD62" i="100"/>
  <c r="AV54" i="100"/>
  <c r="AU62" i="100"/>
  <c r="AT74" i="100"/>
  <c r="AC69" i="100"/>
  <c r="AS41" i="100"/>
  <c r="AD63" i="100"/>
  <c r="AV55" i="100"/>
  <c r="BD134" i="100"/>
  <c r="AZ134" i="100"/>
  <c r="AC100" i="100"/>
  <c r="AF45" i="100"/>
  <c r="AC68" i="100"/>
  <c r="AS42" i="100"/>
  <c r="AD61" i="100"/>
  <c r="AV56" i="100"/>
  <c r="BD57" i="100"/>
  <c r="AD35" i="100"/>
  <c r="AW32" i="74"/>
  <c r="AK33" i="74"/>
  <c r="AK34" i="74"/>
  <c r="AG34" i="74"/>
  <c r="AZ35" i="74"/>
  <c r="AO36" i="74"/>
  <c r="AZ159" i="66"/>
  <c r="AV156" i="66"/>
  <c r="AO6" i="66"/>
  <c r="AO5" i="66" s="1"/>
  <c r="AO136" i="66" s="1"/>
  <c r="AL6" i="66"/>
  <c r="AL5" i="66" s="1"/>
  <c r="AL136" i="66" s="1"/>
  <c r="AU6" i="66"/>
  <c r="AU5" i="66" s="1"/>
  <c r="AU136" i="66" s="1"/>
  <c r="AX162" i="66"/>
  <c r="AP115" i="66"/>
  <c r="AO115" i="66"/>
  <c r="AY131" i="66"/>
  <c r="AI131" i="66"/>
  <c r="BC85" i="65"/>
  <c r="BB85" i="65"/>
  <c r="AY72" i="65"/>
  <c r="AY96" i="65" s="1"/>
  <c r="AO72" i="65"/>
  <c r="AO80" i="65" s="1"/>
  <c r="BB163" i="66"/>
  <c r="BB91" i="65"/>
  <c r="AV89" i="65"/>
  <c r="AP87" i="65"/>
  <c r="AF91" i="65"/>
  <c r="AZ122" i="66"/>
  <c r="AE122" i="66"/>
  <c r="AX131" i="66"/>
  <c r="AH131" i="66"/>
  <c r="AO91" i="65"/>
  <c r="AU90" i="65"/>
  <c r="AH161" i="66"/>
  <c r="AI161" i="66"/>
  <c r="AB72" i="65"/>
  <c r="AB80" i="65" s="1"/>
  <c r="AV40" i="64"/>
  <c r="AP35" i="64"/>
  <c r="AN40" i="64"/>
  <c r="BC54" i="64"/>
  <c r="BE49" i="64"/>
  <c r="AJ40" i="64"/>
  <c r="AI40" i="64"/>
  <c r="AO40" i="64"/>
  <c r="AR115" i="66"/>
  <c r="AB115" i="66"/>
  <c r="AH81" i="102"/>
  <c r="AC158" i="66"/>
  <c r="AQ99" i="102"/>
  <c r="AG115" i="66"/>
  <c r="BA131" i="66"/>
  <c r="AX115" i="66"/>
  <c r="AC115" i="66"/>
  <c r="AB131" i="66"/>
  <c r="AM131" i="66"/>
  <c r="AF99" i="102"/>
  <c r="AH87" i="102"/>
  <c r="AZ87" i="65"/>
  <c r="AG33" i="74"/>
  <c r="AA122" i="66"/>
  <c r="AL86" i="100"/>
  <c r="AL56" i="100"/>
  <c r="AJ61" i="100"/>
  <c r="AV87" i="102"/>
  <c r="BB6" i="118"/>
  <c r="BB6" i="117"/>
  <c r="AT6" i="118"/>
  <c r="AT6" i="117"/>
  <c r="AK6" i="118"/>
  <c r="AK6" i="117"/>
  <c r="AC6" i="118"/>
  <c r="AC6" i="117"/>
  <c r="BE6" i="117"/>
  <c r="BE6" i="118"/>
  <c r="BF19" i="118" s="1"/>
  <c r="AG35" i="74"/>
  <c r="AI95" i="102"/>
  <c r="AL55" i="100"/>
  <c r="AJ62" i="100"/>
  <c r="AS58" i="100"/>
  <c r="BA6" i="118"/>
  <c r="BA6" i="117"/>
  <c r="AS6" i="118"/>
  <c r="AS6" i="117"/>
  <c r="AJ6" i="118"/>
  <c r="AJ6" i="117"/>
  <c r="AB6" i="118"/>
  <c r="AB6" i="117"/>
  <c r="AP6" i="117"/>
  <c r="AP6" i="118"/>
  <c r="AZ6" i="118"/>
  <c r="AZ6" i="117"/>
  <c r="AR6" i="118"/>
  <c r="AR6" i="117"/>
  <c r="AI6" i="118"/>
  <c r="AI6" i="117"/>
  <c r="AO81" i="102"/>
  <c r="AS86" i="100"/>
  <c r="AJ95" i="102"/>
  <c r="AL53" i="100"/>
  <c r="AS53" i="100"/>
  <c r="AF35" i="100"/>
  <c r="AY6" i="118"/>
  <c r="AY6" i="117"/>
  <c r="AQ6" i="118"/>
  <c r="AQ6" i="117"/>
  <c r="AH6" i="117"/>
  <c r="AH6" i="118"/>
  <c r="BD6" i="118"/>
  <c r="BD6" i="117"/>
  <c r="BC161" i="66"/>
  <c r="AG36" i="74"/>
  <c r="AF122" i="66"/>
  <c r="AV6" i="66"/>
  <c r="AV5" i="66" s="1"/>
  <c r="AV136" i="66" s="1"/>
  <c r="AJ93" i="100"/>
  <c r="AL54" i="100"/>
  <c r="AJ64" i="100"/>
  <c r="AS56" i="100"/>
  <c r="AW88" i="65"/>
  <c r="AO6" i="117"/>
  <c r="AO6" i="118"/>
  <c r="AG6" i="117"/>
  <c r="AG6" i="118"/>
  <c r="AK93" i="102"/>
  <c r="AE87" i="102"/>
  <c r="AK93" i="100"/>
  <c r="AY95" i="102"/>
  <c r="AE61" i="100"/>
  <c r="AJ63" i="100"/>
  <c r="AS54" i="100"/>
  <c r="AF88" i="65"/>
  <c r="AW6" i="117"/>
  <c r="AW6" i="118"/>
  <c r="AN6" i="118"/>
  <c r="AN6" i="117"/>
  <c r="AF6" i="118"/>
  <c r="AF6" i="117"/>
  <c r="AX95" i="102"/>
  <c r="AJ65" i="100"/>
  <c r="AS55" i="100"/>
  <c r="AR131" i="66"/>
  <c r="AV6" i="118"/>
  <c r="AV6" i="117"/>
  <c r="AM6" i="118"/>
  <c r="AM6" i="117"/>
  <c r="AE6" i="118"/>
  <c r="AE6" i="117"/>
  <c r="AX6" i="117"/>
  <c r="AX6" i="118"/>
  <c r="AZ99" i="65"/>
  <c r="BC6" i="118"/>
  <c r="BC6" i="117"/>
  <c r="AU6" i="118"/>
  <c r="AU6" i="117"/>
  <c r="AL6" i="118"/>
  <c r="AL6" i="117"/>
  <c r="AD6" i="118"/>
  <c r="AD6" i="117"/>
  <c r="BD175" i="66"/>
  <c r="BD170" i="66"/>
  <c r="AD162" i="66"/>
  <c r="AL156" i="66"/>
  <c r="AV32" i="74"/>
  <c r="AX97" i="102"/>
  <c r="BD56" i="100"/>
  <c r="AP86" i="65"/>
  <c r="AQ33" i="74"/>
  <c r="AJ131" i="66"/>
  <c r="AQ35" i="74"/>
  <c r="AC40" i="64"/>
  <c r="AW131" i="66"/>
  <c r="AG131" i="66"/>
  <c r="AJ90" i="65"/>
  <c r="BD54" i="100"/>
  <c r="AC90" i="65"/>
  <c r="AQ36" i="74"/>
  <c r="AL163" i="66"/>
  <c r="AR91" i="65"/>
  <c r="AT95" i="102"/>
  <c r="AV81" i="102"/>
  <c r="BC159" i="66"/>
  <c r="AZ115" i="66"/>
  <c r="AJ115" i="66"/>
  <c r="AA115" i="66"/>
  <c r="AJ87" i="65"/>
  <c r="AO131" i="66"/>
  <c r="AM159" i="66"/>
  <c r="AQ34" i="74"/>
  <c r="BD55" i="100"/>
  <c r="AY97" i="65"/>
  <c r="AZ85" i="65"/>
  <c r="AG144" i="66"/>
  <c r="AH157" i="66" s="1"/>
  <c r="BC97" i="65"/>
  <c r="AM32" i="74"/>
  <c r="AY170" i="66"/>
  <c r="AK81" i="102"/>
  <c r="AF40" i="64"/>
  <c r="AT35" i="64"/>
  <c r="AB6" i="66"/>
  <c r="AB5" i="66" s="1"/>
  <c r="AB136" i="66" s="1"/>
  <c r="AB15" i="70"/>
  <c r="AQ86" i="100"/>
  <c r="AR81" i="102"/>
  <c r="AE60" i="100"/>
  <c r="AE88" i="65"/>
  <c r="AM36" i="74"/>
  <c r="AU156" i="66"/>
  <c r="AE40" i="64"/>
  <c r="AF81" i="102"/>
  <c r="AB20" i="70"/>
  <c r="AO100" i="100"/>
  <c r="AE93" i="100"/>
  <c r="AP163" i="66"/>
  <c r="AS163" i="66"/>
  <c r="AW81" i="102"/>
  <c r="AB19" i="70"/>
  <c r="AJ157" i="66"/>
  <c r="AQ35" i="100"/>
  <c r="AX81" i="102"/>
  <c r="AC47" i="100"/>
  <c r="AQ53" i="100"/>
  <c r="AB93" i="102"/>
  <c r="AO93" i="102"/>
  <c r="AE159" i="66"/>
  <c r="AE63" i="100"/>
  <c r="AV159" i="66"/>
  <c r="AM40" i="64"/>
  <c r="AQ122" i="66"/>
  <c r="AB18" i="70"/>
  <c r="AY175" i="66"/>
  <c r="BB175" i="66"/>
  <c r="AB16" i="70"/>
  <c r="AE64" i="100"/>
  <c r="BD160" i="66"/>
  <c r="BA175" i="66"/>
  <c r="AZ175" i="66"/>
  <c r="BB97" i="65"/>
  <c r="AL35" i="64"/>
  <c r="AD35" i="64"/>
  <c r="AB17" i="70"/>
  <c r="AK35" i="64"/>
  <c r="AE62" i="100"/>
  <c r="BB35" i="64"/>
  <c r="AJ93" i="102"/>
  <c r="BD6" i="65"/>
  <c r="BD5" i="65" s="1"/>
  <c r="AX35" i="74"/>
  <c r="AP156" i="66"/>
  <c r="AP6" i="66"/>
  <c r="AP5" i="66" s="1"/>
  <c r="AP136" i="66" s="1"/>
  <c r="AY157" i="66"/>
  <c r="D25" i="112"/>
  <c r="BA97" i="65"/>
  <c r="AP89" i="65"/>
  <c r="AL35" i="74"/>
  <c r="AX93" i="102"/>
  <c r="AU35" i="64"/>
  <c r="AR86" i="100"/>
  <c r="BB49" i="64"/>
  <c r="AX113" i="66"/>
  <c r="AZ49" i="64"/>
  <c r="AD90" i="65"/>
  <c r="AJ35" i="64"/>
  <c r="BD96" i="65"/>
  <c r="BD172" i="66"/>
  <c r="BB72" i="65"/>
  <c r="BB80" i="65" s="1"/>
  <c r="AY32" i="74"/>
  <c r="D6" i="112"/>
  <c r="AZ81" i="102"/>
  <c r="AU159" i="66"/>
  <c r="AE16" i="70"/>
  <c r="AR35" i="64"/>
  <c r="AC35" i="64"/>
  <c r="BE172" i="66"/>
  <c r="AX32" i="74"/>
  <c r="AX34" i="74"/>
  <c r="AY35" i="74"/>
  <c r="AJ18" i="70"/>
  <c r="AI93" i="102"/>
  <c r="AS35" i="64"/>
  <c r="AE18" i="70"/>
  <c r="AY36" i="74"/>
  <c r="AB81" i="102"/>
  <c r="AG88" i="65"/>
  <c r="AX6" i="65"/>
  <c r="AX5" i="65" s="1"/>
  <c r="AY33" i="74"/>
  <c r="AM143" i="66"/>
  <c r="BE86" i="65"/>
  <c r="AX33" i="74"/>
  <c r="AZ35" i="64"/>
  <c r="AE17" i="70"/>
  <c r="AM72" i="65"/>
  <c r="AM80" i="65" s="1"/>
  <c r="BD159" i="66"/>
  <c r="BE98" i="65"/>
  <c r="AQ35" i="64"/>
  <c r="AE20" i="70"/>
  <c r="BA35" i="64"/>
  <c r="AE15" i="70"/>
  <c r="AV72" i="65"/>
  <c r="AV80" i="65" s="1"/>
  <c r="BE143" i="66"/>
  <c r="AE162" i="66"/>
  <c r="AN131" i="66"/>
  <c r="AM99" i="102"/>
  <c r="BE83" i="102"/>
  <c r="AE157" i="66"/>
  <c r="AF83" i="102"/>
  <c r="AS87" i="65"/>
  <c r="BC67" i="100"/>
  <c r="BC68" i="100"/>
  <c r="AC131" i="66"/>
  <c r="AM115" i="66"/>
  <c r="AH115" i="66"/>
  <c r="AL131" i="66"/>
  <c r="AF115" i="66"/>
  <c r="AQ115" i="66"/>
  <c r="AL115" i="66"/>
  <c r="AO35" i="74"/>
  <c r="AF162" i="66"/>
  <c r="AT20" i="70"/>
  <c r="AT16" i="70"/>
  <c r="AT18" i="70"/>
  <c r="AT15" i="70"/>
  <c r="AT17" i="70"/>
  <c r="AS67" i="100"/>
  <c r="AS35" i="100"/>
  <c r="AS68" i="100"/>
  <c r="AS69" i="100"/>
  <c r="AZ41" i="100"/>
  <c r="BA74" i="100"/>
  <c r="AZ44" i="100"/>
  <c r="AZ108" i="100"/>
  <c r="AZ47" i="100"/>
  <c r="AZ35" i="100"/>
  <c r="AZ49" i="100"/>
  <c r="AZ43" i="100"/>
  <c r="AZ46" i="100"/>
  <c r="AZ42" i="100"/>
  <c r="AZ48" i="100"/>
  <c r="AZ50" i="100"/>
  <c r="AI46" i="100"/>
  <c r="AJ74" i="100"/>
  <c r="AI45" i="100"/>
  <c r="AI42" i="100"/>
  <c r="AI41" i="100"/>
  <c r="AI47" i="100"/>
  <c r="AI43" i="100"/>
  <c r="AI48" i="100"/>
  <c r="BC46" i="100"/>
  <c r="BC108" i="100"/>
  <c r="BA159" i="66"/>
  <c r="BA172" i="66"/>
  <c r="BB159" i="66"/>
  <c r="AN95" i="102"/>
  <c r="AM83" i="102"/>
  <c r="AM95" i="102"/>
  <c r="AN81" i="102"/>
  <c r="AN93" i="102"/>
  <c r="AJ56" i="100"/>
  <c r="AK86" i="100"/>
  <c r="AJ58" i="100"/>
  <c r="AJ53" i="100"/>
  <c r="AJ54" i="100"/>
  <c r="AJ35" i="100"/>
  <c r="AJ55" i="100"/>
  <c r="AJ86" i="100"/>
  <c r="AT53" i="100"/>
  <c r="AT58" i="100"/>
  <c r="AT57" i="100"/>
  <c r="AU86" i="100"/>
  <c r="AT56" i="100"/>
  <c r="AT86" i="100"/>
  <c r="AT55" i="100"/>
  <c r="AT54" i="100"/>
  <c r="AV61" i="100"/>
  <c r="AV62" i="100"/>
  <c r="AV60" i="100"/>
  <c r="AV63" i="100"/>
  <c r="AV64" i="100"/>
  <c r="AV35" i="100"/>
  <c r="AW93" i="100"/>
  <c r="AV93" i="100"/>
  <c r="BA53" i="100"/>
  <c r="BA56" i="100"/>
  <c r="BA57" i="100"/>
  <c r="BB86" i="100"/>
  <c r="BA120" i="100"/>
  <c r="BA35" i="100"/>
  <c r="BA55" i="100"/>
  <c r="BA54" i="100"/>
  <c r="BA86" i="100"/>
  <c r="AH99" i="102"/>
  <c r="AG99" i="102"/>
  <c r="AL95" i="102"/>
  <c r="AK83" i="102"/>
  <c r="AK62" i="100"/>
  <c r="AK64" i="100"/>
  <c r="AL93" i="100"/>
  <c r="AH93" i="102"/>
  <c r="AG93" i="102"/>
  <c r="AP100" i="100"/>
  <c r="AQ100" i="100"/>
  <c r="AP69" i="100"/>
  <c r="AP68" i="100"/>
  <c r="AP67" i="100"/>
  <c r="BD120" i="100"/>
  <c r="AZ120" i="100"/>
  <c r="AX56" i="100"/>
  <c r="AX58" i="100"/>
  <c r="BB120" i="100"/>
  <c r="AX86" i="100"/>
  <c r="AX57" i="100"/>
  <c r="AY86" i="100"/>
  <c r="AX55" i="100"/>
  <c r="AX53" i="100"/>
  <c r="AY120" i="100"/>
  <c r="AO32" i="74"/>
  <c r="AI85" i="65"/>
  <c r="AL36" i="74"/>
  <c r="AI56" i="100"/>
  <c r="AI54" i="100"/>
  <c r="AI55" i="100"/>
  <c r="AK41" i="100"/>
  <c r="AK74" i="100"/>
  <c r="AK43" i="100"/>
  <c r="AK45" i="100"/>
  <c r="AI6" i="65"/>
  <c r="AI5" i="65" s="1"/>
  <c r="AI72" i="65"/>
  <c r="AI80" i="65" s="1"/>
  <c r="AR6" i="65"/>
  <c r="AR5" i="65" s="1"/>
  <c r="AR72" i="65"/>
  <c r="AR80" i="65" s="1"/>
  <c r="BE87" i="65"/>
  <c r="BD99" i="65"/>
  <c r="BA100" i="65"/>
  <c r="D10" i="112"/>
  <c r="AX88" i="65"/>
  <c r="BC100" i="65"/>
  <c r="AQ159" i="66"/>
  <c r="AT122" i="66"/>
  <c r="AS6" i="66"/>
  <c r="AS5" i="66" s="1"/>
  <c r="AS136" i="66" s="1"/>
  <c r="AS143" i="66"/>
  <c r="AS156" i="66" s="1"/>
  <c r="AB163" i="66"/>
  <c r="AI89" i="65"/>
  <c r="AJ151" i="66"/>
  <c r="AT19" i="70"/>
  <c r="AI49" i="100"/>
  <c r="AN91" i="65"/>
  <c r="AM91" i="65"/>
  <c r="AS115" i="66"/>
  <c r="AI143" i="66"/>
  <c r="AJ156" i="66" s="1"/>
  <c r="AI6" i="66"/>
  <c r="AI5" i="66" s="1"/>
  <c r="AI136" i="66" s="1"/>
  <c r="AM88" i="65"/>
  <c r="AV88" i="65"/>
  <c r="AM160" i="66"/>
  <c r="AW160" i="66"/>
  <c r="AO34" i="74"/>
  <c r="AV33" i="74"/>
  <c r="AT100" i="100"/>
  <c r="AZ45" i="100"/>
  <c r="AG40" i="64"/>
  <c r="AB40" i="64"/>
  <c r="AG90" i="65"/>
  <c r="AB122" i="66"/>
  <c r="AO33" i="74"/>
  <c r="BC89" i="65"/>
  <c r="BD89" i="65"/>
  <c r="AV65" i="100"/>
  <c r="AN20" i="70"/>
  <c r="AN17" i="70"/>
  <c r="AN19" i="70"/>
  <c r="AN18" i="70"/>
  <c r="AD6" i="65"/>
  <c r="AD5" i="65" s="1"/>
  <c r="AD72" i="65"/>
  <c r="AQ89" i="65"/>
  <c r="BE161" i="66"/>
  <c r="AY88" i="65"/>
  <c r="AG163" i="66"/>
  <c r="AE161" i="66"/>
  <c r="BB161" i="66"/>
  <c r="BA85" i="65"/>
  <c r="BA35" i="74"/>
  <c r="AW34" i="74"/>
  <c r="AW35" i="74"/>
  <c r="AZ33" i="74"/>
  <c r="AV35" i="74"/>
  <c r="AV34" i="74"/>
  <c r="AV36" i="74"/>
  <c r="AW33" i="74"/>
  <c r="BB49" i="100"/>
  <c r="AW86" i="65"/>
  <c r="BE95" i="102"/>
  <c r="BE100" i="102"/>
  <c r="BE99" i="102"/>
  <c r="BE93" i="102"/>
  <c r="AD161" i="66"/>
  <c r="AD86" i="65"/>
  <c r="AN86" i="65"/>
  <c r="BB44" i="100"/>
  <c r="BC99" i="102"/>
  <c r="AZ161" i="66"/>
  <c r="BA89" i="65"/>
  <c r="AK157" i="66"/>
  <c r="AZ157" i="66"/>
  <c r="AN115" i="66"/>
  <c r="AY115" i="66"/>
  <c r="AT115" i="66"/>
  <c r="AD115" i="66"/>
  <c r="AU115" i="66"/>
  <c r="AE115" i="66"/>
  <c r="BA115" i="66"/>
  <c r="AV115" i="66"/>
  <c r="AH160" i="66"/>
  <c r="AY97" i="102"/>
  <c r="AP93" i="102"/>
  <c r="AT99" i="102"/>
  <c r="AV93" i="102"/>
  <c r="AK35" i="100"/>
  <c r="AI35" i="100"/>
  <c r="AO160" i="66"/>
  <c r="AE151" i="66"/>
  <c r="AI163" i="66"/>
  <c r="AV91" i="65"/>
  <c r="AT131" i="66"/>
  <c r="AD131" i="66"/>
  <c r="AR162" i="66"/>
  <c r="AR87" i="65"/>
  <c r="AQ87" i="65"/>
  <c r="BA99" i="65"/>
  <c r="AK90" i="65"/>
  <c r="AL90" i="65"/>
  <c r="AO122" i="66"/>
  <c r="BC86" i="65"/>
  <c r="BB90" i="65"/>
  <c r="BB102" i="65"/>
  <c r="AX122" i="66"/>
  <c r="AN163" i="66"/>
  <c r="AE56" i="100"/>
  <c r="AE86" i="100"/>
  <c r="AE53" i="100"/>
  <c r="AE35" i="100"/>
  <c r="AG74" i="100"/>
  <c r="AG35" i="100"/>
  <c r="AP15" i="70"/>
  <c r="AP20" i="70"/>
  <c r="AP18" i="70"/>
  <c r="AP16" i="70"/>
  <c r="AP17" i="70"/>
  <c r="AP19" i="70"/>
  <c r="AR86" i="65"/>
  <c r="AF6" i="65"/>
  <c r="AF5" i="65" s="1"/>
  <c r="AF72" i="65"/>
  <c r="AN6" i="65"/>
  <c r="AN5" i="65" s="1"/>
  <c r="AN72" i="65"/>
  <c r="AO163" i="66"/>
  <c r="AY122" i="66"/>
  <c r="AI115" i="66"/>
  <c r="AJ19" i="70"/>
  <c r="AJ17" i="70"/>
  <c r="AJ15" i="70"/>
  <c r="AJ16" i="70"/>
  <c r="AE85" i="65"/>
  <c r="AH159" i="66"/>
  <c r="AS159" i="66"/>
  <c r="AT159" i="66"/>
  <c r="AF159" i="66"/>
  <c r="AY19" i="70"/>
  <c r="AY16" i="70"/>
  <c r="AY20" i="70"/>
  <c r="AC159" i="66"/>
  <c r="AY35" i="100"/>
  <c r="AY64" i="100"/>
  <c r="AC63" i="100"/>
  <c r="AC35" i="100"/>
  <c r="AF100" i="100"/>
  <c r="AF68" i="100"/>
  <c r="AN65" i="100"/>
  <c r="AN35" i="100"/>
  <c r="AN64" i="100"/>
  <c r="AN93" i="100"/>
  <c r="AN61" i="100"/>
  <c r="AN60" i="100"/>
  <c r="AN62" i="100"/>
  <c r="AR49" i="100"/>
  <c r="AR45" i="100"/>
  <c r="AR48" i="100"/>
  <c r="AR43" i="100"/>
  <c r="AR46" i="100"/>
  <c r="AR42" i="100"/>
  <c r="AR41" i="100"/>
  <c r="AR44" i="100"/>
  <c r="AL41" i="100"/>
  <c r="AL48" i="100"/>
  <c r="AM74" i="100"/>
  <c r="AL49" i="100"/>
  <c r="AL74" i="100"/>
  <c r="AL47" i="100"/>
  <c r="AL46" i="100"/>
  <c r="AL43" i="100"/>
  <c r="AL45" i="100"/>
  <c r="AL35" i="100"/>
  <c r="AH32" i="74"/>
  <c r="AH33" i="74"/>
  <c r="AH36" i="74"/>
  <c r="AH35" i="74"/>
  <c r="AR40" i="64"/>
  <c r="AV90" i="65"/>
  <c r="AW90" i="65"/>
  <c r="AR122" i="66"/>
  <c r="AZ91" i="65"/>
  <c r="BA91" i="65"/>
  <c r="BD91" i="65"/>
  <c r="BC91" i="65"/>
  <c r="AK115" i="66"/>
  <c r="AW91" i="65"/>
  <c r="BC65" i="100"/>
  <c r="BC63" i="100"/>
  <c r="AB144" i="66"/>
  <c r="AP88" i="65"/>
  <c r="BD85" i="102"/>
  <c r="AH85" i="102"/>
  <c r="AZ85" i="102"/>
  <c r="AP85" i="102"/>
  <c r="AC85" i="102"/>
  <c r="AM85" i="102"/>
  <c r="AF85" i="102"/>
  <c r="AK85" i="102"/>
  <c r="AT85" i="102"/>
  <c r="AJ85" i="102"/>
  <c r="AS85" i="102"/>
  <c r="BE85" i="102"/>
  <c r="BA85" i="102"/>
  <c r="AX85" i="102"/>
  <c r="AU85" i="102"/>
  <c r="AN85" i="102"/>
  <c r="AE85" i="102"/>
  <c r="AI85" i="102"/>
  <c r="AQ97" i="102"/>
  <c r="AQ85" i="102"/>
  <c r="AZ40" i="64"/>
  <c r="AY40" i="64"/>
  <c r="AY54" i="64"/>
  <c r="BA6" i="66"/>
  <c r="BA5" i="66" s="1"/>
  <c r="BA136" i="66" s="1"/>
  <c r="BA143" i="66"/>
  <c r="AF143" i="66"/>
  <c r="AF151" i="66" s="1"/>
  <c r="AF6" i="66"/>
  <c r="AF5" i="66" s="1"/>
  <c r="AF136" i="66" s="1"/>
  <c r="AS19" i="70"/>
  <c r="AS20" i="70"/>
  <c r="AS17" i="70"/>
  <c r="AS16" i="70"/>
  <c r="AS15" i="70"/>
  <c r="AS18" i="70"/>
  <c r="AT163" i="66"/>
  <c r="BC40" i="64"/>
  <c r="AH113" i="66"/>
  <c r="AJ86" i="65"/>
  <c r="AT86" i="65"/>
  <c r="BC88" i="102"/>
  <c r="AM93" i="102"/>
  <c r="BB85" i="102"/>
  <c r="AS90" i="65"/>
  <c r="AV160" i="66"/>
  <c r="AC85" i="65"/>
  <c r="BA6" i="65"/>
  <c r="BA5" i="65" s="1"/>
  <c r="BA72" i="65"/>
  <c r="BA80" i="65" s="1"/>
  <c r="AZ88" i="102"/>
  <c r="AZ100" i="102"/>
  <c r="AU88" i="102"/>
  <c r="AU100" i="102"/>
  <c r="AP88" i="102"/>
  <c r="AK88" i="102"/>
  <c r="AK100" i="102"/>
  <c r="AB100" i="102"/>
  <c r="AB88" i="102"/>
  <c r="BE171" i="66"/>
  <c r="BB171" i="66"/>
  <c r="AY158" i="66"/>
  <c r="D21" i="112"/>
  <c r="AY171" i="66"/>
  <c r="AX158" i="66"/>
  <c r="AF161" i="66"/>
  <c r="AG161" i="66"/>
  <c r="AU163" i="66"/>
  <c r="AU151" i="66"/>
  <c r="AB161" i="66"/>
  <c r="AS91" i="65"/>
  <c r="AW143" i="66"/>
  <c r="AW6" i="66"/>
  <c r="AW5" i="66" s="1"/>
  <c r="AW136" i="66" s="1"/>
  <c r="AF20" i="70"/>
  <c r="AF15" i="70"/>
  <c r="AF17" i="70"/>
  <c r="AF19" i="70"/>
  <c r="AF18" i="70"/>
  <c r="BE127" i="100"/>
  <c r="AX63" i="100"/>
  <c r="BC127" i="100"/>
  <c r="AX93" i="100"/>
  <c r="AZ127" i="100"/>
  <c r="AX64" i="100"/>
  <c r="AX65" i="100"/>
  <c r="AX61" i="100"/>
  <c r="BA127" i="100"/>
  <c r="AX60" i="100"/>
  <c r="AX62" i="100"/>
  <c r="AN113" i="66"/>
  <c r="AN149" i="66"/>
  <c r="AN151" i="66" s="1"/>
  <c r="AL6" i="65"/>
  <c r="AL5" i="65" s="1"/>
  <c r="AL72" i="65"/>
  <c r="AL80" i="65" s="1"/>
  <c r="AE86" i="65"/>
  <c r="AF86" i="65"/>
  <c r="AW100" i="102"/>
  <c r="AW88" i="102"/>
  <c r="AS88" i="102"/>
  <c r="AS100" i="102"/>
  <c r="AM88" i="102"/>
  <c r="AM100" i="102"/>
  <c r="AH88" i="102"/>
  <c r="AE100" i="102"/>
  <c r="AE88" i="102"/>
  <c r="AG35" i="64"/>
  <c r="AF35" i="64"/>
  <c r="AQ40" i="64"/>
  <c r="AP40" i="64"/>
  <c r="BE101" i="65"/>
  <c r="BB101" i="65"/>
  <c r="BD101" i="65"/>
  <c r="D11" i="112"/>
  <c r="AX89" i="65"/>
  <c r="BC101" i="65"/>
  <c r="AP160" i="66"/>
  <c r="AQ90" i="65"/>
  <c r="AE163" i="66"/>
  <c r="AF163" i="66"/>
  <c r="AP85" i="65"/>
  <c r="AU6" i="65"/>
  <c r="AU5" i="65" s="1"/>
  <c r="AU72" i="65"/>
  <c r="AU80" i="65" s="1"/>
  <c r="AY100" i="102"/>
  <c r="AY88" i="102"/>
  <c r="AV88" i="102"/>
  <c r="AV100" i="102"/>
  <c r="AL88" i="102"/>
  <c r="AL100" i="102"/>
  <c r="AI88" i="102"/>
  <c r="AI100" i="102"/>
  <c r="AW35" i="64"/>
  <c r="AV35" i="64"/>
  <c r="BE88" i="65"/>
  <c r="BD169" i="66"/>
  <c r="BD47" i="100"/>
  <c r="BD108" i="100"/>
  <c r="BD46" i="100"/>
  <c r="BD44" i="100"/>
  <c r="BD43" i="100"/>
  <c r="BD41" i="100"/>
  <c r="BD49" i="100"/>
  <c r="BD45" i="100"/>
  <c r="BD50" i="100"/>
  <c r="BD48" i="100"/>
  <c r="BD42" i="100"/>
  <c r="AR161" i="66"/>
  <c r="AY89" i="65"/>
  <c r="AU69" i="100"/>
  <c r="AU100" i="100"/>
  <c r="AU68" i="100"/>
  <c r="AU67" i="100"/>
  <c r="AV100" i="100"/>
  <c r="AK163" i="66"/>
  <c r="BA163" i="66"/>
  <c r="AZ163" i="66"/>
  <c r="BC171" i="66"/>
  <c r="AQ144" i="66"/>
  <c r="AQ5" i="66"/>
  <c r="AQ136" i="66" s="1"/>
  <c r="AY86" i="65"/>
  <c r="AY98" i="65"/>
  <c r="BB88" i="102"/>
  <c r="AT100" i="102"/>
  <c r="AT88" i="102"/>
  <c r="AR88" i="102"/>
  <c r="AR100" i="102"/>
  <c r="AN100" i="102"/>
  <c r="AN88" i="102"/>
  <c r="AJ100" i="102"/>
  <c r="AJ88" i="102"/>
  <c r="AF88" i="102"/>
  <c r="AF100" i="102"/>
  <c r="AC88" i="102"/>
  <c r="AC100" i="102"/>
  <c r="AO35" i="64"/>
  <c r="AN35" i="64"/>
  <c r="AP90" i="65"/>
  <c r="AA149" i="66"/>
  <c r="AA113" i="66"/>
  <c r="AW161" i="66"/>
  <c r="AY101" i="65"/>
  <c r="AE34" i="74"/>
  <c r="AE36" i="74"/>
  <c r="AO151" i="66"/>
  <c r="AS40" i="64"/>
  <c r="AG47" i="100"/>
  <c r="AG46" i="100"/>
  <c r="AS99" i="102"/>
  <c r="AR87" i="102"/>
  <c r="AR99" i="102"/>
  <c r="BB172" i="66"/>
  <c r="BC88" i="65"/>
  <c r="BB88" i="65"/>
  <c r="BC18" i="70"/>
  <c r="AY15" i="70"/>
  <c r="AY17" i="70"/>
  <c r="AE95" i="102"/>
  <c r="AF95" i="102"/>
  <c r="AE83" i="102"/>
  <c r="AI86" i="100"/>
  <c r="AH58" i="100"/>
  <c r="AU95" i="102"/>
  <c r="AT83" i="102"/>
  <c r="AC83" i="102"/>
  <c r="AD95" i="102"/>
  <c r="AQ93" i="102"/>
  <c r="AP81" i="102"/>
  <c r="AY61" i="100"/>
  <c r="AY127" i="100"/>
  <c r="AY60" i="100"/>
  <c r="AY65" i="100"/>
  <c r="AZ93" i="100"/>
  <c r="AY93" i="100"/>
  <c r="AH64" i="100"/>
  <c r="AH62" i="100"/>
  <c r="AH61" i="100"/>
  <c r="AH93" i="100"/>
  <c r="AI93" i="100"/>
  <c r="AH60" i="100"/>
  <c r="AH63" i="100"/>
  <c r="AC61" i="100"/>
  <c r="AC65" i="100"/>
  <c r="AD93" i="100"/>
  <c r="AC64" i="100"/>
  <c r="AC60" i="100"/>
  <c r="AC62" i="100"/>
  <c r="AK100" i="100"/>
  <c r="AK69" i="100"/>
  <c r="AF67" i="100"/>
  <c r="AG100" i="100"/>
  <c r="AJ161" i="66"/>
  <c r="AL122" i="66"/>
  <c r="AL40" i="64"/>
  <c r="AZ143" i="66"/>
  <c r="AZ151" i="66" s="1"/>
  <c r="AZ6" i="66"/>
  <c r="AZ5" i="66" s="1"/>
  <c r="AZ136" i="66" s="1"/>
  <c r="AP159" i="66"/>
  <c r="AO159" i="66"/>
  <c r="AY18" i="70"/>
  <c r="AG97" i="102"/>
  <c r="AG85" i="102"/>
  <c r="AH97" i="102"/>
  <c r="AP97" i="102"/>
  <c r="AO97" i="102"/>
  <c r="AO85" i="102"/>
  <c r="AW97" i="102"/>
  <c r="AW85" i="102"/>
  <c r="AZ99" i="102"/>
  <c r="AY99" i="102"/>
  <c r="AT162" i="66"/>
  <c r="AT90" i="65"/>
  <c r="AU45" i="100"/>
  <c r="AU74" i="100"/>
  <c r="AU35" i="100"/>
  <c r="AU44" i="100"/>
  <c r="AU43" i="100"/>
  <c r="AU42" i="100"/>
  <c r="AU99" i="102"/>
  <c r="AV99" i="102"/>
  <c r="AY100" i="65"/>
  <c r="AI160" i="66"/>
  <c r="AQ160" i="66"/>
  <c r="BA160" i="66"/>
  <c r="AM90" i="65"/>
  <c r="BC122" i="66"/>
  <c r="AK86" i="65"/>
  <c r="BC131" i="66"/>
  <c r="BB46" i="100"/>
  <c r="BB97" i="102"/>
  <c r="BA93" i="102"/>
  <c r="AR113" i="66"/>
  <c r="AU36" i="74"/>
  <c r="AU33" i="74"/>
  <c r="AU32" i="74"/>
  <c r="BD34" i="74"/>
  <c r="BD35" i="74"/>
  <c r="BD32" i="74"/>
  <c r="AT35" i="74"/>
  <c r="AE89" i="65"/>
  <c r="AE33" i="74"/>
  <c r="AE32" i="74"/>
  <c r="AE35" i="74"/>
  <c r="AR144" i="66"/>
  <c r="BC93" i="100"/>
  <c r="BB127" i="100"/>
  <c r="BB93" i="100"/>
  <c r="BB83" i="102"/>
  <c r="BB95" i="102"/>
  <c r="AP149" i="66"/>
  <c r="AP151" i="66" s="1"/>
  <c r="AP113" i="66"/>
  <c r="BE93" i="100"/>
  <c r="BD63" i="100"/>
  <c r="BD127" i="100"/>
  <c r="BD60" i="100"/>
  <c r="BD62" i="100"/>
  <c r="BD65" i="100"/>
  <c r="BD61" i="100"/>
  <c r="BD64" i="100"/>
  <c r="AS161" i="66"/>
  <c r="AX85" i="65"/>
  <c r="BA34" i="74"/>
  <c r="BA32" i="74"/>
  <c r="AJ163" i="66"/>
  <c r="AU162" i="66"/>
  <c r="AJ33" i="74"/>
  <c r="AJ35" i="74"/>
  <c r="AJ32" i="74"/>
  <c r="AN34" i="74"/>
  <c r="AK85" i="65"/>
  <c r="AJ85" i="65"/>
  <c r="AT85" i="65"/>
  <c r="AM33" i="74"/>
  <c r="AM35" i="74"/>
  <c r="AI34" i="74"/>
  <c r="AI32" i="74"/>
  <c r="AS162" i="66"/>
  <c r="AN32" i="74"/>
  <c r="AN33" i="74"/>
  <c r="AT89" i="65"/>
  <c r="BB86" i="65"/>
  <c r="AX91" i="65"/>
  <c r="D13" i="112"/>
  <c r="BB103" i="65"/>
  <c r="BC103" i="65"/>
  <c r="BD103" i="65"/>
  <c r="AZ103" i="65"/>
  <c r="BA103" i="65"/>
  <c r="AY103" i="65"/>
  <c r="AP72" i="65"/>
  <c r="AP80" i="65" s="1"/>
  <c r="AP6" i="65"/>
  <c r="AP5" i="65" s="1"/>
  <c r="D23" i="112"/>
  <c r="AZ173" i="66"/>
  <c r="BA173" i="66"/>
  <c r="BC173" i="66"/>
  <c r="BB173" i="66"/>
  <c r="BD173" i="66"/>
  <c r="AX160" i="66"/>
  <c r="AJ34" i="74"/>
  <c r="AT33" i="74"/>
  <c r="AQ161" i="66"/>
  <c r="AY91" i="65"/>
  <c r="AC156" i="66"/>
  <c r="AT60" i="100"/>
  <c r="AT65" i="100"/>
  <c r="AU93" i="100"/>
  <c r="AT64" i="100"/>
  <c r="AT61" i="100"/>
  <c r="AT35" i="100"/>
  <c r="AT63" i="100"/>
  <c r="AT62" i="100"/>
  <c r="AT93" i="100"/>
  <c r="AW6" i="65"/>
  <c r="AW5" i="65" s="1"/>
  <c r="AW72" i="65"/>
  <c r="BC6" i="65"/>
  <c r="BC5" i="65" s="1"/>
  <c r="BC72" i="65"/>
  <c r="AH35" i="64"/>
  <c r="AI35" i="64"/>
  <c r="BE90" i="65"/>
  <c r="BD102" i="65"/>
  <c r="BE158" i="66"/>
  <c r="BD171" i="66"/>
  <c r="AJ36" i="74"/>
  <c r="AU34" i="74"/>
  <c r="BA98" i="65"/>
  <c r="AT32" i="74"/>
  <c r="AT36" i="74"/>
  <c r="AT34" i="74"/>
  <c r="AU86" i="65"/>
  <c r="AV86" i="65"/>
  <c r="AN35" i="74"/>
  <c r="AB34" i="74"/>
  <c r="AB32" i="74"/>
  <c r="AB35" i="74"/>
  <c r="AB36" i="74"/>
  <c r="AB33" i="74"/>
  <c r="AZ34" i="74"/>
  <c r="AZ36" i="74"/>
  <c r="AZ32" i="74"/>
  <c r="AC89" i="65"/>
  <c r="AC99" i="102"/>
  <c r="AC87" i="102"/>
  <c r="AH95" i="102"/>
  <c r="AG95" i="102"/>
  <c r="AG83" i="102"/>
  <c r="AC95" i="102"/>
  <c r="AB95" i="102"/>
  <c r="AB83" i="102"/>
  <c r="AB65" i="100"/>
  <c r="AB35" i="100"/>
  <c r="AB63" i="100"/>
  <c r="AC93" i="100"/>
  <c r="AB62" i="100"/>
  <c r="AB93" i="100"/>
  <c r="AB61" i="100"/>
  <c r="AB60" i="100"/>
  <c r="AJ87" i="102"/>
  <c r="AJ99" i="102"/>
  <c r="AK99" i="102"/>
  <c r="AN87" i="102"/>
  <c r="AL87" i="102"/>
  <c r="AO87" i="102"/>
  <c r="BC87" i="102"/>
  <c r="AZ87" i="102"/>
  <c r="AK87" i="102"/>
  <c r="AU87" i="102"/>
  <c r="BE87" i="102"/>
  <c r="AQ87" i="102"/>
  <c r="AF87" i="102"/>
  <c r="AX87" i="102"/>
  <c r="BB87" i="102"/>
  <c r="AB87" i="102"/>
  <c r="AB99" i="102"/>
  <c r="AS87" i="102"/>
  <c r="AM87" i="102"/>
  <c r="AY87" i="102"/>
  <c r="AW87" i="102"/>
  <c r="BA87" i="102"/>
  <c r="AI87" i="102"/>
  <c r="AT87" i="102"/>
  <c r="AP87" i="102"/>
  <c r="AG87" i="102"/>
  <c r="AC6" i="65"/>
  <c r="AC5" i="65" s="1"/>
  <c r="AC72" i="65"/>
  <c r="AO54" i="100"/>
  <c r="AO56" i="100"/>
  <c r="AP86" i="100"/>
  <c r="AO55" i="100"/>
  <c r="AO58" i="100"/>
  <c r="AO35" i="100"/>
  <c r="AO86" i="100"/>
  <c r="AO53" i="100"/>
  <c r="AQ95" i="102"/>
  <c r="AP83" i="102"/>
  <c r="AP95" i="102"/>
  <c r="AH54" i="100"/>
  <c r="AH55" i="100"/>
  <c r="AH53" i="100"/>
  <c r="AH86" i="100"/>
  <c r="AH56" i="100"/>
  <c r="AF65" i="100"/>
  <c r="AF64" i="100"/>
  <c r="AF93" i="100"/>
  <c r="AF61" i="100"/>
  <c r="AF60" i="100"/>
  <c r="AG93" i="100"/>
  <c r="AF62" i="100"/>
  <c r="AO57" i="100"/>
  <c r="AP100" i="102"/>
  <c r="AO88" i="102"/>
  <c r="AO100" i="102"/>
  <c r="AY50" i="100"/>
  <c r="AY49" i="100"/>
  <c r="AY42" i="100"/>
  <c r="AY47" i="100"/>
  <c r="AY41" i="100"/>
  <c r="AY48" i="100"/>
  <c r="AZ74" i="100"/>
  <c r="AY108" i="100"/>
  <c r="AY44" i="100"/>
  <c r="AY45" i="100"/>
  <c r="AY43" i="100"/>
  <c r="AM15" i="70"/>
  <c r="AM16" i="70"/>
  <c r="AM20" i="70"/>
  <c r="AM19" i="70"/>
  <c r="AM17" i="70"/>
  <c r="AT93" i="102"/>
  <c r="AU93" i="102"/>
  <c r="AT81" i="102"/>
  <c r="AJ100" i="100"/>
  <c r="AI69" i="100"/>
  <c r="AI68" i="100"/>
  <c r="AI100" i="100"/>
  <c r="AI67" i="100"/>
  <c r="AD88" i="65"/>
  <c r="AK88" i="65"/>
  <c r="AL88" i="65"/>
  <c r="AS88" i="65"/>
  <c r="AD160" i="66"/>
  <c r="AC160" i="66"/>
  <c r="AU160" i="66"/>
  <c r="AT160" i="66"/>
  <c r="AC97" i="102"/>
  <c r="AB97" i="102"/>
  <c r="AB85" i="102"/>
  <c r="AK97" i="102"/>
  <c r="AJ97" i="102"/>
  <c r="AS97" i="102"/>
  <c r="AR97" i="102"/>
  <c r="AR85" i="102"/>
  <c r="BA97" i="102"/>
  <c r="AZ97" i="102"/>
  <c r="AV16" i="70"/>
  <c r="AT161" i="66"/>
  <c r="AD122" i="66"/>
  <c r="AU83" i="102"/>
  <c r="AV95" i="102"/>
  <c r="AH47" i="100"/>
  <c r="AH42" i="100"/>
  <c r="AH74" i="100"/>
  <c r="AH41" i="100"/>
  <c r="AI74" i="100"/>
  <c r="AH49" i="100"/>
  <c r="AH35" i="100"/>
  <c r="AH43" i="100"/>
  <c r="AH46" i="100"/>
  <c r="AH48" i="100"/>
  <c r="AH156" i="66"/>
  <c r="AO156" i="66"/>
  <c r="AV15" i="70"/>
  <c r="AV17" i="70"/>
  <c r="AY74" i="100"/>
  <c r="AW158" i="66"/>
  <c r="AV158" i="66"/>
  <c r="AJ159" i="66"/>
  <c r="AI159" i="66"/>
  <c r="BB18" i="70"/>
  <c r="BB20" i="70"/>
  <c r="AF63" i="100"/>
  <c r="AO63" i="100"/>
  <c r="AO93" i="100"/>
  <c r="AO61" i="100"/>
  <c r="AO64" i="100"/>
  <c r="AO65" i="100"/>
  <c r="AO60" i="100"/>
  <c r="AP93" i="100"/>
  <c r="BD81" i="102"/>
  <c r="BE81" i="102"/>
  <c r="AY81" i="102"/>
  <c r="AG81" i="102"/>
  <c r="BC81" i="102"/>
  <c r="AU81" i="102"/>
  <c r="BB81" i="102"/>
  <c r="AI81" i="102"/>
  <c r="AE81" i="102"/>
  <c r="AS81" i="102"/>
  <c r="AQ81" i="102"/>
  <c r="AD81" i="102"/>
  <c r="AM81" i="102"/>
  <c r="AW69" i="100"/>
  <c r="AX100" i="100"/>
  <c r="AW35" i="100"/>
  <c r="AW100" i="100"/>
  <c r="AW67" i="100"/>
  <c r="AR69" i="100"/>
  <c r="AR68" i="100"/>
  <c r="AR35" i="100"/>
  <c r="AR67" i="100"/>
  <c r="AS100" i="100"/>
  <c r="AR100" i="100"/>
  <c r="AH91" i="65"/>
  <c r="BD93" i="100"/>
  <c r="AY173" i="66"/>
  <c r="BD158" i="66"/>
  <c r="AS93" i="102"/>
  <c r="BC69" i="100"/>
  <c r="BC95" i="102"/>
  <c r="BC60" i="100"/>
  <c r="AZ176" i="66"/>
  <c r="BB176" i="66"/>
  <c r="BC176" i="66"/>
  <c r="BA176" i="66"/>
  <c r="D26" i="112"/>
  <c r="AE97" i="102"/>
  <c r="AL85" i="102"/>
  <c r="AU97" i="102"/>
  <c r="AX163" i="66"/>
  <c r="AC113" i="66"/>
  <c r="AK89" i="65"/>
  <c r="AA131" i="66"/>
  <c r="BB62" i="100"/>
  <c r="BB63" i="100"/>
  <c r="BB61" i="100"/>
  <c r="BB64" i="100"/>
  <c r="AD5" i="66"/>
  <c r="AD136" i="66" s="1"/>
  <c r="BC97" i="102"/>
  <c r="BC64" i="100"/>
  <c r="AF89" i="65"/>
  <c r="AK156" i="66"/>
  <c r="AL81" i="102"/>
  <c r="BD131" i="66"/>
  <c r="AH86" i="65"/>
  <c r="AG159" i="66"/>
  <c r="AZ95" i="102"/>
  <c r="BE122" i="66"/>
  <c r="AW89" i="65"/>
  <c r="AL159" i="66"/>
  <c r="AO87" i="65"/>
  <c r="AM57" i="100"/>
  <c r="AM56" i="100"/>
  <c r="AM53" i="100"/>
  <c r="AM35" i="100"/>
  <c r="AN86" i="100"/>
  <c r="AM86" i="100"/>
  <c r="AM58" i="100"/>
  <c r="AM55" i="100"/>
  <c r="AI35" i="74"/>
  <c r="AY162" i="66"/>
  <c r="AQ163" i="66"/>
  <c r="BD87" i="65"/>
  <c r="BC99" i="65"/>
  <c r="BC87" i="65"/>
  <c r="AC87" i="65"/>
  <c r="BA102" i="65"/>
  <c r="AU87" i="65"/>
  <c r="AV87" i="65"/>
  <c r="AS86" i="65"/>
  <c r="AL86" i="65"/>
  <c r="AM86" i="65"/>
  <c r="AQ86" i="65"/>
  <c r="AE91" i="65"/>
  <c r="AD91" i="65"/>
  <c r="AZ98" i="65"/>
  <c r="AT91" i="65"/>
  <c r="AU91" i="65"/>
  <c r="AL91" i="65"/>
  <c r="AK91" i="65"/>
  <c r="AW163" i="66"/>
  <c r="AV163" i="66"/>
  <c r="AI33" i="74"/>
  <c r="AJ162" i="66"/>
  <c r="AO89" i="65"/>
  <c r="AD143" i="66"/>
  <c r="AE156" i="66" s="1"/>
  <c r="AM54" i="100"/>
  <c r="AU89" i="65"/>
  <c r="AY176" i="66"/>
  <c r="AY163" i="66"/>
  <c r="AZ97" i="65"/>
  <c r="AY85" i="65"/>
  <c r="AM161" i="66"/>
  <c r="AO161" i="66"/>
  <c r="AI36" i="74"/>
  <c r="AM163" i="66"/>
  <c r="AL34" i="74"/>
  <c r="AL33" i="74"/>
  <c r="AG17" i="70"/>
  <c r="AG15" i="70"/>
  <c r="AG19" i="70"/>
  <c r="AG20" i="70"/>
  <c r="AG18" i="70"/>
  <c r="AG16" i="70"/>
  <c r="BD90" i="65"/>
  <c r="BC102" i="65"/>
  <c r="BC90" i="65"/>
  <c r="AD87" i="65"/>
  <c r="AI58" i="100"/>
  <c r="AI53" i="100"/>
  <c r="AY63" i="100"/>
  <c r="AY62" i="100"/>
  <c r="AK60" i="100"/>
  <c r="AK65" i="100"/>
  <c r="AK61" i="100"/>
  <c r="AK63" i="100"/>
  <c r="AN69" i="100"/>
  <c r="AN67" i="100"/>
  <c r="AN100" i="100"/>
  <c r="AN68" i="100"/>
  <c r="AG88" i="102"/>
  <c r="AH100" i="102"/>
  <c r="AU47" i="100"/>
  <c r="AU49" i="100"/>
  <c r="AV74" i="100"/>
  <c r="AU48" i="100"/>
  <c r="AU41" i="100"/>
  <c r="AD45" i="100"/>
  <c r="AD43" i="100"/>
  <c r="AD48" i="100"/>
  <c r="AD47" i="100"/>
  <c r="BB69" i="100"/>
  <c r="BB68" i="100"/>
  <c r="BB67" i="100"/>
  <c r="BC100" i="100"/>
  <c r="BA87" i="65"/>
  <c r="BB87" i="65"/>
  <c r="AK46" i="100"/>
  <c r="AK42" i="100"/>
  <c r="AK49" i="100"/>
  <c r="AK47" i="100"/>
  <c r="AC54" i="100"/>
  <c r="AC58" i="100"/>
  <c r="AC56" i="100"/>
  <c r="AC55" i="100"/>
  <c r="AJ49" i="100"/>
  <c r="AJ46" i="100"/>
  <c r="AJ41" i="100"/>
  <c r="AJ47" i="100"/>
  <c r="AU65" i="100"/>
  <c r="AU64" i="100"/>
  <c r="AL61" i="100"/>
  <c r="AL62" i="100"/>
  <c r="AL60" i="100"/>
  <c r="AL64" i="100"/>
  <c r="BA46" i="100"/>
  <c r="BB74" i="100"/>
  <c r="BA42" i="100"/>
  <c r="BA47" i="100"/>
  <c r="BA44" i="100"/>
  <c r="AQ48" i="100"/>
  <c r="AR74" i="100"/>
  <c r="AQ45" i="100"/>
  <c r="AQ49" i="100"/>
  <c r="AQ41" i="100"/>
  <c r="AQ47" i="100"/>
  <c r="AO45" i="100"/>
  <c r="AO47" i="100"/>
  <c r="AO48" i="100"/>
  <c r="AO49" i="100"/>
  <c r="AO43" i="100"/>
  <c r="BD88" i="102"/>
  <c r="BA88" i="102"/>
  <c r="AD88" i="102"/>
  <c r="BE88" i="102"/>
  <c r="AX88" i="102"/>
  <c r="AQ88" i="102"/>
  <c r="BA90" i="65"/>
  <c r="AZ53" i="100"/>
  <c r="AZ57" i="100"/>
  <c r="AF48" i="100"/>
  <c r="AF46" i="100"/>
  <c r="AF41" i="100"/>
  <c r="AF47" i="100"/>
  <c r="AK68" i="100"/>
  <c r="AL100" i="100"/>
  <c r="AQ88" i="65"/>
  <c r="AR88" i="65"/>
  <c r="AL161" i="66"/>
  <c r="BC163" i="66"/>
  <c r="AJ89" i="65"/>
  <c r="AF42" i="100"/>
  <c r="AJ42" i="100"/>
  <c r="AE54" i="100"/>
  <c r="AF69" i="100"/>
  <c r="AL65" i="100"/>
  <c r="AI87" i="65"/>
  <c r="AC41" i="100"/>
  <c r="AC48" i="100"/>
  <c r="AC43" i="100"/>
  <c r="AC42" i="100"/>
  <c r="AV161" i="66"/>
  <c r="AE55" i="100"/>
  <c r="BD83" i="102"/>
  <c r="BC83" i="102"/>
  <c r="AN55" i="100"/>
  <c r="AN53" i="100"/>
  <c r="AB55" i="100"/>
  <c r="AB53" i="100"/>
  <c r="AQ143" i="66"/>
  <c r="AF43" i="100"/>
  <c r="AC53" i="100"/>
  <c r="AE58" i="100"/>
  <c r="BA43" i="100"/>
  <c r="AO46" i="100"/>
  <c r="AK67" i="100"/>
  <c r="AU61" i="100"/>
  <c r="AK48" i="100"/>
  <c r="AU60" i="100"/>
  <c r="AH40" i="64"/>
  <c r="AT87" i="65"/>
  <c r="AL97" i="102"/>
  <c r="BB57" i="100"/>
  <c r="BC86" i="100"/>
  <c r="BB56" i="100"/>
  <c r="BB55" i="100"/>
  <c r="AG87" i="65"/>
  <c r="AN160" i="66"/>
  <c r="AE160" i="66"/>
  <c r="BB93" i="102"/>
  <c r="BB35" i="100"/>
  <c r="BB53" i="100"/>
  <c r="BA113" i="66"/>
  <c r="BE100" i="65"/>
  <c r="BD100" i="65"/>
  <c r="BD150" i="66"/>
  <c r="BD163" i="66" s="1"/>
  <c r="BD113" i="66"/>
  <c r="AN87" i="65"/>
  <c r="AW87" i="65"/>
  <c r="BC113" i="66"/>
  <c r="BD93" i="102"/>
  <c r="BC93" i="102"/>
  <c r="BB6" i="66"/>
  <c r="BB5" i="66" s="1"/>
  <c r="BB136" i="66" s="1"/>
  <c r="BB143" i="66"/>
  <c r="AO88" i="65"/>
  <c r="BB42" i="100"/>
  <c r="BB50" i="100"/>
  <c r="BB41" i="100"/>
  <c r="BB48" i="100"/>
  <c r="BB47" i="100"/>
  <c r="BB45" i="100"/>
  <c r="BD97" i="102"/>
  <c r="BC85" i="102"/>
  <c r="BC100" i="102"/>
  <c r="BB100" i="102"/>
  <c r="AI88" i="65"/>
  <c r="AB113" i="66"/>
  <c r="BD36" i="74"/>
  <c r="BE162" i="66"/>
  <c r="BE176" i="66"/>
  <c r="AR159" i="66"/>
  <c r="AZ88" i="65"/>
  <c r="AR160" i="66"/>
  <c r="BB65" i="100"/>
  <c r="BC35" i="64"/>
  <c r="BD35" i="64"/>
  <c r="BD95" i="102"/>
  <c r="BD33" i="74"/>
  <c r="AQ29" i="102"/>
  <c r="AQ74" i="102" s="1"/>
  <c r="AK29" i="102"/>
  <c r="AK74" i="102" s="1"/>
  <c r="AH29" i="102"/>
  <c r="AH74" i="102" s="1"/>
  <c r="AB29" i="102"/>
  <c r="AB74" i="102" s="1"/>
  <c r="BD87" i="102"/>
  <c r="BB60" i="100"/>
  <c r="AU113" i="66"/>
  <c r="BD88" i="65"/>
  <c r="BE175" i="66"/>
  <c r="BB131" i="66"/>
  <c r="BD99" i="102"/>
  <c r="BD6" i="66"/>
  <c r="BD5" i="66" s="1"/>
  <c r="BD136" i="66" s="1"/>
  <c r="BE173" i="66"/>
  <c r="BE74" i="100"/>
  <c r="AM144" i="66"/>
  <c r="AN157" i="66" s="1"/>
  <c r="AM5" i="66"/>
  <c r="AM136" i="66" s="1"/>
  <c r="AC144" i="66"/>
  <c r="AS34" i="74"/>
  <c r="AS36" i="74"/>
  <c r="AS32" i="74"/>
  <c r="AS33" i="74"/>
  <c r="AF35" i="74"/>
  <c r="AF36" i="74"/>
  <c r="AF34" i="74"/>
  <c r="AF33" i="74"/>
  <c r="AK151" i="66"/>
  <c r="BB89" i="65"/>
  <c r="BA101" i="65"/>
  <c r="AZ101" i="65"/>
  <c r="AZ89" i="65"/>
  <c r="AR85" i="65"/>
  <c r="AS85" i="65"/>
  <c r="AW162" i="66"/>
  <c r="BA162" i="66"/>
  <c r="AZ162" i="66"/>
  <c r="AC162" i="66"/>
  <c r="AL85" i="65"/>
  <c r="AS35" i="74"/>
  <c r="AF32" i="74"/>
  <c r="AU85" i="65"/>
  <c r="AM85" i="65"/>
  <c r="AL157" i="66"/>
  <c r="AD34" i="74"/>
  <c r="AD32" i="74"/>
  <c r="AD33" i="74"/>
  <c r="AD36" i="74"/>
  <c r="AD35" i="74"/>
  <c r="AR32" i="74"/>
  <c r="AR34" i="74"/>
  <c r="AR36" i="74"/>
  <c r="AR33" i="74"/>
  <c r="AH85" i="65"/>
  <c r="AG89" i="65"/>
  <c r="AH89" i="65"/>
  <c r="AV162" i="66"/>
  <c r="AD163" i="66"/>
  <c r="AC163" i="66"/>
  <c r="AD89" i="65"/>
  <c r="AR89" i="65"/>
  <c r="AS89" i="65"/>
  <c r="AN89" i="65"/>
  <c r="AL151" i="66"/>
  <c r="AL162" i="66"/>
  <c r="AM162" i="66"/>
  <c r="AD93" i="102"/>
  <c r="AC93" i="102"/>
  <c r="AC81" i="102"/>
  <c r="AB5" i="65"/>
  <c r="BE44" i="100"/>
  <c r="BE50" i="100"/>
  <c r="BE40" i="64"/>
  <c r="BE45" i="100"/>
  <c r="BE53" i="100"/>
  <c r="BE120" i="100"/>
  <c r="BE100" i="100"/>
  <c r="AV29" i="102"/>
  <c r="AV74" i="102" s="1"/>
  <c r="AS29" i="102"/>
  <c r="AS74" i="102" s="1"/>
  <c r="AM29" i="102"/>
  <c r="AM74" i="102" s="1"/>
  <c r="AG29" i="102"/>
  <c r="AG74" i="102" s="1"/>
  <c r="BE54" i="64"/>
  <c r="BE46" i="100"/>
  <c r="BE54" i="100"/>
  <c r="AQ85" i="65"/>
  <c r="BE5" i="66"/>
  <c r="BE136" i="66" s="1"/>
  <c r="AR29" i="102"/>
  <c r="AR74" i="102" s="1"/>
  <c r="AI29" i="102"/>
  <c r="AI74" i="102" s="1"/>
  <c r="BE43" i="100"/>
  <c r="BE49" i="100"/>
  <c r="AF73" i="65"/>
  <c r="AW85" i="65"/>
  <c r="BE174" i="66"/>
  <c r="AY174" i="66"/>
  <c r="BC174" i="66"/>
  <c r="AZ174" i="66"/>
  <c r="BA174" i="66"/>
  <c r="BD174" i="66"/>
  <c r="D24" i="112"/>
  <c r="AX161" i="66"/>
  <c r="BB174" i="66"/>
  <c r="AY161" i="66"/>
  <c r="AV157" i="66"/>
  <c r="AV151" i="66"/>
  <c r="AI86" i="65"/>
  <c r="AR163" i="66"/>
  <c r="AK87" i="65"/>
  <c r="AW113" i="66"/>
  <c r="AC29" i="102"/>
  <c r="AV113" i="66"/>
  <c r="BE134" i="100"/>
  <c r="AD85" i="65"/>
  <c r="AI90" i="65"/>
  <c r="BE34" i="74"/>
  <c r="AZ86" i="65"/>
  <c r="AC86" i="65"/>
  <c r="AO113" i="66"/>
  <c r="AI113" i="66"/>
  <c r="BE36" i="74"/>
  <c r="AV85" i="65"/>
  <c r="AH163" i="66"/>
  <c r="AY29" i="102"/>
  <c r="AY74" i="102" s="1"/>
  <c r="BE35" i="74"/>
  <c r="AP35" i="100"/>
  <c r="BD35" i="100"/>
  <c r="AZ158" i="66"/>
  <c r="AZ171" i="66"/>
  <c r="AN161" i="66"/>
  <c r="AO85" i="65"/>
  <c r="AN85" i="65"/>
  <c r="AH151" i="66"/>
  <c r="AI157" i="66"/>
  <c r="AT151" i="66"/>
  <c r="AW157" i="66"/>
  <c r="AX157" i="66"/>
  <c r="AG158" i="66"/>
  <c r="AZ170" i="66"/>
  <c r="BA157" i="66"/>
  <c r="AU161" i="66"/>
  <c r="AG48" i="100"/>
  <c r="AG45" i="100"/>
  <c r="AG64" i="100"/>
  <c r="AQ57" i="100"/>
  <c r="BA86" i="65"/>
  <c r="AY160" i="66"/>
  <c r="AK160" i="66"/>
  <c r="AZ54" i="100"/>
  <c r="AG49" i="100"/>
  <c r="AG43" i="100"/>
  <c r="AG61" i="100"/>
  <c r="AQ58" i="100"/>
  <c r="AT88" i="65"/>
  <c r="AZ100" i="65"/>
  <c r="BA88" i="65"/>
  <c r="AY5" i="66"/>
  <c r="AY136" i="66" s="1"/>
  <c r="AI162" i="66"/>
  <c r="AZ55" i="100"/>
  <c r="AG42" i="100"/>
  <c r="AG63" i="100"/>
  <c r="AQ55" i="100"/>
  <c r="AH88" i="65"/>
  <c r="AU88" i="65"/>
  <c r="AL160" i="66"/>
  <c r="AS160" i="66"/>
  <c r="AZ160" i="66"/>
  <c r="AF160" i="66"/>
  <c r="AK161" i="66"/>
  <c r="AZ56" i="100"/>
  <c r="AG41" i="100"/>
  <c r="AG62" i="100"/>
  <c r="AQ54" i="100"/>
  <c r="AC88" i="65"/>
  <c r="AN88" i="65"/>
  <c r="AH87" i="65"/>
  <c r="BC35" i="74"/>
  <c r="BC36" i="74"/>
  <c r="BC33" i="74"/>
  <c r="BC34" i="74"/>
  <c r="BC19" i="70"/>
  <c r="BC17" i="70"/>
  <c r="BC16" i="70"/>
  <c r="BC15" i="70"/>
  <c r="BC20" i="70"/>
  <c r="AF157" i="66"/>
  <c r="BB34" i="74"/>
  <c r="BB36" i="74"/>
  <c r="BB35" i="74"/>
  <c r="BC50" i="100"/>
  <c r="BC41" i="100"/>
  <c r="BC49" i="100"/>
  <c r="BC43" i="100"/>
  <c r="BC45" i="100"/>
  <c r="BC74" i="100"/>
  <c r="BC44" i="100"/>
  <c r="BC35" i="100"/>
  <c r="BD17" i="70"/>
  <c r="BD19" i="70"/>
  <c r="BD20" i="70"/>
  <c r="AJ113" i="66"/>
  <c r="BC62" i="100"/>
  <c r="AE29" i="102"/>
  <c r="AE74" i="102" s="1"/>
  <c r="AA35" i="100"/>
  <c r="BE108" i="100"/>
  <c r="BB115" i="66"/>
  <c r="AJ5" i="65"/>
  <c r="BC61" i="100"/>
  <c r="BD29" i="102"/>
  <c r="BD74" i="102" s="1"/>
  <c r="BE98" i="102" s="1"/>
  <c r="BA29" i="102"/>
  <c r="AP29" i="102"/>
  <c r="AP74" i="102" s="1"/>
  <c r="AJ29" i="102"/>
  <c r="AJ74" i="102" s="1"/>
  <c r="AD29" i="102"/>
  <c r="AD74" i="102" s="1"/>
  <c r="BE6" i="65"/>
  <c r="BE35" i="100"/>
  <c r="AX29" i="102"/>
  <c r="AX74" i="102" s="1"/>
  <c r="AL29" i="102"/>
  <c r="AL74" i="102" s="1"/>
  <c r="AF29" i="102"/>
  <c r="AF74" i="102" s="1"/>
  <c r="AK113" i="66"/>
  <c r="AE113" i="66"/>
  <c r="AZ113" i="66"/>
  <c r="AL113" i="66"/>
  <c r="BC115" i="66"/>
  <c r="AY5" i="65"/>
  <c r="BB29" i="102"/>
  <c r="BB74" i="102" s="1"/>
  <c r="AZ29" i="102"/>
  <c r="AZ74" i="102" s="1"/>
  <c r="AW29" i="102"/>
  <c r="AW74" i="102" s="1"/>
  <c r="BE115" i="66"/>
  <c r="AX35" i="100"/>
  <c r="AF158" i="66"/>
  <c r="AI158" i="66"/>
  <c r="AH158" i="66"/>
  <c r="BC5" i="66"/>
  <c r="BC136" i="66" s="1"/>
  <c r="BC144" i="66"/>
  <c r="BA161" i="66"/>
  <c r="AQ158" i="66"/>
  <c r="AC161" i="66"/>
  <c r="AE5" i="65"/>
  <c r="BC57" i="100"/>
  <c r="BD16" i="70"/>
  <c r="AK5" i="65"/>
  <c r="AT5" i="65"/>
  <c r="AQ113" i="66"/>
  <c r="BD115" i="66"/>
  <c r="BD15" i="70"/>
  <c r="AU29" i="102"/>
  <c r="AN29" i="102"/>
  <c r="AN74" i="102" s="1"/>
  <c r="BE131" i="66"/>
  <c r="BE113" i="66"/>
  <c r="AH5" i="65"/>
  <c r="AY113" i="66"/>
  <c r="AT113" i="66"/>
  <c r="AM113" i="66"/>
  <c r="AG113" i="66"/>
  <c r="AO5" i="65"/>
  <c r="AV5" i="65"/>
  <c r="AS113" i="66"/>
  <c r="AF113" i="66"/>
  <c r="BD74" i="100"/>
  <c r="BD18" i="70"/>
  <c r="BC29" i="102"/>
  <c r="AT29" i="102"/>
  <c r="AT74" i="102" s="1"/>
  <c r="AO29" i="102"/>
  <c r="BD162" i="66"/>
  <c r="AD113" i="66"/>
  <c r="BC56" i="100"/>
  <c r="AK158" i="66"/>
  <c r="AU158" i="66"/>
  <c r="AT158" i="66"/>
  <c r="AL158" i="66"/>
  <c r="AM158" i="66"/>
  <c r="BA158" i="66"/>
  <c r="BA171" i="66"/>
  <c r="BB158" i="66"/>
  <c r="AP157" i="66"/>
  <c r="AO157" i="66"/>
  <c r="AN158" i="66"/>
  <c r="AR158" i="66"/>
  <c r="AS158" i="66"/>
  <c r="AJ158" i="66"/>
  <c r="AE158" i="66"/>
  <c r="AD158" i="66"/>
  <c r="AP158" i="66"/>
  <c r="AO158" i="66"/>
  <c r="AB90" i="65"/>
  <c r="BB144" i="66"/>
  <c r="BB33" i="74"/>
  <c r="BB16" i="70"/>
  <c r="BB17" i="70"/>
  <c r="BC42" i="100"/>
  <c r="BC48" i="100"/>
  <c r="BC55" i="100"/>
  <c r="BD86" i="100"/>
  <c r="AG5" i="65"/>
  <c r="AZ5" i="65"/>
  <c r="BE170" i="66"/>
  <c r="BE157" i="66"/>
  <c r="BB5" i="65"/>
  <c r="BD73" i="65"/>
  <c r="BB15" i="70"/>
  <c r="AM5" i="65"/>
  <c r="AQ5" i="65"/>
  <c r="AS5" i="65"/>
  <c r="BB32" i="74"/>
  <c r="BD100" i="102"/>
  <c r="BB19" i="70"/>
  <c r="BB113" i="66"/>
  <c r="BC47" i="100"/>
  <c r="BC53" i="100"/>
  <c r="BE96" i="65"/>
  <c r="AX80" i="65"/>
  <c r="AX151" i="66"/>
  <c r="BF104" i="65" l="1"/>
  <c r="BG104" i="65"/>
  <c r="AC19" i="118"/>
  <c r="AC9" i="118"/>
  <c r="AB9" i="118"/>
  <c r="AE9" i="118"/>
  <c r="AE19" i="118"/>
  <c r="BF177" i="66"/>
  <c r="BG177" i="66"/>
  <c r="AD19" i="118"/>
  <c r="AD9" i="118"/>
  <c r="BF29" i="117"/>
  <c r="BG29" i="117"/>
  <c r="BF138" i="100"/>
  <c r="BG138" i="100"/>
  <c r="BF29" i="118"/>
  <c r="BG29" i="118"/>
  <c r="AJ40" i="100"/>
  <c r="AA40" i="100"/>
  <c r="AE40" i="100"/>
  <c r="AD40" i="100"/>
  <c r="BA29" i="117"/>
  <c r="BD29" i="117"/>
  <c r="AY29" i="117"/>
  <c r="BF19" i="117"/>
  <c r="BE29" i="117"/>
  <c r="BC29" i="117"/>
  <c r="AZ29" i="117"/>
  <c r="BC40" i="100"/>
  <c r="AG40" i="100"/>
  <c r="BB40" i="100"/>
  <c r="AU40" i="100"/>
  <c r="BB29" i="117"/>
  <c r="BD40" i="100"/>
  <c r="AL40" i="100"/>
  <c r="AM40" i="100"/>
  <c r="AK40" i="100"/>
  <c r="AF40" i="100"/>
  <c r="AN40" i="100"/>
  <c r="AI40" i="100"/>
  <c r="BE40" i="100"/>
  <c r="AX40" i="100"/>
  <c r="AP40" i="100"/>
  <c r="AW40" i="100"/>
  <c r="AT40" i="100"/>
  <c r="AH40" i="100"/>
  <c r="AC40" i="100"/>
  <c r="AQ40" i="100"/>
  <c r="AR40" i="100"/>
  <c r="AS40" i="100"/>
  <c r="BA40" i="100"/>
  <c r="AY40" i="100"/>
  <c r="AZ40" i="100"/>
  <c r="AO40" i="100"/>
  <c r="AV40" i="100"/>
  <c r="AD66" i="100"/>
  <c r="AJ92" i="65"/>
  <c r="BE66" i="100"/>
  <c r="BE5" i="65"/>
  <c r="BE66" i="65" s="1"/>
  <c r="AH21" i="70"/>
  <c r="BF85" i="65"/>
  <c r="BE80" i="65"/>
  <c r="BE97" i="65"/>
  <c r="BE85" i="65"/>
  <c r="BC169" i="66"/>
  <c r="BF104" i="100"/>
  <c r="BE151" i="66"/>
  <c r="BF164" i="66" s="1"/>
  <c r="BF156" i="66"/>
  <c r="AY66" i="100"/>
  <c r="AG151" i="66"/>
  <c r="AH164" i="66" s="1"/>
  <c r="AG157" i="66"/>
  <c r="AT66" i="100"/>
  <c r="AZ84" i="65"/>
  <c r="AT104" i="100"/>
  <c r="AS104" i="100"/>
  <c r="AZ96" i="65"/>
  <c r="AZ80" i="65"/>
  <c r="AZ66" i="100"/>
  <c r="AY80" i="65"/>
  <c r="AQ21" i="70"/>
  <c r="AH84" i="65"/>
  <c r="AD52" i="100"/>
  <c r="AM59" i="100"/>
  <c r="BE59" i="100"/>
  <c r="AV66" i="100"/>
  <c r="AU52" i="100"/>
  <c r="AD21" i="70"/>
  <c r="AO84" i="65"/>
  <c r="AY151" i="66"/>
  <c r="AZ164" i="66" s="1"/>
  <c r="BD66" i="100"/>
  <c r="AR59" i="100"/>
  <c r="AO21" i="70"/>
  <c r="AW21" i="70"/>
  <c r="AT84" i="65"/>
  <c r="AR21" i="70"/>
  <c r="AI21" i="70"/>
  <c r="BA66" i="100"/>
  <c r="AG52" i="100"/>
  <c r="AJ66" i="100"/>
  <c r="AZ21" i="70"/>
  <c r="AK84" i="65"/>
  <c r="AJ84" i="65"/>
  <c r="AL37" i="74"/>
  <c r="AB66" i="100"/>
  <c r="AU21" i="70"/>
  <c r="BA21" i="70"/>
  <c r="AC21" i="70"/>
  <c r="AX21" i="70"/>
  <c r="AW59" i="100"/>
  <c r="AP52" i="100"/>
  <c r="AH66" i="100"/>
  <c r="AY156" i="66"/>
  <c r="AL21" i="70"/>
  <c r="AO66" i="100"/>
  <c r="AE66" i="100"/>
  <c r="AK21" i="70"/>
  <c r="AI84" i="65"/>
  <c r="AH80" i="65"/>
  <c r="AC80" i="65"/>
  <c r="AC92" i="65" s="1"/>
  <c r="AC84" i="65"/>
  <c r="AS59" i="100"/>
  <c r="AQ66" i="100"/>
  <c r="AF52" i="100"/>
  <c r="AQ37" i="74"/>
  <c r="BB37" i="74"/>
  <c r="BA37" i="74"/>
  <c r="BA59" i="100"/>
  <c r="AD37" i="74"/>
  <c r="AP37" i="74"/>
  <c r="AG37" i="74"/>
  <c r="BE37" i="74"/>
  <c r="AK52" i="100"/>
  <c r="AQ59" i="100"/>
  <c r="AP59" i="100"/>
  <c r="BC37" i="74"/>
  <c r="BC66" i="100"/>
  <c r="AJ59" i="100"/>
  <c r="AR52" i="100"/>
  <c r="AL66" i="100"/>
  <c r="AY52" i="100"/>
  <c r="BD52" i="100"/>
  <c r="AG66" i="100"/>
  <c r="AZ37" i="74"/>
  <c r="AB37" i="74"/>
  <c r="AH37" i="74"/>
  <c r="AO37" i="74"/>
  <c r="AF37" i="74"/>
  <c r="AE37" i="74"/>
  <c r="AU37" i="74"/>
  <c r="AS37" i="74"/>
  <c r="AW37" i="74"/>
  <c r="AN37" i="74"/>
  <c r="AJ37" i="74"/>
  <c r="AV37" i="74"/>
  <c r="AK37" i="74"/>
  <c r="AT37" i="74"/>
  <c r="BD37" i="74"/>
  <c r="AX37" i="74"/>
  <c r="AY37" i="74"/>
  <c r="AM37" i="74"/>
  <c r="AR37" i="74"/>
  <c r="AI37" i="74"/>
  <c r="BE156" i="66"/>
  <c r="BE169" i="66"/>
  <c r="AI59" i="100"/>
  <c r="AA59" i="100"/>
  <c r="AD104" i="100"/>
  <c r="AV52" i="100"/>
  <c r="AX66" i="100"/>
  <c r="AA66" i="100"/>
  <c r="AN21" i="70"/>
  <c r="AK104" i="100"/>
  <c r="AA52" i="100"/>
  <c r="AM66" i="100"/>
  <c r="AZ59" i="100"/>
  <c r="AS52" i="100"/>
  <c r="BD151" i="66"/>
  <c r="AS66" i="100"/>
  <c r="AD59" i="100"/>
  <c r="AW52" i="100"/>
  <c r="AC66" i="100"/>
  <c r="BA52" i="100"/>
  <c r="AF164" i="66"/>
  <c r="AY84" i="65"/>
  <c r="AL52" i="100"/>
  <c r="AE21" i="70"/>
  <c r="AU7" i="118"/>
  <c r="AU7" i="117"/>
  <c r="BC7" i="118"/>
  <c r="BC7" i="117"/>
  <c r="AM7" i="118"/>
  <c r="AM7" i="117"/>
  <c r="AG7" i="118"/>
  <c r="AG7" i="117"/>
  <c r="AD19" i="117"/>
  <c r="AD9" i="117"/>
  <c r="AE19" i="117"/>
  <c r="AE9" i="117"/>
  <c r="AN9" i="118"/>
  <c r="AN19" i="118"/>
  <c r="AQ19" i="117"/>
  <c r="AQ9" i="117"/>
  <c r="AI9" i="118"/>
  <c r="AI19" i="118"/>
  <c r="AC9" i="117"/>
  <c r="AC19" i="117"/>
  <c r="AZ7" i="118"/>
  <c r="AZ7" i="117"/>
  <c r="AY7" i="117"/>
  <c r="AY7" i="118"/>
  <c r="BA7" i="118"/>
  <c r="BA7" i="117"/>
  <c r="AH7" i="117"/>
  <c r="AH7" i="118"/>
  <c r="AT7" i="118"/>
  <c r="AT7" i="117"/>
  <c r="AJ7" i="118"/>
  <c r="AJ7" i="117"/>
  <c r="AE59" i="100"/>
  <c r="BC9" i="117"/>
  <c r="BC19" i="117"/>
  <c r="AW9" i="118"/>
  <c r="AW19" i="118"/>
  <c r="AG9" i="118"/>
  <c r="AG19" i="118"/>
  <c r="AQ9" i="118"/>
  <c r="AQ19" i="118"/>
  <c r="AP9" i="118"/>
  <c r="AP19" i="118"/>
  <c r="AS19" i="117"/>
  <c r="AS9" i="117"/>
  <c r="BB19" i="117"/>
  <c r="BB9" i="117"/>
  <c r="BC9" i="118"/>
  <c r="BC19" i="118"/>
  <c r="BC29" i="118"/>
  <c r="AW19" i="117"/>
  <c r="AW9" i="117"/>
  <c r="AG19" i="117"/>
  <c r="AG9" i="117"/>
  <c r="AR19" i="117"/>
  <c r="AR9" i="117"/>
  <c r="AS19" i="118"/>
  <c r="AS9" i="118"/>
  <c r="BB29" i="118"/>
  <c r="BB19" i="118"/>
  <c r="BB9" i="118"/>
  <c r="AP9" i="117"/>
  <c r="AP19" i="117"/>
  <c r="BD7" i="118"/>
  <c r="BD7" i="117"/>
  <c r="AO7" i="118"/>
  <c r="AO7" i="117"/>
  <c r="AB7" i="118"/>
  <c r="AB7" i="117"/>
  <c r="AT156" i="66"/>
  <c r="AI151" i="66"/>
  <c r="AJ164" i="66" s="1"/>
  <c r="AI156" i="66"/>
  <c r="AL19" i="117"/>
  <c r="AL9" i="117"/>
  <c r="AM19" i="117"/>
  <c r="AM9" i="117"/>
  <c r="AO9" i="118"/>
  <c r="AO19" i="118"/>
  <c r="BD19" i="117"/>
  <c r="BD9" i="117"/>
  <c r="AY9" i="117"/>
  <c r="AY19" i="117"/>
  <c r="AR19" i="118"/>
  <c r="AR9" i="118"/>
  <c r="AB9" i="117"/>
  <c r="AK19" i="117"/>
  <c r="AK9" i="117"/>
  <c r="AC7" i="118"/>
  <c r="AC7" i="117"/>
  <c r="AF7" i="118"/>
  <c r="AF7" i="117"/>
  <c r="AW7" i="118"/>
  <c r="AW7" i="117"/>
  <c r="AD7" i="118"/>
  <c r="AD7" i="117"/>
  <c r="AR7" i="118"/>
  <c r="AR7" i="117"/>
  <c r="AX7" i="117"/>
  <c r="AX7" i="118"/>
  <c r="AL9" i="118"/>
  <c r="AL19" i="118"/>
  <c r="AM9" i="118"/>
  <c r="AM19" i="118"/>
  <c r="AO19" i="117"/>
  <c r="AO9" i="117"/>
  <c r="BD9" i="118"/>
  <c r="BD19" i="118"/>
  <c r="BD29" i="118"/>
  <c r="AY29" i="118"/>
  <c r="AY19" i="118"/>
  <c r="AY9" i="118"/>
  <c r="BA9" i="117"/>
  <c r="BA19" i="117"/>
  <c r="AK19" i="118"/>
  <c r="AK9" i="118"/>
  <c r="AE7" i="118"/>
  <c r="AE7" i="117"/>
  <c r="AS7" i="118"/>
  <c r="AS7" i="117"/>
  <c r="BB7" i="118"/>
  <c r="BB7" i="117"/>
  <c r="BE163" i="66"/>
  <c r="AL7" i="118"/>
  <c r="AL7" i="117"/>
  <c r="AF19" i="117"/>
  <c r="AF9" i="117"/>
  <c r="AZ19" i="117"/>
  <c r="AZ9" i="117"/>
  <c r="BA19" i="118"/>
  <c r="BA9" i="118"/>
  <c r="BA29" i="118"/>
  <c r="BE9" i="118"/>
  <c r="BF22" i="118" s="1"/>
  <c r="BE19" i="118"/>
  <c r="BE29" i="118"/>
  <c r="AV7" i="118"/>
  <c r="AV7" i="117"/>
  <c r="AQ7" i="117"/>
  <c r="AQ7" i="118"/>
  <c r="AJ104" i="100"/>
  <c r="AI7" i="117"/>
  <c r="AI7" i="118"/>
  <c r="AU9" i="117"/>
  <c r="AU19" i="117"/>
  <c r="AX9" i="118"/>
  <c r="AX19" i="118"/>
  <c r="AV9" i="117"/>
  <c r="AV19" i="117"/>
  <c r="AF9" i="118"/>
  <c r="AF19" i="118"/>
  <c r="AH9" i="118"/>
  <c r="AH19" i="118"/>
  <c r="AZ19" i="118"/>
  <c r="AZ9" i="118"/>
  <c r="AZ29" i="118"/>
  <c r="AJ9" i="117"/>
  <c r="AJ19" i="117"/>
  <c r="BE19" i="117"/>
  <c r="BE9" i="117"/>
  <c r="AT19" i="117"/>
  <c r="AT9" i="117"/>
  <c r="AK7" i="118"/>
  <c r="AK7" i="117"/>
  <c r="AP7" i="117"/>
  <c r="AP7" i="118"/>
  <c r="AN7" i="118"/>
  <c r="AN7" i="117"/>
  <c r="AU9" i="118"/>
  <c r="AU19" i="118"/>
  <c r="AX9" i="117"/>
  <c r="AX19" i="117"/>
  <c r="AV9" i="118"/>
  <c r="AV19" i="118"/>
  <c r="AN19" i="117"/>
  <c r="AN9" i="117"/>
  <c r="AH19" i="117"/>
  <c r="AH9" i="117"/>
  <c r="AI19" i="117"/>
  <c r="AI9" i="117"/>
  <c r="AJ19" i="118"/>
  <c r="AJ9" i="118"/>
  <c r="AT19" i="118"/>
  <c r="AT9" i="118"/>
  <c r="BE52" i="100"/>
  <c r="AV164" i="66"/>
  <c r="AS151" i="66"/>
  <c r="AT164" i="66" s="1"/>
  <c r="AI104" i="100"/>
  <c r="AB21" i="70"/>
  <c r="AX52" i="100"/>
  <c r="AT52" i="100"/>
  <c r="AT21" i="70"/>
  <c r="BE21" i="70"/>
  <c r="AF156" i="66"/>
  <c r="AG156" i="66"/>
  <c r="AV21" i="70"/>
  <c r="AK164" i="66"/>
  <c r="AT92" i="65"/>
  <c r="AK92" i="65"/>
  <c r="BB96" i="65"/>
  <c r="AB66" i="65"/>
  <c r="AB151" i="66"/>
  <c r="AP21" i="70"/>
  <c r="AN156" i="66"/>
  <c r="AM156" i="66"/>
  <c r="AC157" i="66"/>
  <c r="AJ52" i="100"/>
  <c r="BA104" i="100"/>
  <c r="AD80" i="65"/>
  <c r="AQ157" i="66"/>
  <c r="AE84" i="65"/>
  <c r="AS84" i="65"/>
  <c r="AR84" i="65"/>
  <c r="AR157" i="66"/>
  <c r="AW151" i="66"/>
  <c r="AW164" i="66" s="1"/>
  <c r="AP66" i="100"/>
  <c r="AV59" i="100"/>
  <c r="AX156" i="66"/>
  <c r="AY21" i="70"/>
  <c r="AF21" i="70"/>
  <c r="AS21" i="70"/>
  <c r="AJ21" i="70"/>
  <c r="AI66" i="100"/>
  <c r="AM21" i="70"/>
  <c r="AL164" i="66"/>
  <c r="AB162" i="66"/>
  <c r="AL104" i="100"/>
  <c r="AN59" i="100"/>
  <c r="AM104" i="100"/>
  <c r="AN84" i="65"/>
  <c r="AN80" i="65"/>
  <c r="AN92" i="65" s="1"/>
  <c r="AE104" i="100"/>
  <c r="AF104" i="100"/>
  <c r="AG104" i="100"/>
  <c r="AH104" i="100"/>
  <c r="BA169" i="66"/>
  <c r="BA151" i="66"/>
  <c r="BA164" i="66" s="1"/>
  <c r="AG84" i="65"/>
  <c r="AF84" i="65"/>
  <c r="AF66" i="100"/>
  <c r="AZ104" i="100"/>
  <c r="AB59" i="100"/>
  <c r="AV104" i="100"/>
  <c r="AU66" i="100"/>
  <c r="AM84" i="65"/>
  <c r="AL84" i="65"/>
  <c r="AN162" i="66"/>
  <c r="AO162" i="66"/>
  <c r="AX59" i="100"/>
  <c r="AH59" i="100"/>
  <c r="AW156" i="66"/>
  <c r="BA96" i="65"/>
  <c r="BB84" i="65"/>
  <c r="BA84" i="65"/>
  <c r="BD59" i="100"/>
  <c r="BA156" i="66"/>
  <c r="AZ156" i="66"/>
  <c r="AZ169" i="66"/>
  <c r="AC59" i="100"/>
  <c r="AT59" i="100"/>
  <c r="AU84" i="65"/>
  <c r="AV84" i="65"/>
  <c r="AC104" i="100"/>
  <c r="BB52" i="100"/>
  <c r="AW66" i="100"/>
  <c r="AS157" i="66"/>
  <c r="AR151" i="66"/>
  <c r="AW104" i="100"/>
  <c r="AO52" i="100"/>
  <c r="AQ84" i="65"/>
  <c r="AP84" i="65"/>
  <c r="AP162" i="66"/>
  <c r="AQ162" i="66"/>
  <c r="AR66" i="100"/>
  <c r="AF59" i="100"/>
  <c r="AH52" i="100"/>
  <c r="AO104" i="100"/>
  <c r="AD84" i="65"/>
  <c r="BD84" i="65"/>
  <c r="BC80" i="65"/>
  <c r="BC104" i="65" s="1"/>
  <c r="BC96" i="65"/>
  <c r="BC84" i="65"/>
  <c r="AU104" i="100"/>
  <c r="AX84" i="65"/>
  <c r="AW84" i="65"/>
  <c r="AW80" i="65"/>
  <c r="AX92" i="65" s="1"/>
  <c r="AR104" i="100"/>
  <c r="AO59" i="100"/>
  <c r="BB59" i="100"/>
  <c r="AI52" i="100"/>
  <c r="AK59" i="100"/>
  <c r="AK66" i="100"/>
  <c r="BB104" i="100"/>
  <c r="AN66" i="100"/>
  <c r="AU59" i="100"/>
  <c r="AN52" i="100"/>
  <c r="AE52" i="100"/>
  <c r="BB169" i="66"/>
  <c r="BB156" i="66"/>
  <c r="BC156" i="66"/>
  <c r="AY59" i="100"/>
  <c r="AL59" i="100"/>
  <c r="AD156" i="66"/>
  <c r="AD151" i="66"/>
  <c r="AE164" i="66" s="1"/>
  <c r="AN104" i="100"/>
  <c r="AQ52" i="100"/>
  <c r="AC52" i="100"/>
  <c r="AM52" i="100"/>
  <c r="AG21" i="70"/>
  <c r="BD176" i="66"/>
  <c r="AQ156" i="66"/>
  <c r="AR156" i="66"/>
  <c r="AQ151" i="66"/>
  <c r="AB52" i="100"/>
  <c r="BB66" i="100"/>
  <c r="AS98" i="102"/>
  <c r="AS92" i="65"/>
  <c r="AR92" i="65"/>
  <c r="AD157" i="66"/>
  <c r="AC151" i="66"/>
  <c r="AI98" i="102"/>
  <c r="AM92" i="65"/>
  <c r="AR98" i="102"/>
  <c r="AM157" i="66"/>
  <c r="AM151" i="66"/>
  <c r="AM164" i="66" s="1"/>
  <c r="AP66" i="65"/>
  <c r="BC21" i="70"/>
  <c r="AH98" i="102"/>
  <c r="BE104" i="100"/>
  <c r="AL92" i="65"/>
  <c r="AF66" i="65"/>
  <c r="AZ52" i="100"/>
  <c r="AC74" i="102"/>
  <c r="AP104" i="100"/>
  <c r="AQ104" i="100"/>
  <c r="AD66" i="65"/>
  <c r="BC59" i="100"/>
  <c r="AG85" i="65"/>
  <c r="AF80" i="65"/>
  <c r="AF85" i="65"/>
  <c r="AZ177" i="66"/>
  <c r="AG59" i="100"/>
  <c r="BB92" i="65"/>
  <c r="AE98" i="102"/>
  <c r="AY98" i="102"/>
  <c r="AX98" i="102"/>
  <c r="BD104" i="100"/>
  <c r="BC104" i="100"/>
  <c r="BC138" i="100"/>
  <c r="AU164" i="66"/>
  <c r="AJ98" i="102"/>
  <c r="AK98" i="102"/>
  <c r="AX104" i="100"/>
  <c r="BB138" i="100"/>
  <c r="AZ138" i="100"/>
  <c r="AY104" i="100"/>
  <c r="BA138" i="100"/>
  <c r="AY138" i="100"/>
  <c r="BD138" i="100"/>
  <c r="AW98" i="102"/>
  <c r="AF98" i="102"/>
  <c r="AG98" i="102"/>
  <c r="AQ98" i="102"/>
  <c r="AX66" i="65"/>
  <c r="AY66" i="65"/>
  <c r="BE138" i="100"/>
  <c r="AZ98" i="102"/>
  <c r="AL98" i="102"/>
  <c r="AM98" i="102"/>
  <c r="BA74" i="102"/>
  <c r="BB98" i="102" s="1"/>
  <c r="AJ66" i="65"/>
  <c r="AB104" i="100"/>
  <c r="AW66" i="65"/>
  <c r="AI66" i="65"/>
  <c r="AT98" i="102"/>
  <c r="AO66" i="65"/>
  <c r="AN98" i="102"/>
  <c r="BD80" i="65"/>
  <c r="BC74" i="102"/>
  <c r="AH66" i="65"/>
  <c r="AA74" i="102"/>
  <c r="BG86" i="102" s="1"/>
  <c r="AT66" i="65"/>
  <c r="AU74" i="102"/>
  <c r="BD21" i="70"/>
  <c r="BC66" i="65"/>
  <c r="AO74" i="102"/>
  <c r="AL66" i="65"/>
  <c r="BA66" i="65"/>
  <c r="AK66" i="65"/>
  <c r="AU66" i="65"/>
  <c r="AE66" i="65"/>
  <c r="BD157" i="66"/>
  <c r="BC170" i="66"/>
  <c r="BC151" i="66"/>
  <c r="AO164" i="66"/>
  <c r="AN66" i="65"/>
  <c r="AV66" i="65"/>
  <c r="AC66" i="65"/>
  <c r="AQ92" i="65"/>
  <c r="AP92" i="65"/>
  <c r="AM66" i="65"/>
  <c r="BD97" i="65"/>
  <c r="BD85" i="65"/>
  <c r="AU92" i="65"/>
  <c r="AV92" i="65"/>
  <c r="AP164" i="66"/>
  <c r="BB21" i="70"/>
  <c r="D27" i="112"/>
  <c r="E19" i="112" s="1"/>
  <c r="BB66" i="65"/>
  <c r="AZ66" i="65"/>
  <c r="BB104" i="65"/>
  <c r="BA104" i="65"/>
  <c r="D14" i="112"/>
  <c r="BC52" i="100"/>
  <c r="AS66" i="65"/>
  <c r="AR66" i="65"/>
  <c r="BB151" i="66"/>
  <c r="BB157" i="66"/>
  <c r="BC157" i="66"/>
  <c r="BB170" i="66"/>
  <c r="AQ66" i="65"/>
  <c r="BD66" i="65"/>
  <c r="AG66" i="65"/>
  <c r="AD22" i="118" l="1"/>
  <c r="AC22" i="118"/>
  <c r="AD20" i="118"/>
  <c r="AD10" i="118"/>
  <c r="AC20" i="118"/>
  <c r="AC10" i="118"/>
  <c r="AE20" i="118"/>
  <c r="AE22" i="118"/>
  <c r="AB10" i="118"/>
  <c r="BF30" i="117"/>
  <c r="BG30" i="117"/>
  <c r="BF32" i="118"/>
  <c r="BG32" i="118"/>
  <c r="BF32" i="117"/>
  <c r="BG32" i="117"/>
  <c r="BF30" i="118"/>
  <c r="BG30" i="118"/>
  <c r="AY32" i="117"/>
  <c r="BA32" i="117"/>
  <c r="AY30" i="117"/>
  <c r="BC30" i="117"/>
  <c r="BF22" i="117"/>
  <c r="BE32" i="117"/>
  <c r="AZ30" i="117"/>
  <c r="BD32" i="117"/>
  <c r="BC32" i="117"/>
  <c r="AZ32" i="117"/>
  <c r="BD30" i="117"/>
  <c r="BA30" i="117"/>
  <c r="BB32" i="117"/>
  <c r="BB30" i="117"/>
  <c r="AG164" i="66"/>
  <c r="BE7" i="117"/>
  <c r="BE10" i="117" s="1"/>
  <c r="BE7" i="118"/>
  <c r="BF20" i="118" s="1"/>
  <c r="AY177" i="66"/>
  <c r="BE104" i="65"/>
  <c r="AZ92" i="65"/>
  <c r="AZ104" i="65"/>
  <c r="BE177" i="66"/>
  <c r="AY164" i="66"/>
  <c r="BE164" i="66"/>
  <c r="BA92" i="65"/>
  <c r="BF92" i="65"/>
  <c r="G13" i="112"/>
  <c r="BD177" i="66"/>
  <c r="AT86" i="102"/>
  <c r="BF86" i="102"/>
  <c r="BA177" i="66"/>
  <c r="AY92" i="65"/>
  <c r="AY104" i="65"/>
  <c r="AH92" i="65"/>
  <c r="AI92" i="65"/>
  <c r="AE92" i="65"/>
  <c r="AD92" i="65"/>
  <c r="BE92" i="65"/>
  <c r="AI164" i="66"/>
  <c r="AS164" i="66"/>
  <c r="AI22" i="117"/>
  <c r="AP20" i="117"/>
  <c r="AP10" i="117"/>
  <c r="AJ22" i="117"/>
  <c r="AH22" i="118"/>
  <c r="BB20" i="117"/>
  <c r="BB10" i="117"/>
  <c r="BD22" i="118"/>
  <c r="BD32" i="118"/>
  <c r="AF20" i="118"/>
  <c r="AF10" i="118"/>
  <c r="AR22" i="117"/>
  <c r="AX22" i="117"/>
  <c r="AW22" i="117"/>
  <c r="AQ22" i="118"/>
  <c r="AY30" i="118"/>
  <c r="AY10" i="118"/>
  <c r="AY20" i="118"/>
  <c r="AI22" i="118"/>
  <c r="AN22" i="118"/>
  <c r="AM10" i="117"/>
  <c r="AM20" i="117"/>
  <c r="AZ22" i="117"/>
  <c r="BB30" i="118"/>
  <c r="BB20" i="118"/>
  <c r="BB10" i="118"/>
  <c r="AL22" i="118"/>
  <c r="AW10" i="117"/>
  <c r="AW20" i="117"/>
  <c r="AC20" i="117"/>
  <c r="AC10" i="117"/>
  <c r="AO22" i="118"/>
  <c r="BD20" i="117"/>
  <c r="BD10" i="117"/>
  <c r="BB22" i="117"/>
  <c r="AS22" i="117"/>
  <c r="AW22" i="118"/>
  <c r="AT20" i="117"/>
  <c r="AT10" i="117"/>
  <c r="AY20" i="117"/>
  <c r="AY10" i="117"/>
  <c r="AE22" i="117"/>
  <c r="AM20" i="118"/>
  <c r="AM10" i="118"/>
  <c r="AT22" i="118"/>
  <c r="BE22" i="117"/>
  <c r="AI10" i="118"/>
  <c r="AI20" i="118"/>
  <c r="AQ10" i="118"/>
  <c r="AQ20" i="118"/>
  <c r="AS10" i="117"/>
  <c r="AS20" i="117"/>
  <c r="AP22" i="117"/>
  <c r="AO22" i="117"/>
  <c r="AX10" i="118"/>
  <c r="AX20" i="118"/>
  <c r="AW10" i="118"/>
  <c r="AW20" i="118"/>
  <c r="AM22" i="117"/>
  <c r="BD20" i="118"/>
  <c r="BD10" i="118"/>
  <c r="BD30" i="118"/>
  <c r="AT10" i="118"/>
  <c r="AT20" i="118"/>
  <c r="AZ20" i="117"/>
  <c r="AZ10" i="117"/>
  <c r="AQ22" i="117"/>
  <c r="BC10" i="117"/>
  <c r="BC20" i="117"/>
  <c r="AX22" i="118"/>
  <c r="AI20" i="117"/>
  <c r="AI10" i="117"/>
  <c r="AQ20" i="117"/>
  <c r="AQ10" i="117"/>
  <c r="BE22" i="118"/>
  <c r="BE32" i="118"/>
  <c r="AS20" i="118"/>
  <c r="AS10" i="118"/>
  <c r="AX10" i="117"/>
  <c r="AX20" i="117"/>
  <c r="AK22" i="117"/>
  <c r="AR22" i="118"/>
  <c r="AH10" i="118"/>
  <c r="AH20" i="118"/>
  <c r="AZ30" i="118"/>
  <c r="AZ10" i="118"/>
  <c r="AZ20" i="118"/>
  <c r="BC20" i="118"/>
  <c r="BC30" i="118"/>
  <c r="BC10" i="118"/>
  <c r="AV22" i="118"/>
  <c r="AU22" i="118"/>
  <c r="AK20" i="117"/>
  <c r="AK10" i="117"/>
  <c r="AF22" i="118"/>
  <c r="AE20" i="117"/>
  <c r="AE10" i="117"/>
  <c r="BA22" i="117"/>
  <c r="AR20" i="117"/>
  <c r="AR10" i="117"/>
  <c r="BD22" i="117"/>
  <c r="AH20" i="117"/>
  <c r="AH10" i="117"/>
  <c r="AD22" i="117"/>
  <c r="AU10" i="117"/>
  <c r="AU20" i="117"/>
  <c r="AJ22" i="118"/>
  <c r="AN10" i="117"/>
  <c r="AN20" i="117"/>
  <c r="AK20" i="118"/>
  <c r="AK10" i="118"/>
  <c r="AZ22" i="118"/>
  <c r="AZ32" i="118"/>
  <c r="AV10" i="117"/>
  <c r="AV20" i="117"/>
  <c r="AL20" i="117"/>
  <c r="AL10" i="117"/>
  <c r="AE10" i="118"/>
  <c r="AR10" i="118"/>
  <c r="AR20" i="118"/>
  <c r="AL22" i="117"/>
  <c r="AH22" i="117"/>
  <c r="AG22" i="117"/>
  <c r="AP22" i="118"/>
  <c r="AG22" i="118"/>
  <c r="BA10" i="117"/>
  <c r="BA20" i="117"/>
  <c r="AC22" i="117"/>
  <c r="AG20" i="117"/>
  <c r="AG10" i="117"/>
  <c r="AU20" i="118"/>
  <c r="AU10" i="118"/>
  <c r="AN22" i="117"/>
  <c r="AN20" i="118"/>
  <c r="AN10" i="118"/>
  <c r="AV22" i="117"/>
  <c r="AV20" i="118"/>
  <c r="AV10" i="118"/>
  <c r="AF22" i="117"/>
  <c r="AL10" i="118"/>
  <c r="AL20" i="118"/>
  <c r="AM22" i="118"/>
  <c r="AD20" i="117"/>
  <c r="AD10" i="117"/>
  <c r="AB10" i="117"/>
  <c r="AO10" i="117"/>
  <c r="AO20" i="117"/>
  <c r="AS22" i="118"/>
  <c r="AJ20" i="117"/>
  <c r="AJ10" i="117"/>
  <c r="BA30" i="118"/>
  <c r="BA20" i="118"/>
  <c r="BA10" i="118"/>
  <c r="AG10" i="118"/>
  <c r="AG20" i="118"/>
  <c r="AP10" i="118"/>
  <c r="AP20" i="118"/>
  <c r="AT22" i="117"/>
  <c r="AU22" i="117"/>
  <c r="BA32" i="118"/>
  <c r="BA22" i="118"/>
  <c r="AK22" i="118"/>
  <c r="AY22" i="118"/>
  <c r="AY32" i="118"/>
  <c r="AF10" i="117"/>
  <c r="AF20" i="117"/>
  <c r="AY22" i="117"/>
  <c r="AO10" i="118"/>
  <c r="AO20" i="118"/>
  <c r="BB22" i="118"/>
  <c r="BB32" i="118"/>
  <c r="BC32" i="118"/>
  <c r="BC22" i="118"/>
  <c r="BC22" i="117"/>
  <c r="AJ10" i="118"/>
  <c r="AJ20" i="118"/>
  <c r="AX164" i="66"/>
  <c r="AR164" i="66"/>
  <c r="AO92" i="65"/>
  <c r="AQ164" i="66"/>
  <c r="AD164" i="66"/>
  <c r="BC92" i="65"/>
  <c r="AW92" i="65"/>
  <c r="AN164" i="66"/>
  <c r="AC164" i="66"/>
  <c r="BD92" i="65"/>
  <c r="AF92" i="65"/>
  <c r="AG92" i="65"/>
  <c r="AC98" i="102"/>
  <c r="AD98" i="102"/>
  <c r="BD164" i="66"/>
  <c r="BD104" i="65"/>
  <c r="BA98" i="102"/>
  <c r="BC177" i="66"/>
  <c r="BC98" i="102"/>
  <c r="BC86" i="102"/>
  <c r="BD98" i="102"/>
  <c r="AV98" i="102"/>
  <c r="AU98" i="102"/>
  <c r="AU86" i="102"/>
  <c r="BD86" i="102"/>
  <c r="AP86" i="102"/>
  <c r="AS86" i="102"/>
  <c r="AG86" i="102"/>
  <c r="AF86" i="102"/>
  <c r="AL86" i="102"/>
  <c r="AI86" i="102"/>
  <c r="AC86" i="102"/>
  <c r="AQ86" i="102"/>
  <c r="AY86" i="102"/>
  <c r="AB86" i="102"/>
  <c r="BB86" i="102"/>
  <c r="AZ86" i="102"/>
  <c r="BA86" i="102"/>
  <c r="AX86" i="102"/>
  <c r="BE86" i="102"/>
  <c r="AR86" i="102"/>
  <c r="AK86" i="102"/>
  <c r="AE86" i="102"/>
  <c r="AB98" i="102"/>
  <c r="AM86" i="102"/>
  <c r="AD86" i="102"/>
  <c r="AW86" i="102"/>
  <c r="AV86" i="102"/>
  <c r="AJ86" i="102"/>
  <c r="AH86" i="102"/>
  <c r="AN86" i="102"/>
  <c r="AO86" i="102"/>
  <c r="AP98" i="102"/>
  <c r="AO98" i="102"/>
  <c r="E6" i="112"/>
  <c r="E11" i="112"/>
  <c r="E7" i="112"/>
  <c r="E13" i="112"/>
  <c r="E12" i="112"/>
  <c r="E8" i="112"/>
  <c r="E10" i="112"/>
  <c r="E9" i="112"/>
  <c r="BB177" i="66"/>
  <c r="BB164" i="66"/>
  <c r="BC164" i="66"/>
  <c r="E23" i="112"/>
  <c r="E20" i="112"/>
  <c r="E25" i="112"/>
  <c r="E24" i="112"/>
  <c r="E22" i="112"/>
  <c r="E21" i="112"/>
  <c r="E26" i="112"/>
  <c r="G20" i="112"/>
  <c r="G22" i="112"/>
  <c r="G25" i="112"/>
  <c r="G21" i="112"/>
  <c r="G26" i="112"/>
  <c r="G24" i="112"/>
  <c r="G23" i="112"/>
  <c r="G12" i="112"/>
  <c r="AE23" i="118" l="1"/>
  <c r="BE10" i="118"/>
  <c r="BF23" i="118" s="1"/>
  <c r="AC23" i="118"/>
  <c r="AD23" i="118"/>
  <c r="BF33" i="118"/>
  <c r="BG33" i="118"/>
  <c r="BF33" i="117"/>
  <c r="BG33" i="117"/>
  <c r="BE30" i="118"/>
  <c r="BE20" i="118"/>
  <c r="BA33" i="117"/>
  <c r="BE20" i="117"/>
  <c r="AZ33" i="117"/>
  <c r="BB33" i="117"/>
  <c r="BD33" i="117"/>
  <c r="BF20" i="117"/>
  <c r="BE30" i="117"/>
  <c r="AY33" i="117"/>
  <c r="BC33" i="117"/>
  <c r="BF23" i="117"/>
  <c r="BE33" i="117"/>
  <c r="G10" i="112"/>
  <c r="G11" i="112"/>
  <c r="G9" i="112"/>
  <c r="G8" i="112"/>
  <c r="AH23" i="118"/>
  <c r="AG23" i="118"/>
  <c r="AX23" i="118"/>
  <c r="AM23" i="118"/>
  <c r="BD23" i="117"/>
  <c r="AX23" i="117"/>
  <c r="AW23" i="117"/>
  <c r="AK23" i="118"/>
  <c r="BA33" i="118"/>
  <c r="BA23" i="118"/>
  <c r="AL23" i="118"/>
  <c r="AR23" i="118"/>
  <c r="AW23" i="118"/>
  <c r="AT23" i="117"/>
  <c r="AD23" i="117"/>
  <c r="AU23" i="118"/>
  <c r="AV23" i="117"/>
  <c r="AU23" i="117"/>
  <c r="AK23" i="117"/>
  <c r="AS23" i="118"/>
  <c r="AQ23" i="118"/>
  <c r="AC23" i="117"/>
  <c r="AF23" i="118"/>
  <c r="AN23" i="118"/>
  <c r="AZ33" i="118"/>
  <c r="AZ23" i="118"/>
  <c r="AQ23" i="117"/>
  <c r="AT23" i="118"/>
  <c r="BB23" i="117"/>
  <c r="AV23" i="118"/>
  <c r="AG23" i="117"/>
  <c r="BA23" i="117"/>
  <c r="AN23" i="117"/>
  <c r="AZ23" i="117"/>
  <c r="BB33" i="118"/>
  <c r="BB23" i="118"/>
  <c r="AY23" i="118"/>
  <c r="AY33" i="118"/>
  <c r="AP23" i="118"/>
  <c r="AO23" i="118"/>
  <c r="AP23" i="117"/>
  <c r="AO23" i="117"/>
  <c r="AL23" i="117"/>
  <c r="AR23" i="117"/>
  <c r="AE23" i="117"/>
  <c r="BC33" i="118"/>
  <c r="BC23" i="118"/>
  <c r="BC23" i="117"/>
  <c r="BD23" i="118"/>
  <c r="BD33" i="118"/>
  <c r="AS23" i="117"/>
  <c r="AI23" i="118"/>
  <c r="AM23" i="117"/>
  <c r="AJ23" i="118"/>
  <c r="AF23" i="117"/>
  <c r="AJ23" i="117"/>
  <c r="AH23" i="117"/>
  <c r="AI23" i="117"/>
  <c r="AY23" i="117"/>
  <c r="BE23" i="117"/>
  <c r="G27" i="112"/>
  <c r="E14" i="112"/>
  <c r="E27" i="112"/>
  <c r="BE23" i="118" l="1"/>
  <c r="BE33" i="118"/>
  <c r="G14" i="112"/>
  <c r="AA147" i="66"/>
  <c r="AA11" i="70"/>
  <c r="AA76" i="65"/>
  <c r="AA77" i="66"/>
  <c r="AA146" i="66"/>
  <c r="AA75" i="65"/>
  <c r="AA19" i="65" l="1"/>
  <c r="AA14" i="65" s="1"/>
  <c r="AA73" i="65" s="1"/>
  <c r="AB85" i="65" s="1"/>
  <c r="AA15" i="70"/>
  <c r="AA20" i="70"/>
  <c r="AA17" i="70"/>
  <c r="AA19" i="70"/>
  <c r="AA16" i="70"/>
  <c r="AA18" i="70"/>
  <c r="AA7" i="66"/>
  <c r="AA26" i="66"/>
  <c r="AA14" i="66" s="1"/>
  <c r="AA145" i="66"/>
  <c r="AB87" i="65"/>
  <c r="AA7" i="65"/>
  <c r="AA72" i="65" s="1"/>
  <c r="AB84" i="65" s="1"/>
  <c r="AB159" i="66"/>
  <c r="AA35" i="65"/>
  <c r="AA74" i="65" s="1"/>
  <c r="AB86" i="65" s="1"/>
  <c r="AB88" i="65"/>
  <c r="AB160" i="66"/>
  <c r="AA142" i="66"/>
  <c r="AA21" i="70" l="1"/>
  <c r="AA144" i="66"/>
  <c r="AB157" i="66" s="1"/>
  <c r="AB158" i="66"/>
  <c r="AA6" i="65"/>
  <c r="AA5" i="65" s="1"/>
  <c r="AA6" i="66"/>
  <c r="AA5" i="66" s="1"/>
  <c r="AA143" i="66"/>
  <c r="AA136" i="66" l="1"/>
  <c r="AB156" i="66"/>
  <c r="AA66" i="65"/>
  <c r="AA7" i="117"/>
  <c r="AA7" i="118"/>
  <c r="AA80" i="65"/>
  <c r="AB92" i="65" s="1"/>
  <c r="AA151" i="66"/>
  <c r="AA10" i="118" l="1"/>
  <c r="AB23" i="118" s="1"/>
  <c r="AB20" i="118"/>
  <c r="AB164" i="66"/>
  <c r="AA10" i="117"/>
  <c r="AB20" i="117"/>
  <c r="AB23" i="117" l="1"/>
  <c r="AB36" i="64" l="1"/>
  <c r="AB35" i="64" l="1"/>
  <c r="AA6" i="118"/>
  <c r="AA6" i="117"/>
  <c r="AA9" i="118" l="1"/>
  <c r="AB22" i="118" s="1"/>
  <c r="AB19" i="118"/>
  <c r="AA9" i="117"/>
  <c r="AB19" i="117"/>
  <c r="AB22" i="117" l="1"/>
  <c r="AR43" i="76" l="1"/>
  <c r="AB45" i="76"/>
  <c r="AT41" i="76"/>
  <c r="AC45" i="76" l="1"/>
  <c r="AK45" i="76"/>
  <c r="AL41" i="76"/>
  <c r="BE56" i="76"/>
  <c r="BF41" i="76"/>
  <c r="BF56" i="76"/>
  <c r="AZ43" i="76"/>
  <c r="BB56" i="76"/>
  <c r="BB41" i="76"/>
  <c r="AJ45" i="76"/>
  <c r="AZ45" i="76"/>
  <c r="AZ60" i="76"/>
  <c r="BA56" i="76"/>
  <c r="BG60" i="76"/>
  <c r="AD41" i="76"/>
  <c r="AR45" i="76"/>
  <c r="AY45" i="76"/>
  <c r="AY60" i="76"/>
  <c r="AU45" i="76"/>
  <c r="AS45" i="76"/>
  <c r="AL45" i="76"/>
  <c r="AD45" i="76"/>
  <c r="AB43" i="76"/>
  <c r="AH45" i="76" l="1"/>
  <c r="AP45" i="76"/>
  <c r="AF45" i="76"/>
  <c r="AG45" i="76"/>
  <c r="AM45" i="76"/>
  <c r="AI45" i="76"/>
  <c r="AV45" i="76"/>
  <c r="AI47" i="76"/>
  <c r="AX45" i="76"/>
  <c r="AW45" i="76"/>
  <c r="BC60" i="76"/>
  <c r="BC45" i="76"/>
  <c r="AE45" i="76"/>
  <c r="BE60" i="76"/>
  <c r="BE45" i="76"/>
  <c r="BB54" i="76"/>
  <c r="AO45" i="76"/>
  <c r="AT45" i="76"/>
  <c r="BD60" i="76"/>
  <c r="BD45" i="76"/>
  <c r="AZ54" i="76"/>
  <c r="AB39" i="76"/>
  <c r="AN45" i="76"/>
  <c r="BA45" i="76"/>
  <c r="BA60" i="76"/>
  <c r="AQ45" i="76"/>
  <c r="BD54" i="76"/>
  <c r="AC39" i="76"/>
  <c r="BG45" i="76"/>
  <c r="BF45" i="76"/>
  <c r="BF60" i="76"/>
  <c r="AX39" i="76"/>
  <c r="AW39" i="76"/>
  <c r="BB45" i="76"/>
  <c r="BB60" i="76"/>
  <c r="BG46" i="76"/>
  <c r="AI46" i="76"/>
  <c r="AR46" i="76"/>
  <c r="AF39" i="76"/>
  <c r="AU41" i="76"/>
  <c r="AS46" i="76"/>
  <c r="AM41" i="76"/>
  <c r="AB6" i="76"/>
  <c r="AQ41" i="76"/>
  <c r="AS43" i="76"/>
  <c r="AC43" i="76"/>
  <c r="AK43" i="76"/>
  <c r="AJ47" i="76"/>
  <c r="AR47" i="76"/>
  <c r="AE41" i="76"/>
  <c r="AB47" i="76"/>
  <c r="AO46" i="76"/>
  <c r="AH46" i="76"/>
  <c r="AI41" i="76"/>
  <c r="AD43" i="76" l="1"/>
  <c r="AL43" i="76"/>
  <c r="AT43" i="76"/>
  <c r="AV41" i="76"/>
  <c r="AJ46" i="76"/>
  <c r="AK46" i="76"/>
  <c r="AK47" i="76"/>
  <c r="AP47" i="76"/>
  <c r="AR6" i="76"/>
  <c r="AW46" i="76"/>
  <c r="AN43" i="76"/>
  <c r="AS47" i="76"/>
  <c r="AA6" i="76"/>
  <c r="AT6" i="76"/>
  <c r="AF6" i="76"/>
  <c r="AN41" i="76"/>
  <c r="AD47" i="76"/>
  <c r="BB48" i="76"/>
  <c r="AM43" i="76"/>
  <c r="AF42" i="76"/>
  <c r="AJ6" i="76"/>
  <c r="AH43" i="76"/>
  <c r="BG6" i="76"/>
  <c r="AC6" i="76"/>
  <c r="AF46" i="76"/>
  <c r="AE43" i="76"/>
  <c r="AU47" i="76"/>
  <c r="AL47" i="76"/>
  <c r="AC46" i="76"/>
  <c r="BE46" i="76"/>
  <c r="BE61" i="76"/>
  <c r="BD42" i="76"/>
  <c r="AP43" i="76"/>
  <c r="AQ43" i="76"/>
  <c r="BA44" i="76"/>
  <c r="AO43" i="76"/>
  <c r="BD58" i="76"/>
  <c r="BD43" i="76"/>
  <c r="BE43" i="76"/>
  <c r="AJ41" i="76"/>
  <c r="AK41" i="76"/>
  <c r="BD46" i="76"/>
  <c r="BC46" i="76"/>
  <c r="BC61" i="76"/>
  <c r="AM47" i="76"/>
  <c r="AF47" i="76"/>
  <c r="BC56" i="76"/>
  <c r="BC41" i="76"/>
  <c r="AK44" i="76"/>
  <c r="AS39" i="76"/>
  <c r="BF54" i="76"/>
  <c r="BF39" i="76"/>
  <c r="BE54" i="76"/>
  <c r="BE39" i="76"/>
  <c r="AZ39" i="76"/>
  <c r="AY39" i="76"/>
  <c r="AY54" i="76"/>
  <c r="AG38" i="76"/>
  <c r="BB6" i="76"/>
  <c r="AY46" i="76"/>
  <c r="AX46" i="76"/>
  <c r="AP46" i="76"/>
  <c r="AO47" i="76"/>
  <c r="AZ6" i="76"/>
  <c r="AV44" i="76"/>
  <c r="AY61" i="76"/>
  <c r="BB58" i="76"/>
  <c r="BB43" i="76"/>
  <c r="AZ47" i="76"/>
  <c r="AZ62" i="76"/>
  <c r="AM44" i="76"/>
  <c r="BA39" i="76"/>
  <c r="BA54" i="76"/>
  <c r="AH47" i="76"/>
  <c r="AG47" i="76"/>
  <c r="AL39" i="76"/>
  <c r="AG43" i="76"/>
  <c r="BC47" i="76"/>
  <c r="BC62" i="76"/>
  <c r="AT44" i="76"/>
  <c r="AF41" i="76"/>
  <c r="AT47" i="76"/>
  <c r="BA46" i="76"/>
  <c r="BA61" i="76"/>
  <c r="AO39" i="76"/>
  <c r="BF6" i="76"/>
  <c r="BF47" i="76"/>
  <c r="BF62" i="76"/>
  <c r="BG47" i="76"/>
  <c r="AV42" i="76"/>
  <c r="AK39" i="76"/>
  <c r="AQ47" i="76"/>
  <c r="BG61" i="76"/>
  <c r="BB39" i="76"/>
  <c r="BA48" i="76"/>
  <c r="AW44" i="76"/>
  <c r="AV43" i="76"/>
  <c r="AW43" i="76"/>
  <c r="BB46" i="76"/>
  <c r="BB61" i="76"/>
  <c r="AF44" i="76"/>
  <c r="BD56" i="76"/>
  <c r="BD41" i="76"/>
  <c r="BE41" i="76"/>
  <c r="AR41" i="76"/>
  <c r="AS41" i="76"/>
  <c r="BD47" i="76"/>
  <c r="BD62" i="76"/>
  <c r="AE44" i="76"/>
  <c r="AN39" i="76"/>
  <c r="AM39" i="76"/>
  <c r="AX6" i="76"/>
  <c r="AP6" i="76"/>
  <c r="AZ46" i="76"/>
  <c r="AZ61" i="76"/>
  <c r="BE62" i="76"/>
  <c r="BE47" i="76"/>
  <c r="BF46" i="76"/>
  <c r="BF61" i="76"/>
  <c r="AD44" i="76"/>
  <c r="AQ46" i="76"/>
  <c r="AD39" i="76"/>
  <c r="AY41" i="76"/>
  <c r="AY56" i="76"/>
  <c r="AB41" i="76"/>
  <c r="AC41" i="76"/>
  <c r="AS44" i="76"/>
  <c r="BA47" i="76"/>
  <c r="BA62" i="76"/>
  <c r="AG41" i="76"/>
  <c r="AH41" i="76"/>
  <c r="BC44" i="76"/>
  <c r="BF43" i="76"/>
  <c r="BF58" i="76"/>
  <c r="BG43" i="76"/>
  <c r="AG39" i="76"/>
  <c r="AR39" i="76"/>
  <c r="AQ39" i="76"/>
  <c r="AD6" i="76"/>
  <c r="AY47" i="76"/>
  <c r="AY62" i="76"/>
  <c r="AW47" i="76"/>
  <c r="AT39" i="76"/>
  <c r="AX43" i="76"/>
  <c r="BG58" i="76"/>
  <c r="AZ58" i="76"/>
  <c r="BE58" i="76"/>
  <c r="AY58" i="76"/>
  <c r="AY43" i="76"/>
  <c r="AZ56" i="76"/>
  <c r="AZ41" i="76"/>
  <c r="BA41" i="76"/>
  <c r="BA58" i="76"/>
  <c r="BA43" i="76"/>
  <c r="AI39" i="76"/>
  <c r="AU39" i="76"/>
  <c r="AN42" i="76"/>
  <c r="AL44" i="76"/>
  <c r="AW41" i="76"/>
  <c r="AX41" i="76"/>
  <c r="AV47" i="76"/>
  <c r="AE47" i="76"/>
  <c r="BB44" i="76"/>
  <c r="AN46" i="76"/>
  <c r="AM46" i="76"/>
  <c r="AU46" i="76"/>
  <c r="AC47" i="76"/>
  <c r="AV46" i="76"/>
  <c r="BG54" i="76"/>
  <c r="BG39" i="76"/>
  <c r="AE39" i="76"/>
  <c r="AP39" i="76"/>
  <c r="AH6" i="76"/>
  <c r="AV39" i="76"/>
  <c r="AG44" i="76"/>
  <c r="AG46" i="76"/>
  <c r="AF43" i="76"/>
  <c r="AI43" i="76"/>
  <c r="AJ43" i="76"/>
  <c r="AC44" i="76"/>
  <c r="AB46" i="76"/>
  <c r="BB47" i="76"/>
  <c r="BB62" i="76"/>
  <c r="AT46" i="76"/>
  <c r="AN47" i="76"/>
  <c r="AD46" i="76"/>
  <c r="AE46" i="76"/>
  <c r="BC58" i="76"/>
  <c r="BC43" i="76"/>
  <c r="AU44" i="76"/>
  <c r="BG56" i="76"/>
  <c r="BG41" i="76"/>
  <c r="AU43" i="76"/>
  <c r="AO41" i="76"/>
  <c r="AP41" i="76"/>
  <c r="AL46" i="76"/>
  <c r="AH39" i="76"/>
  <c r="AX47" i="76"/>
  <c r="BG62" i="76"/>
  <c r="BD39" i="76"/>
  <c r="BC54" i="76"/>
  <c r="BC39" i="76"/>
  <c r="BD61" i="76"/>
  <c r="AY6" i="76"/>
  <c r="AL6" i="76"/>
  <c r="AO6" i="76"/>
  <c r="AG6" i="76"/>
  <c r="BE6" i="76"/>
  <c r="AN6" i="76"/>
  <c r="BC6" i="76"/>
  <c r="BD6" i="76"/>
  <c r="AE6" i="76"/>
  <c r="AI6" i="76"/>
  <c r="AK6" i="76"/>
  <c r="AW6" i="76"/>
  <c r="AV6" i="76"/>
  <c r="AQ6" i="76"/>
  <c r="BA6" i="76"/>
  <c r="AS6" i="76"/>
  <c r="AU6" i="76"/>
  <c r="AM6" i="76"/>
  <c r="AR44" i="76"/>
  <c r="AQ42" i="76"/>
  <c r="AB42" i="76"/>
  <c r="AO42" i="76"/>
  <c r="BG42" i="76"/>
  <c r="AJ42" i="76"/>
  <c r="AR42" i="76"/>
  <c r="AH48" i="76"/>
  <c r="BG57" i="76"/>
  <c r="AW42" i="76"/>
  <c r="BE42" i="76"/>
  <c r="AZ59" i="76"/>
  <c r="AG42" i="76"/>
  <c r="AP48" i="76" l="1"/>
  <c r="AL48" i="76"/>
  <c r="AV48" i="76"/>
  <c r="AC48" i="76"/>
  <c r="AX48" i="76"/>
  <c r="AN48" i="76"/>
  <c r="AK42" i="76"/>
  <c r="AC42" i="76"/>
  <c r="AS42" i="76"/>
  <c r="AM48" i="76"/>
  <c r="AD48" i="76"/>
  <c r="AU48" i="76"/>
  <c r="AS48" i="76"/>
  <c r="AK48" i="76"/>
  <c r="BA59" i="76"/>
  <c r="AB44" i="76"/>
  <c r="AR38" i="76"/>
  <c r="BF53" i="76"/>
  <c r="BF38" i="76"/>
  <c r="AT42" i="76"/>
  <c r="BC26" i="76"/>
  <c r="BE57" i="76"/>
  <c r="AX42" i="76"/>
  <c r="AB38" i="76"/>
  <c r="BE38" i="76"/>
  <c r="BD53" i="76"/>
  <c r="BD38" i="76"/>
  <c r="AG40" i="76"/>
  <c r="AG26" i="76"/>
  <c r="AG32" i="76" s="1"/>
  <c r="AB48" i="76"/>
  <c r="BB63" i="76"/>
  <c r="AW48" i="76"/>
  <c r="AI44" i="76"/>
  <c r="BG44" i="76"/>
  <c r="BG59" i="76"/>
  <c r="AN26" i="76"/>
  <c r="AN30" i="76" s="1"/>
  <c r="AN40" i="76"/>
  <c r="AL38" i="76"/>
  <c r="AW40" i="76"/>
  <c r="AW26" i="76"/>
  <c r="AW30" i="76" s="1"/>
  <c r="AD38" i="76"/>
  <c r="AI26" i="76"/>
  <c r="AI33" i="76" s="1"/>
  <c r="AO44" i="76"/>
  <c r="AN44" i="76"/>
  <c r="BF63" i="76"/>
  <c r="BF48" i="76"/>
  <c r="AR48" i="76"/>
  <c r="AQ48" i="76"/>
  <c r="AV38" i="76"/>
  <c r="AI30" i="76"/>
  <c r="AI38" i="76"/>
  <c r="AN38" i="76"/>
  <c r="AG48" i="76"/>
  <c r="AO38" i="76"/>
  <c r="BA63" i="76"/>
  <c r="BA42" i="76"/>
  <c r="BA57" i="76"/>
  <c r="AE26" i="76"/>
  <c r="AE32" i="76" s="1"/>
  <c r="BC38" i="76"/>
  <c r="BB38" i="76"/>
  <c r="BB53" i="76"/>
  <c r="AF26" i="76"/>
  <c r="AF32" i="76" s="1"/>
  <c r="AF40" i="76"/>
  <c r="AH38" i="76"/>
  <c r="BD63" i="76"/>
  <c r="BD48" i="76"/>
  <c r="BF59" i="76"/>
  <c r="BF44" i="76"/>
  <c r="AQ44" i="76"/>
  <c r="AX38" i="76"/>
  <c r="AF38" i="76"/>
  <c r="AE38" i="76"/>
  <c r="BC57" i="76"/>
  <c r="BE63" i="76"/>
  <c r="BE48" i="76"/>
  <c r="AJ44" i="76"/>
  <c r="BC53" i="76"/>
  <c r="BC48" i="76"/>
  <c r="BC63" i="76"/>
  <c r="AJ39" i="76"/>
  <c r="AU42" i="76"/>
  <c r="AT48" i="76"/>
  <c r="BD40" i="76"/>
  <c r="BD26" i="76"/>
  <c r="AQ26" i="76"/>
  <c r="AQ30" i="76" s="1"/>
  <c r="BC42" i="76"/>
  <c r="BB42" i="76"/>
  <c r="BB57" i="76"/>
  <c r="BC59" i="76"/>
  <c r="AX44" i="76"/>
  <c r="BG26" i="76"/>
  <c r="BG33" i="76" s="1"/>
  <c r="AI42" i="76"/>
  <c r="AH42" i="76"/>
  <c r="AY26" i="76"/>
  <c r="AY32" i="76" s="1"/>
  <c r="BD44" i="76"/>
  <c r="BD59" i="76"/>
  <c r="AL42" i="76"/>
  <c r="AP44" i="76"/>
  <c r="BE53" i="76"/>
  <c r="BB59" i="76"/>
  <c r="BE59" i="76"/>
  <c r="BG63" i="76"/>
  <c r="AE48" i="76"/>
  <c r="AY57" i="76"/>
  <c r="BD57" i="76"/>
  <c r="AU26" i="76"/>
  <c r="AU32" i="76" s="1"/>
  <c r="AJ40" i="76"/>
  <c r="AJ26" i="76"/>
  <c r="AJ30" i="76" s="1"/>
  <c r="AJ38" i="76"/>
  <c r="AH44" i="76"/>
  <c r="AY63" i="76"/>
  <c r="AY48" i="76"/>
  <c r="AV26" i="76"/>
  <c r="AV32" i="76" s="1"/>
  <c r="AV40" i="76"/>
  <c r="AS38" i="76"/>
  <c r="AK38" i="76"/>
  <c r="BG38" i="76"/>
  <c r="BG53" i="76"/>
  <c r="AZ38" i="76"/>
  <c r="AY53" i="76"/>
  <c r="AY38" i="76"/>
  <c r="BE44" i="76"/>
  <c r="BG48" i="76"/>
  <c r="AY42" i="76"/>
  <c r="AM42" i="76"/>
  <c r="AM26" i="76"/>
  <c r="AM32" i="76" s="1"/>
  <c r="AZ42" i="76"/>
  <c r="AZ57" i="76"/>
  <c r="BA53" i="76"/>
  <c r="BA38" i="76"/>
  <c r="AO48" i="76"/>
  <c r="AZ53" i="76"/>
  <c r="AM38" i="76"/>
  <c r="AZ44" i="76"/>
  <c r="AY59" i="76"/>
  <c r="AY44" i="76"/>
  <c r="AJ48" i="76"/>
  <c r="AI48" i="76"/>
  <c r="AP38" i="76"/>
  <c r="AE42" i="76"/>
  <c r="AD42" i="76"/>
  <c r="BF42" i="76"/>
  <c r="BF57" i="76"/>
  <c r="AP42" i="76"/>
  <c r="AT38" i="76"/>
  <c r="AU38" i="76"/>
  <c r="AQ38" i="76"/>
  <c r="AW38" i="76"/>
  <c r="AC38" i="76"/>
  <c r="AZ63" i="76"/>
  <c r="AZ48" i="76"/>
  <c r="AF48" i="76"/>
  <c r="BC55" i="76"/>
  <c r="BG40" i="76"/>
  <c r="AY33" i="76" l="1"/>
  <c r="AA26" i="76"/>
  <c r="AA32" i="76" s="1"/>
  <c r="AY30" i="76"/>
  <c r="AJ32" i="76"/>
  <c r="AQ32" i="76"/>
  <c r="AI32" i="76"/>
  <c r="AM30" i="76"/>
  <c r="BG32" i="76"/>
  <c r="BG30" i="76"/>
  <c r="AQ40" i="76"/>
  <c r="AP40" i="76"/>
  <c r="AP26" i="76"/>
  <c r="AP32" i="76" s="1"/>
  <c r="AM31" i="76"/>
  <c r="AM33" i="76"/>
  <c r="BG55" i="76"/>
  <c r="AW32" i="76"/>
  <c r="AW49" i="76"/>
  <c r="AW31" i="76"/>
  <c r="AW33" i="76"/>
  <c r="BA55" i="76"/>
  <c r="BA40" i="76"/>
  <c r="BA26" i="76"/>
  <c r="AH40" i="76"/>
  <c r="AH26" i="76"/>
  <c r="AI49" i="76" s="1"/>
  <c r="AM40" i="76"/>
  <c r="AL40" i="76"/>
  <c r="AL26" i="76"/>
  <c r="AB40" i="76"/>
  <c r="AB26" i="76"/>
  <c r="AB32" i="76" s="1"/>
  <c r="AE31" i="76"/>
  <c r="AE33" i="76"/>
  <c r="AG49" i="76"/>
  <c r="AG33" i="76"/>
  <c r="AG30" i="76"/>
  <c r="AG31" i="76"/>
  <c r="BD33" i="76"/>
  <c r="BD31" i="76"/>
  <c r="AN33" i="76"/>
  <c r="AN49" i="76"/>
  <c r="AN31" i="76"/>
  <c r="AR40" i="76"/>
  <c r="AR26" i="76"/>
  <c r="AE40" i="76"/>
  <c r="AD40" i="76"/>
  <c r="AD26" i="76"/>
  <c r="AV49" i="76"/>
  <c r="AV31" i="76"/>
  <c r="AV33" i="76"/>
  <c r="AJ49" i="76"/>
  <c r="AJ33" i="76"/>
  <c r="AJ31" i="76"/>
  <c r="BD49" i="76"/>
  <c r="BC33" i="76"/>
  <c r="BC30" i="76"/>
  <c r="BC31" i="76"/>
  <c r="AK40" i="76"/>
  <c r="AK26" i="76"/>
  <c r="AK32" i="76" s="1"/>
  <c r="AC40" i="76"/>
  <c r="AC26" i="76"/>
  <c r="AO40" i="76"/>
  <c r="AO26" i="76"/>
  <c r="AZ55" i="76"/>
  <c r="AZ40" i="76"/>
  <c r="AZ26" i="76"/>
  <c r="BF40" i="76"/>
  <c r="BF55" i="76"/>
  <c r="BF26" i="76"/>
  <c r="BG49" i="76" s="1"/>
  <c r="AU30" i="76"/>
  <c r="BG31" i="76"/>
  <c r="AQ33" i="76"/>
  <c r="AQ31" i="76"/>
  <c r="AF49" i="76"/>
  <c r="AF31" i="76"/>
  <c r="AF33" i="76"/>
  <c r="AF30" i="76"/>
  <c r="AV30" i="76"/>
  <c r="AI40" i="76"/>
  <c r="BE40" i="76"/>
  <c r="BE26" i="76"/>
  <c r="BE55" i="76"/>
  <c r="AT40" i="76"/>
  <c r="AT26" i="76"/>
  <c r="AU49" i="76" s="1"/>
  <c r="BC40" i="76"/>
  <c r="BB26" i="76"/>
  <c r="BB32" i="76" s="1"/>
  <c r="BB40" i="76"/>
  <c r="BB55" i="76"/>
  <c r="AY55" i="76"/>
  <c r="BD32" i="76"/>
  <c r="AE30" i="76"/>
  <c r="AI31" i="76"/>
  <c r="AN32" i="76"/>
  <c r="AU33" i="76"/>
  <c r="AU31" i="76"/>
  <c r="AS26" i="76"/>
  <c r="AS32" i="76" s="1"/>
  <c r="AS40" i="76"/>
  <c r="AY40" i="76"/>
  <c r="AX26" i="76"/>
  <c r="AX40" i="76"/>
  <c r="AA33" i="76"/>
  <c r="AA31" i="76"/>
  <c r="AU40" i="76"/>
  <c r="AY31" i="76"/>
  <c r="BD55" i="76"/>
  <c r="BD30" i="76"/>
  <c r="BC32" i="76"/>
  <c r="AA30" i="76" l="1"/>
  <c r="AY34" i="76"/>
  <c r="BG34" i="76"/>
  <c r="AQ49" i="76"/>
  <c r="AG34" i="76"/>
  <c r="AV34" i="76"/>
  <c r="AE34" i="76"/>
  <c r="AI34" i="76"/>
  <c r="AU34" i="76"/>
  <c r="BD34" i="76"/>
  <c r="AF34" i="76"/>
  <c r="AQ34" i="76"/>
  <c r="AM34" i="76"/>
  <c r="BC34" i="76"/>
  <c r="AA34" i="76"/>
  <c r="BF32" i="76"/>
  <c r="AJ34" i="76"/>
  <c r="AN34" i="76"/>
  <c r="AJ39" i="64"/>
  <c r="AX49" i="76"/>
  <c r="AX31" i="76"/>
  <c r="AX33" i="76"/>
  <c r="AX30" i="76"/>
  <c r="AL32" i="76"/>
  <c r="AL49" i="76"/>
  <c r="AL33" i="76"/>
  <c r="AL31" i="76"/>
  <c r="AL30" i="76"/>
  <c r="AT32" i="76"/>
  <c r="AT49" i="76"/>
  <c r="AT31" i="76"/>
  <c r="AT33" i="76"/>
  <c r="AT30" i="76"/>
  <c r="AZ32" i="76"/>
  <c r="AZ49" i="76"/>
  <c r="AZ64" i="76"/>
  <c r="AZ31" i="76"/>
  <c r="AZ30" i="76"/>
  <c r="AZ33" i="76"/>
  <c r="AK49" i="76"/>
  <c r="AK33" i="76"/>
  <c r="AK31" i="76"/>
  <c r="AK30" i="76"/>
  <c r="AM49" i="76"/>
  <c r="BD39" i="64"/>
  <c r="AG39" i="64"/>
  <c r="AR32" i="76"/>
  <c r="AR49" i="76"/>
  <c r="AR31" i="76"/>
  <c r="AR33" i="76"/>
  <c r="AR30" i="76"/>
  <c r="BD64" i="76"/>
  <c r="AE39" i="64"/>
  <c r="AY64" i="76"/>
  <c r="AH32" i="76"/>
  <c r="AH49" i="76"/>
  <c r="AH31" i="76"/>
  <c r="AH33" i="76"/>
  <c r="AH30" i="76"/>
  <c r="AB39" i="64"/>
  <c r="AF39" i="64"/>
  <c r="AY49" i="76"/>
  <c r="AS49" i="76"/>
  <c r="AS33" i="76"/>
  <c r="AS31" i="76"/>
  <c r="AS30" i="76"/>
  <c r="BE32" i="76"/>
  <c r="BE64" i="76"/>
  <c r="BE49" i="76"/>
  <c r="BE31" i="76"/>
  <c r="BE33" i="76"/>
  <c r="BE30" i="76"/>
  <c r="AO32" i="76"/>
  <c r="AO49" i="76"/>
  <c r="AO33" i="76"/>
  <c r="AO31" i="76"/>
  <c r="AO30" i="76"/>
  <c r="BF49" i="76"/>
  <c r="BF64" i="76"/>
  <c r="BF31" i="76"/>
  <c r="BF33" i="76"/>
  <c r="BF30" i="76"/>
  <c r="BA32" i="76"/>
  <c r="BA64" i="76"/>
  <c r="BA49" i="76"/>
  <c r="BA33" i="76"/>
  <c r="BA31" i="76"/>
  <c r="BA30" i="76"/>
  <c r="AW34" i="76"/>
  <c r="AP49" i="76"/>
  <c r="AP31" i="76"/>
  <c r="AP30" i="76"/>
  <c r="AP33" i="76"/>
  <c r="AV39" i="64"/>
  <c r="AX32" i="76"/>
  <c r="BC49" i="76"/>
  <c r="BB64" i="76"/>
  <c r="BB49" i="76"/>
  <c r="BB31" i="76"/>
  <c r="BB33" i="76"/>
  <c r="BB30" i="76"/>
  <c r="BG64" i="76"/>
  <c r="AC32" i="76"/>
  <c r="AC49" i="76"/>
  <c r="AC31" i="76"/>
  <c r="AC30" i="76"/>
  <c r="AC33" i="76"/>
  <c r="AB49" i="76"/>
  <c r="AB31" i="76"/>
  <c r="AB33" i="76"/>
  <c r="AB30" i="76"/>
  <c r="AW39" i="64"/>
  <c r="AQ39" i="64"/>
  <c r="BC64" i="76"/>
  <c r="AD32" i="76"/>
  <c r="AD49" i="76"/>
  <c r="AD31" i="76"/>
  <c r="AD33" i="76"/>
  <c r="AD30" i="76"/>
  <c r="AE49" i="76"/>
  <c r="AM39" i="64"/>
  <c r="AU39" i="64"/>
  <c r="AI39" i="64"/>
  <c r="AP39" i="64"/>
  <c r="AP34" i="76" l="1"/>
  <c r="BF34" i="76"/>
  <c r="AX34" i="76"/>
  <c r="AC34" i="76"/>
  <c r="AS39" i="64"/>
  <c r="AR34" i="76"/>
  <c r="AS34" i="76"/>
  <c r="BC39" i="64"/>
  <c r="AB34" i="76"/>
  <c r="BB34" i="76"/>
  <c r="AK34" i="76"/>
  <c r="AH34" i="76"/>
  <c r="BF53" i="64"/>
  <c r="AC39" i="64"/>
  <c r="AD34" i="76"/>
  <c r="BC53" i="64"/>
  <c r="AD39" i="64"/>
  <c r="AL34" i="76"/>
  <c r="AZ34" i="76"/>
  <c r="AX39" i="64"/>
  <c r="BA34" i="76"/>
  <c r="AK39" i="64"/>
  <c r="AO39" i="64"/>
  <c r="AH39" i="64"/>
  <c r="BG53" i="64"/>
  <c r="BG39" i="64"/>
  <c r="AO34" i="76"/>
  <c r="BF39" i="64"/>
  <c r="BE39" i="64"/>
  <c r="BE53" i="64"/>
  <c r="BA53" i="64"/>
  <c r="BD53" i="64"/>
  <c r="AR39" i="64"/>
  <c r="AN39" i="64"/>
  <c r="AY53" i="64"/>
  <c r="BE34" i="76"/>
  <c r="AL39" i="64"/>
  <c r="AY39" i="64"/>
  <c r="AT34" i="76"/>
  <c r="AT39" i="64" l="1"/>
  <c r="BB39" i="64"/>
  <c r="BB53" i="64"/>
  <c r="BA39" i="64"/>
  <c r="AZ53" i="64"/>
  <c r="AZ39" i="64"/>
</calcChain>
</file>

<file path=xl/sharedStrings.xml><?xml version="1.0" encoding="utf-8"?>
<sst xmlns="http://schemas.openxmlformats.org/spreadsheetml/2006/main" count="1190" uniqueCount="518">
  <si>
    <t>GWP</t>
  </si>
  <si>
    <t>Note</t>
    <phoneticPr fontId="10"/>
  </si>
  <si>
    <t>LPG</t>
  </si>
  <si>
    <t>0.Contents</t>
    <phoneticPr fontId="10"/>
  </si>
  <si>
    <t>1,000,000,000,000 g</t>
    <phoneticPr fontId="10"/>
  </si>
  <si>
    <t>1 Mt</t>
    <phoneticPr fontId="10"/>
  </si>
  <si>
    <t>1,000,000,000 g</t>
    <phoneticPr fontId="10"/>
  </si>
  <si>
    <t>1 kt</t>
    <phoneticPr fontId="10"/>
  </si>
  <si>
    <t>1,000,000 g</t>
    <phoneticPr fontId="10"/>
  </si>
  <si>
    <t>1 t</t>
    <phoneticPr fontId="10"/>
  </si>
  <si>
    <t>1,000 g</t>
    <phoneticPr fontId="10"/>
  </si>
  <si>
    <t>―</t>
    <phoneticPr fontId="10"/>
  </si>
  <si>
    <t>1 g</t>
    <phoneticPr fontId="10"/>
  </si>
  <si>
    <t>HFCs</t>
    <phoneticPr fontId="10"/>
  </si>
  <si>
    <t>PFCs</t>
    <phoneticPr fontId="10"/>
  </si>
  <si>
    <t xml:space="preserve"> </t>
    <phoneticPr fontId="10"/>
  </si>
  <si>
    <r>
      <rPr>
        <sz val="11"/>
        <rFont val="ＭＳ 明朝"/>
        <family val="1"/>
        <charset val="128"/>
      </rPr>
      <t>備考</t>
    </r>
    <rPh sb="0" eb="2">
      <t>ビコウ</t>
    </rPh>
    <phoneticPr fontId="10"/>
  </si>
  <si>
    <t>1 Tg</t>
    <phoneticPr fontId="10"/>
  </si>
  <si>
    <t>1 Gg</t>
    <phoneticPr fontId="10"/>
  </si>
  <si>
    <t>1 Mg</t>
    <phoneticPr fontId="10"/>
  </si>
  <si>
    <t>1 kg</t>
    <phoneticPr fontId="10"/>
  </si>
  <si>
    <r>
      <rPr>
        <sz val="11"/>
        <rFont val="ＭＳ 明朝"/>
        <family val="1"/>
        <charset val="128"/>
      </rPr>
      <t>合計</t>
    </r>
    <rPh sb="0" eb="2">
      <t>ゴウケイ</t>
    </rPh>
    <phoneticPr fontId="10"/>
  </si>
  <si>
    <r>
      <rPr>
        <sz val="11"/>
        <rFont val="ＭＳ 明朝"/>
        <family val="1"/>
        <charset val="128"/>
      </rPr>
      <t>合計</t>
    </r>
    <rPh sb="0" eb="2">
      <t>ゴウケイ</t>
    </rPh>
    <phoneticPr fontId="11"/>
  </si>
  <si>
    <r>
      <t xml:space="preserve">F-gas </t>
    </r>
    <r>
      <rPr>
        <sz val="11"/>
        <rFont val="ＭＳ 明朝"/>
        <family val="1"/>
        <charset val="128"/>
      </rPr>
      <t>合計</t>
    </r>
    <phoneticPr fontId="10"/>
  </si>
  <si>
    <r>
      <rPr>
        <sz val="11"/>
        <rFont val="ＭＳ 明朝"/>
        <family val="1"/>
        <charset val="128"/>
      </rPr>
      <t>温室効果ガス</t>
    </r>
  </si>
  <si>
    <r>
      <rPr>
        <sz val="11"/>
        <rFont val="ＭＳ 明朝"/>
        <family val="1"/>
        <charset val="128"/>
      </rPr>
      <t>エネルギー起源</t>
    </r>
    <rPh sb="5" eb="7">
      <t>キゲン</t>
    </rPh>
    <phoneticPr fontId="9"/>
  </si>
  <si>
    <r>
      <rPr>
        <sz val="12"/>
        <rFont val="ＭＳ 明朝"/>
        <family val="1"/>
        <charset val="128"/>
      </rPr>
      <t>代替フロン等４ガス</t>
    </r>
    <rPh sb="0" eb="2">
      <t>ダイタイ</t>
    </rPh>
    <rPh sb="5" eb="6">
      <t>トウ</t>
    </rPh>
    <phoneticPr fontId="9"/>
  </si>
  <si>
    <r>
      <rPr>
        <sz val="11"/>
        <rFont val="ＭＳ 明朝"/>
        <family val="1"/>
        <charset val="128"/>
      </rPr>
      <t>計</t>
    </r>
  </si>
  <si>
    <t>-</t>
    <phoneticPr fontId="10"/>
  </si>
  <si>
    <r>
      <rPr>
        <sz val="11"/>
        <rFont val="ＭＳ 明朝"/>
        <family val="1"/>
        <charset val="128"/>
      </rPr>
      <t>内容</t>
    </r>
    <rPh sb="0" eb="2">
      <t>ナイヨウ</t>
    </rPh>
    <phoneticPr fontId="10"/>
  </si>
  <si>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10"/>
  </si>
  <si>
    <r>
      <rPr>
        <sz val="12"/>
        <rFont val="ＭＳ 明朝"/>
        <family val="1"/>
        <charset val="128"/>
      </rPr>
      <t>温室効果ガス</t>
    </r>
    <rPh sb="0" eb="2">
      <t>オンシツ</t>
    </rPh>
    <rPh sb="2" eb="4">
      <t>コウカ</t>
    </rPh>
    <phoneticPr fontId="9"/>
  </si>
  <si>
    <r>
      <rPr>
        <sz val="11"/>
        <rFont val="ＭＳ 明朝"/>
        <family val="1"/>
        <charset val="128"/>
      </rPr>
      <t>■前年度比</t>
    </r>
    <rPh sb="1" eb="2">
      <t>ゼン</t>
    </rPh>
    <rPh sb="2" eb="4">
      <t>ネンド</t>
    </rPh>
    <rPh sb="4" eb="5">
      <t>ヒ</t>
    </rPh>
    <phoneticPr fontId="10"/>
  </si>
  <si>
    <r>
      <rPr>
        <b/>
        <sz val="11"/>
        <rFont val="ＭＳ 明朝"/>
        <family val="1"/>
        <charset val="128"/>
      </rPr>
      <t>エネルギー転換部門</t>
    </r>
  </si>
  <si>
    <r>
      <rPr>
        <b/>
        <sz val="11"/>
        <rFont val="ＭＳ 明朝"/>
        <family val="1"/>
        <charset val="128"/>
      </rPr>
      <t>農林水産鉱建設業</t>
    </r>
  </si>
  <si>
    <r>
      <rPr>
        <sz val="11"/>
        <rFont val="ＭＳ 明朝"/>
        <family val="1"/>
        <charset val="128"/>
      </rPr>
      <t>農林水産業</t>
    </r>
    <rPh sb="0" eb="2">
      <t>ノウリン</t>
    </rPh>
    <rPh sb="2" eb="5">
      <t>スイサンギョウ</t>
    </rPh>
    <phoneticPr fontId="10"/>
  </si>
  <si>
    <r>
      <rPr>
        <sz val="11"/>
        <rFont val="ＭＳ 明朝"/>
        <family val="1"/>
        <charset val="128"/>
      </rPr>
      <t>鉱業他</t>
    </r>
    <rPh sb="0" eb="2">
      <t>コウギョウ</t>
    </rPh>
    <rPh sb="2" eb="3">
      <t>タ</t>
    </rPh>
    <phoneticPr fontId="10"/>
  </si>
  <si>
    <r>
      <rPr>
        <sz val="11"/>
        <rFont val="ＭＳ 明朝"/>
        <family val="1"/>
        <charset val="128"/>
      </rPr>
      <t>建設業</t>
    </r>
    <phoneticPr fontId="10"/>
  </si>
  <si>
    <r>
      <rPr>
        <b/>
        <sz val="11"/>
        <rFont val="ＭＳ 明朝"/>
        <family val="1"/>
        <charset val="128"/>
      </rPr>
      <t>製造業</t>
    </r>
    <rPh sb="0" eb="3">
      <t>セイゾウギョウ</t>
    </rPh>
    <phoneticPr fontId="10"/>
  </si>
  <si>
    <r>
      <rPr>
        <sz val="11"/>
        <rFont val="ＭＳ 明朝"/>
        <family val="1"/>
        <charset val="128"/>
      </rPr>
      <t>鉄鋼</t>
    </r>
    <rPh sb="0" eb="2">
      <t>テッコウ</t>
    </rPh>
    <phoneticPr fontId="0"/>
  </si>
  <si>
    <r>
      <rPr>
        <sz val="11"/>
        <rFont val="ＭＳ 明朝"/>
        <family val="1"/>
        <charset val="128"/>
      </rPr>
      <t>機械（含金属製品）</t>
    </r>
    <rPh sb="0" eb="2">
      <t>キカイ</t>
    </rPh>
    <rPh sb="3" eb="4">
      <t>フク</t>
    </rPh>
    <phoneticPr fontId="0"/>
  </si>
  <si>
    <r>
      <rPr>
        <sz val="11"/>
        <rFont val="ＭＳ 明朝"/>
        <family val="1"/>
        <charset val="128"/>
      </rPr>
      <t>卸小売・金融保険・不動産業</t>
    </r>
    <rPh sb="4" eb="6">
      <t>キンユウ</t>
    </rPh>
    <rPh sb="6" eb="8">
      <t>ホケン</t>
    </rPh>
    <rPh sb="9" eb="12">
      <t>フドウサン</t>
    </rPh>
    <rPh sb="12" eb="13">
      <t>ギョウ</t>
    </rPh>
    <phoneticPr fontId="10"/>
  </si>
  <si>
    <r>
      <rPr>
        <sz val="11"/>
        <rFont val="ＭＳ 明朝"/>
        <family val="1"/>
        <charset val="128"/>
      </rPr>
      <t>宿泊飲食・専門技術・生活関連サービス業</t>
    </r>
    <rPh sb="0" eb="2">
      <t>シュクハク</t>
    </rPh>
    <rPh sb="2" eb="4">
      <t>インショク</t>
    </rPh>
    <rPh sb="10" eb="12">
      <t>セイカツ</t>
    </rPh>
    <rPh sb="12" eb="14">
      <t>カンレン</t>
    </rPh>
    <phoneticPr fontId="10"/>
  </si>
  <si>
    <r>
      <rPr>
        <sz val="11"/>
        <rFont val="ＭＳ 明朝"/>
        <family val="1"/>
        <charset val="128"/>
      </rPr>
      <t>教育･学習支援業・医療・保健衛生・社会福祉他</t>
    </r>
    <rPh sb="9" eb="11">
      <t>イリョウ</t>
    </rPh>
    <rPh sb="12" eb="14">
      <t>ホケン</t>
    </rPh>
    <rPh sb="14" eb="16">
      <t>エイセイ</t>
    </rPh>
    <rPh sb="17" eb="19">
      <t>シャカイ</t>
    </rPh>
    <rPh sb="19" eb="21">
      <t>フクシ</t>
    </rPh>
    <rPh sb="21" eb="22">
      <t>ホカ</t>
    </rPh>
    <phoneticPr fontId="10"/>
  </si>
  <si>
    <r>
      <rPr>
        <sz val="11"/>
        <rFont val="ＭＳ 明朝"/>
        <family val="1"/>
        <charset val="128"/>
      </rPr>
      <t>公務・分類不能</t>
    </r>
    <rPh sb="3" eb="5">
      <t>ブンルイ</t>
    </rPh>
    <rPh sb="5" eb="7">
      <t>フノウ</t>
    </rPh>
    <phoneticPr fontId="10"/>
  </si>
  <si>
    <r>
      <rPr>
        <b/>
        <sz val="11"/>
        <rFont val="ＭＳ 明朝"/>
        <family val="1"/>
        <charset val="128"/>
      </rPr>
      <t>鉱物産業</t>
    </r>
    <rPh sb="0" eb="2">
      <t>コウブツ</t>
    </rPh>
    <rPh sb="2" eb="4">
      <t>サンギョウ</t>
    </rPh>
    <phoneticPr fontId="10"/>
  </si>
  <si>
    <r>
      <rPr>
        <b/>
        <sz val="11"/>
        <rFont val="ＭＳ 明朝"/>
        <family val="1"/>
        <charset val="128"/>
      </rPr>
      <t>化学産業</t>
    </r>
    <rPh sb="0" eb="2">
      <t>カガク</t>
    </rPh>
    <rPh sb="2" eb="4">
      <t>サンギョウ</t>
    </rPh>
    <phoneticPr fontId="10"/>
  </si>
  <si>
    <r>
      <rPr>
        <b/>
        <sz val="11"/>
        <rFont val="ＭＳ 明朝"/>
        <family val="1"/>
        <charset val="128"/>
      </rPr>
      <t>廃棄物</t>
    </r>
    <rPh sb="0" eb="3">
      <t>ハイキブツ</t>
    </rPh>
    <phoneticPr fontId="10"/>
  </si>
  <si>
    <r>
      <rPr>
        <sz val="11"/>
        <rFont val="ＭＳ 明朝"/>
        <family val="1"/>
        <charset val="128"/>
      </rPr>
      <t>廃棄物のエネルギー利用</t>
    </r>
    <rPh sb="0" eb="2">
      <t>ハイキ</t>
    </rPh>
    <rPh sb="2" eb="3">
      <t>ブツ</t>
    </rPh>
    <rPh sb="9" eb="11">
      <t>リヨウ</t>
    </rPh>
    <phoneticPr fontId="10"/>
  </si>
  <si>
    <r>
      <rPr>
        <b/>
        <sz val="11"/>
        <rFont val="ＭＳ 明朝"/>
        <family val="1"/>
        <charset val="128"/>
      </rPr>
      <t>農業</t>
    </r>
    <rPh sb="0" eb="2">
      <t>ノウギョウ</t>
    </rPh>
    <phoneticPr fontId="10"/>
  </si>
  <si>
    <r>
      <rPr>
        <sz val="11"/>
        <rFont val="ＭＳ 明朝"/>
        <family val="1"/>
        <charset val="128"/>
      </rPr>
      <t>石灰施用</t>
    </r>
    <rPh sb="0" eb="2">
      <t>セッカイ</t>
    </rPh>
    <rPh sb="2" eb="4">
      <t>セヨウ</t>
    </rPh>
    <phoneticPr fontId="10"/>
  </si>
  <si>
    <r>
      <rPr>
        <sz val="11"/>
        <rFont val="ＭＳ 明朝"/>
        <family val="1"/>
        <charset val="128"/>
      </rPr>
      <t>尿素施肥</t>
    </r>
    <rPh sb="0" eb="2">
      <t>ニョウソ</t>
    </rPh>
    <rPh sb="2" eb="4">
      <t>セヒ</t>
    </rPh>
    <phoneticPr fontId="10"/>
  </si>
  <si>
    <r>
      <rPr>
        <sz val="11"/>
        <rFont val="ＭＳ 明朝"/>
        <family val="1"/>
        <charset val="128"/>
      </rPr>
      <t>燃料からの漏出他</t>
    </r>
    <rPh sb="0" eb="2">
      <t>ネンリョウ</t>
    </rPh>
    <rPh sb="5" eb="7">
      <t>ロウシュツ</t>
    </rPh>
    <rPh sb="7" eb="8">
      <t>ホカ</t>
    </rPh>
    <phoneticPr fontId="10"/>
  </si>
  <si>
    <r>
      <rPr>
        <sz val="11"/>
        <rFont val="ＭＳ 明朝"/>
        <family val="1"/>
        <charset val="128"/>
      </rPr>
      <t>合計</t>
    </r>
    <r>
      <rPr>
        <sz val="11"/>
        <color rgb="FFFF0000"/>
        <rFont val="ＭＳ 明朝"/>
        <family val="1"/>
        <charset val="128"/>
      </rPr>
      <t/>
    </r>
    <rPh sb="0" eb="2">
      <t>ゴウケイ</t>
    </rPh>
    <phoneticPr fontId="10"/>
  </si>
  <si>
    <r>
      <rPr>
        <sz val="11"/>
        <rFont val="ＭＳ 明朝"/>
        <family val="1"/>
        <charset val="128"/>
      </rPr>
      <t>エネルギー転換部門</t>
    </r>
    <rPh sb="5" eb="7">
      <t>テンカン</t>
    </rPh>
    <rPh sb="7" eb="9">
      <t>ブモン</t>
    </rPh>
    <phoneticPr fontId="10"/>
  </si>
  <si>
    <r>
      <rPr>
        <sz val="11"/>
        <rFont val="ＭＳ 明朝"/>
        <family val="1"/>
        <charset val="128"/>
      </rPr>
      <t>産業部門</t>
    </r>
    <rPh sb="0" eb="2">
      <t>サンギョウ</t>
    </rPh>
    <rPh sb="2" eb="4">
      <t>ブモン</t>
    </rPh>
    <phoneticPr fontId="10"/>
  </si>
  <si>
    <r>
      <rPr>
        <sz val="11"/>
        <rFont val="ＭＳ 明朝"/>
        <family val="1"/>
        <charset val="128"/>
      </rPr>
      <t>運輸部門</t>
    </r>
    <rPh sb="0" eb="2">
      <t>ウンユ</t>
    </rPh>
    <rPh sb="2" eb="4">
      <t>ブモン</t>
    </rPh>
    <phoneticPr fontId="10"/>
  </si>
  <si>
    <r>
      <rPr>
        <sz val="11"/>
        <rFont val="ＭＳ 明朝"/>
        <family val="1"/>
        <charset val="128"/>
      </rPr>
      <t>業務その他部門</t>
    </r>
    <rPh sb="0" eb="2">
      <t>ギョウム</t>
    </rPh>
    <rPh sb="4" eb="5">
      <t>タ</t>
    </rPh>
    <rPh sb="5" eb="7">
      <t>ブモン</t>
    </rPh>
    <phoneticPr fontId="10"/>
  </si>
  <si>
    <r>
      <rPr>
        <sz val="11"/>
        <rFont val="ＭＳ 明朝"/>
        <family val="1"/>
        <charset val="128"/>
      </rPr>
      <t>家庭部門</t>
    </r>
    <rPh sb="0" eb="2">
      <t>カテイ</t>
    </rPh>
    <rPh sb="2" eb="4">
      <t>ブモン</t>
    </rPh>
    <phoneticPr fontId="10"/>
  </si>
  <si>
    <r>
      <rPr>
        <sz val="11"/>
        <rFont val="ＭＳ 明朝"/>
        <family val="1"/>
        <charset val="128"/>
      </rPr>
      <t>廃棄物</t>
    </r>
    <rPh sb="0" eb="3">
      <t>ハイキブツ</t>
    </rPh>
    <phoneticPr fontId="10"/>
  </si>
  <si>
    <r>
      <rPr>
        <sz val="11"/>
        <rFont val="ＭＳ 明朝"/>
        <family val="1"/>
        <charset val="128"/>
      </rPr>
      <t>石炭</t>
    </r>
    <rPh sb="0" eb="2">
      <t>セキタン</t>
    </rPh>
    <phoneticPr fontId="9"/>
  </si>
  <si>
    <r>
      <rPr>
        <sz val="11"/>
        <rFont val="ＭＳ 明朝"/>
        <family val="1"/>
        <charset val="128"/>
      </rPr>
      <t>石炭製品</t>
    </r>
    <rPh sb="0" eb="4">
      <t>セキタンセイヒン</t>
    </rPh>
    <phoneticPr fontId="9"/>
  </si>
  <si>
    <r>
      <rPr>
        <sz val="11"/>
        <rFont val="ＭＳ 明朝"/>
        <family val="1"/>
        <charset val="128"/>
      </rPr>
      <t>原油</t>
    </r>
    <rPh sb="0" eb="2">
      <t>ゲンユ</t>
    </rPh>
    <phoneticPr fontId="9"/>
  </si>
  <si>
    <r>
      <rPr>
        <sz val="11"/>
        <rFont val="ＭＳ 明朝"/>
        <family val="1"/>
        <charset val="128"/>
      </rPr>
      <t>石油製品</t>
    </r>
    <rPh sb="0" eb="4">
      <t>セキユセイヒン</t>
    </rPh>
    <phoneticPr fontId="9"/>
  </si>
  <si>
    <r>
      <rPr>
        <sz val="11"/>
        <rFont val="ＭＳ 明朝"/>
        <family val="1"/>
        <charset val="128"/>
      </rPr>
      <t>天然ガス</t>
    </r>
    <rPh sb="0" eb="2">
      <t>テンネン</t>
    </rPh>
    <phoneticPr fontId="9"/>
  </si>
  <si>
    <r>
      <rPr>
        <sz val="11"/>
        <rFont val="ＭＳ 明朝"/>
        <family val="1"/>
        <charset val="128"/>
      </rPr>
      <t>都市ガス</t>
    </r>
    <rPh sb="0" eb="2">
      <t>トシ</t>
    </rPh>
    <phoneticPr fontId="9"/>
  </si>
  <si>
    <r>
      <rPr>
        <sz val="11"/>
        <rFont val="ＭＳ 明朝"/>
        <family val="1"/>
        <charset val="128"/>
      </rPr>
      <t>■シェア</t>
    </r>
    <phoneticPr fontId="10"/>
  </si>
  <si>
    <r>
      <rPr>
        <sz val="11"/>
        <rFont val="ＭＳ 明朝"/>
        <family val="1"/>
        <charset val="128"/>
      </rPr>
      <t>単位</t>
    </r>
    <rPh sb="0" eb="2">
      <t>タンイ</t>
    </rPh>
    <phoneticPr fontId="10"/>
  </si>
  <si>
    <r>
      <rPr>
        <sz val="11"/>
        <rFont val="ＭＳ 明朝"/>
        <family val="1"/>
        <charset val="128"/>
      </rPr>
      <t>十億円</t>
    </r>
    <rPh sb="0" eb="2">
      <t>ジュウオク</t>
    </rPh>
    <rPh sb="2" eb="3">
      <t>エン</t>
    </rPh>
    <phoneticPr fontId="10"/>
  </si>
  <si>
    <r>
      <rPr>
        <sz val="11"/>
        <rFont val="ＭＳ 明朝"/>
        <family val="1"/>
        <charset val="128"/>
      </rPr>
      <t>■排出量および人口</t>
    </r>
    <rPh sb="7" eb="9">
      <t>ジンコウ</t>
    </rPh>
    <phoneticPr fontId="10"/>
  </si>
  <si>
    <r>
      <rPr>
        <sz val="11"/>
        <rFont val="ＭＳ 明朝"/>
        <family val="1"/>
        <charset val="128"/>
      </rPr>
      <t>千人</t>
    </r>
    <rPh sb="0" eb="2">
      <t>センニン</t>
    </rPh>
    <phoneticPr fontId="10"/>
  </si>
  <si>
    <r>
      <rPr>
        <sz val="11"/>
        <rFont val="ＭＳ 明朝"/>
        <family val="1"/>
        <charset val="128"/>
      </rPr>
      <t>人口</t>
    </r>
    <r>
      <rPr>
        <sz val="10"/>
        <rFont val="Century"/>
        <family val="1"/>
      </rPr>
      <t/>
    </r>
    <rPh sb="0" eb="2">
      <t>ジンコウ</t>
    </rPh>
    <phoneticPr fontId="10"/>
  </si>
  <si>
    <r>
      <rPr>
        <sz val="11"/>
        <rFont val="ＭＳ 明朝"/>
        <family val="1"/>
        <charset val="128"/>
      </rPr>
      <t>人口</t>
    </r>
    <rPh sb="0" eb="2">
      <t>ジンコウ</t>
    </rPh>
    <phoneticPr fontId="10"/>
  </si>
  <si>
    <r>
      <t>2013</t>
    </r>
    <r>
      <rPr>
        <sz val="14"/>
        <rFont val="ＭＳ 明朝"/>
        <family val="1"/>
        <charset val="128"/>
      </rPr>
      <t>年度</t>
    </r>
    <rPh sb="4" eb="5">
      <t>ネン</t>
    </rPh>
    <rPh sb="5" eb="6">
      <t>ド</t>
    </rPh>
    <phoneticPr fontId="10"/>
  </si>
  <si>
    <r>
      <t xml:space="preserve">
</t>
    </r>
    <r>
      <rPr>
        <sz val="11"/>
        <rFont val="ＭＳ 明朝"/>
        <family val="1"/>
        <charset val="128"/>
      </rPr>
      <t>シェア</t>
    </r>
    <phoneticPr fontId="10"/>
  </si>
  <si>
    <r>
      <rPr>
        <sz val="14"/>
        <rFont val="ＭＳ 明朝"/>
        <family val="1"/>
        <charset val="128"/>
      </rPr>
      <t>■【電気・熱配分後】</t>
    </r>
    <rPh sb="8" eb="9">
      <t>ゴ</t>
    </rPh>
    <phoneticPr fontId="10"/>
  </si>
  <si>
    <r>
      <rPr>
        <sz val="11"/>
        <rFont val="ＭＳ 明朝"/>
        <family val="1"/>
        <charset val="128"/>
      </rPr>
      <t>ガス製造</t>
    </r>
    <phoneticPr fontId="10"/>
  </si>
  <si>
    <r>
      <rPr>
        <sz val="11"/>
        <rFont val="ＭＳ 明朝"/>
        <family val="1"/>
        <charset val="128"/>
      </rPr>
      <t>事業用発電</t>
    </r>
    <phoneticPr fontId="10"/>
  </si>
  <si>
    <r>
      <rPr>
        <sz val="11"/>
        <rFont val="ＭＳ 明朝"/>
        <family val="1"/>
        <charset val="128"/>
      </rPr>
      <t>農業</t>
    </r>
    <rPh sb="0" eb="1">
      <t>ノウ</t>
    </rPh>
    <phoneticPr fontId="0"/>
  </si>
  <si>
    <r>
      <rPr>
        <sz val="11"/>
        <rFont val="ＭＳ 明朝"/>
        <family val="1"/>
        <charset val="128"/>
      </rPr>
      <t>林業</t>
    </r>
  </si>
  <si>
    <r>
      <rPr>
        <sz val="11"/>
        <rFont val="ＭＳ 明朝"/>
        <family val="1"/>
        <charset val="128"/>
      </rPr>
      <t>漁業</t>
    </r>
  </si>
  <si>
    <r>
      <rPr>
        <sz val="11"/>
        <rFont val="ＭＳ 明朝"/>
        <family val="1"/>
        <charset val="128"/>
      </rPr>
      <t>水産養殖業</t>
    </r>
    <rPh sb="1" eb="3">
      <t>スイサンヨウショクギョウ</t>
    </rPh>
    <phoneticPr fontId="0"/>
  </si>
  <si>
    <r>
      <rPr>
        <sz val="11"/>
        <rFont val="ＭＳ 明朝"/>
        <family val="1"/>
        <charset val="128"/>
      </rPr>
      <t>総合工事業</t>
    </r>
    <rPh sb="1" eb="3">
      <t>ソウゴウコウジギョウ</t>
    </rPh>
    <phoneticPr fontId="0"/>
  </si>
  <si>
    <r>
      <rPr>
        <sz val="11"/>
        <rFont val="ＭＳ 明朝"/>
        <family val="1"/>
        <charset val="128"/>
      </rPr>
      <t>職別工事業</t>
    </r>
    <rPh sb="1" eb="2">
      <t>ショク</t>
    </rPh>
    <rPh sb="2" eb="3">
      <t>ベツコウジギョウ</t>
    </rPh>
    <phoneticPr fontId="0"/>
  </si>
  <si>
    <r>
      <rPr>
        <sz val="11"/>
        <rFont val="ＭＳ 明朝"/>
        <family val="1"/>
        <charset val="128"/>
      </rPr>
      <t>設備工事業</t>
    </r>
    <rPh sb="1" eb="3">
      <t>セツビコウジギョウ</t>
    </rPh>
    <phoneticPr fontId="0"/>
  </si>
  <si>
    <r>
      <rPr>
        <sz val="11"/>
        <rFont val="ＭＳ 明朝"/>
        <family val="1"/>
        <charset val="128"/>
      </rPr>
      <t>食料品製造業</t>
    </r>
    <rPh sb="0" eb="3">
      <t>ショクリョウヒン</t>
    </rPh>
    <rPh sb="3" eb="6">
      <t>セイゾウギョウスイサンスイサンヨウショクギョウ</t>
    </rPh>
    <phoneticPr fontId="0"/>
  </si>
  <si>
    <r>
      <rPr>
        <sz val="11"/>
        <rFont val="ＭＳ 明朝"/>
        <family val="1"/>
        <charset val="128"/>
      </rPr>
      <t>飲料たばこ飼料製造業</t>
    </r>
    <rPh sb="0" eb="2">
      <t>インリョウ</t>
    </rPh>
    <rPh sb="5" eb="7">
      <t>シリョウ</t>
    </rPh>
    <rPh sb="7" eb="9">
      <t>セイゾウ</t>
    </rPh>
    <rPh sb="9" eb="10">
      <t>ギョウ</t>
    </rPh>
    <phoneticPr fontId="0"/>
  </si>
  <si>
    <r>
      <rPr>
        <sz val="11"/>
        <rFont val="ＭＳ 明朝"/>
        <family val="1"/>
        <charset val="128"/>
      </rPr>
      <t>繊維</t>
    </r>
    <phoneticPr fontId="10"/>
  </si>
  <si>
    <r>
      <rPr>
        <sz val="11"/>
        <rFont val="ＭＳ 明朝"/>
        <family val="1"/>
        <charset val="128"/>
      </rPr>
      <t>石油製品･石炭製品製造業</t>
    </r>
    <rPh sb="0" eb="2">
      <t>セキユ</t>
    </rPh>
    <rPh sb="2" eb="4">
      <t>セイヒン</t>
    </rPh>
    <rPh sb="5" eb="7">
      <t>セキタン</t>
    </rPh>
    <rPh sb="7" eb="9">
      <t>セイヒン</t>
    </rPh>
    <rPh sb="9" eb="12">
      <t>セイゾウギョウ</t>
    </rPh>
    <phoneticPr fontId="0"/>
  </si>
  <si>
    <r>
      <rPr>
        <sz val="11"/>
        <rFont val="ＭＳ 明朝"/>
        <family val="1"/>
        <charset val="128"/>
      </rPr>
      <t>汎用機械器具製造業</t>
    </r>
    <rPh sb="0" eb="2">
      <t>ハンヨウ</t>
    </rPh>
    <rPh sb="2" eb="4">
      <t>キカイ</t>
    </rPh>
    <rPh sb="4" eb="6">
      <t>キグ</t>
    </rPh>
    <rPh sb="6" eb="9">
      <t>セイゾウギョウ</t>
    </rPh>
    <phoneticPr fontId="0"/>
  </si>
  <si>
    <r>
      <rPr>
        <sz val="11"/>
        <rFont val="ＭＳ 明朝"/>
        <family val="1"/>
        <charset val="128"/>
      </rPr>
      <t>生産機械器具製造業</t>
    </r>
    <rPh sb="1" eb="3">
      <t>キカイ</t>
    </rPh>
    <rPh sb="3" eb="5">
      <t>キグ</t>
    </rPh>
    <rPh sb="5" eb="8">
      <t>セイゾウギョウ</t>
    </rPh>
    <phoneticPr fontId="0"/>
  </si>
  <si>
    <r>
      <rPr>
        <sz val="11"/>
        <rFont val="ＭＳ 明朝"/>
        <family val="1"/>
        <charset val="128"/>
      </rPr>
      <t>業務用機械器具製造業</t>
    </r>
    <rPh sb="0" eb="3">
      <t>ギョウムヨウ</t>
    </rPh>
    <rPh sb="3" eb="5">
      <t>キカイ</t>
    </rPh>
    <rPh sb="5" eb="7">
      <t>キグ</t>
    </rPh>
    <rPh sb="7" eb="10">
      <t>セイゾウギョウ</t>
    </rPh>
    <phoneticPr fontId="0"/>
  </si>
  <si>
    <r>
      <rPr>
        <sz val="11"/>
        <rFont val="ＭＳ 明朝"/>
        <family val="1"/>
        <charset val="128"/>
      </rPr>
      <t>電子部品デバイス電子回路製造業</t>
    </r>
    <rPh sb="0" eb="2">
      <t>デンシ</t>
    </rPh>
    <rPh sb="2" eb="4">
      <t>ブヒン</t>
    </rPh>
    <rPh sb="8" eb="10">
      <t>デンシ</t>
    </rPh>
    <rPh sb="10" eb="12">
      <t>カイロ</t>
    </rPh>
    <rPh sb="12" eb="15">
      <t>セイゾウギョウ</t>
    </rPh>
    <phoneticPr fontId="0"/>
  </si>
  <si>
    <r>
      <rPr>
        <sz val="11"/>
        <rFont val="ＭＳ 明朝"/>
        <family val="1"/>
        <charset val="128"/>
      </rPr>
      <t>電気機械器具製造業</t>
    </r>
    <rPh sb="1" eb="3">
      <t>キカイ</t>
    </rPh>
    <rPh sb="3" eb="5">
      <t>キグ</t>
    </rPh>
    <rPh sb="5" eb="8">
      <t>セイゾウギョウ</t>
    </rPh>
    <phoneticPr fontId="0"/>
  </si>
  <si>
    <r>
      <rPr>
        <sz val="11"/>
        <rFont val="ＭＳ 明朝"/>
        <family val="1"/>
        <charset val="128"/>
      </rPr>
      <t>情報通信機械器具製造業</t>
    </r>
    <rPh sb="3" eb="5">
      <t>キカイ</t>
    </rPh>
    <rPh sb="5" eb="7">
      <t>キグ</t>
    </rPh>
    <rPh sb="7" eb="10">
      <t>セイゾウギョウ</t>
    </rPh>
    <phoneticPr fontId="0"/>
  </si>
  <si>
    <r>
      <rPr>
        <sz val="11"/>
        <rFont val="ＭＳ 明朝"/>
        <family val="1"/>
        <charset val="128"/>
      </rPr>
      <t>輸送用機械器具製造業</t>
    </r>
    <rPh sb="2" eb="4">
      <t>キカイ</t>
    </rPh>
    <rPh sb="4" eb="6">
      <t>キグ</t>
    </rPh>
    <rPh sb="6" eb="9">
      <t>セイゾウギョウ</t>
    </rPh>
    <phoneticPr fontId="0"/>
  </si>
  <si>
    <r>
      <rPr>
        <sz val="11"/>
        <rFont val="ＭＳ 明朝"/>
        <family val="1"/>
        <charset val="128"/>
      </rPr>
      <t>機械製造業他製品</t>
    </r>
    <rPh sb="0" eb="2">
      <t>キカイ</t>
    </rPh>
    <rPh sb="2" eb="5">
      <t>セイゾウギョウ</t>
    </rPh>
    <rPh sb="5" eb="6">
      <t>ホカ</t>
    </rPh>
    <rPh sb="6" eb="8">
      <t>セイヒン</t>
    </rPh>
    <phoneticPr fontId="0"/>
  </si>
  <si>
    <r>
      <rPr>
        <sz val="11"/>
        <rFont val="ＭＳ 明朝"/>
        <family val="1"/>
        <charset val="128"/>
      </rPr>
      <t>金属製品製造業</t>
    </r>
    <rPh sb="0" eb="2">
      <t>キンゾク</t>
    </rPh>
    <rPh sb="2" eb="4">
      <t>セイヒン</t>
    </rPh>
    <rPh sb="4" eb="7">
      <t>セイゾウギョウ</t>
    </rPh>
    <phoneticPr fontId="0"/>
  </si>
  <si>
    <r>
      <rPr>
        <sz val="11"/>
        <rFont val="ＭＳ 明朝"/>
        <family val="1"/>
        <charset val="128"/>
      </rPr>
      <t>木材･木製品製造業</t>
    </r>
    <rPh sb="0" eb="2">
      <t>モクザイ</t>
    </rPh>
    <rPh sb="3" eb="6">
      <t>モクセイヒン</t>
    </rPh>
    <rPh sb="6" eb="9">
      <t>セイゾウギョウ</t>
    </rPh>
    <phoneticPr fontId="0"/>
  </si>
  <si>
    <r>
      <rPr>
        <sz val="11"/>
        <rFont val="ＭＳ 明朝"/>
        <family val="1"/>
        <charset val="128"/>
      </rPr>
      <t>家具･装備品製造業</t>
    </r>
    <rPh sb="0" eb="2">
      <t>カグ</t>
    </rPh>
    <rPh sb="3" eb="6">
      <t>ソウビヒン</t>
    </rPh>
    <rPh sb="6" eb="9">
      <t>セイゾウギョウ</t>
    </rPh>
    <phoneticPr fontId="0"/>
  </si>
  <si>
    <r>
      <rPr>
        <sz val="11"/>
        <rFont val="ＭＳ 明朝"/>
        <family val="1"/>
        <charset val="128"/>
      </rPr>
      <t>印刷･同関連業</t>
    </r>
    <phoneticPr fontId="10"/>
  </si>
  <si>
    <r>
      <rPr>
        <sz val="11"/>
        <rFont val="ＭＳ 明朝"/>
        <family val="1"/>
        <charset val="128"/>
      </rPr>
      <t>プラスチック製品製造業</t>
    </r>
    <rPh sb="6" eb="8">
      <t>セイヒン</t>
    </rPh>
    <rPh sb="8" eb="11">
      <t>セイゾウギョウスイサンスイサンヨウショクギョウ</t>
    </rPh>
    <phoneticPr fontId="0"/>
  </si>
  <si>
    <r>
      <rPr>
        <sz val="11"/>
        <rFont val="ＭＳ 明朝"/>
        <family val="1"/>
        <charset val="128"/>
      </rPr>
      <t>ゴム製品製造業</t>
    </r>
    <rPh sb="2" eb="4">
      <t>セイヒン</t>
    </rPh>
    <rPh sb="4" eb="7">
      <t>セイゾウギョウスイサンスイサンヨウショクギョウ</t>
    </rPh>
    <phoneticPr fontId="0"/>
  </si>
  <si>
    <r>
      <rPr>
        <sz val="11"/>
        <rFont val="ＭＳ 明朝"/>
        <family val="1"/>
        <charset val="128"/>
      </rPr>
      <t>なめし革･同製品･毛皮製造業</t>
    </r>
    <rPh sb="3" eb="4">
      <t>カワ</t>
    </rPh>
    <rPh sb="5" eb="8">
      <t>ドウセイヒン</t>
    </rPh>
    <rPh sb="9" eb="11">
      <t>ケガワ</t>
    </rPh>
    <rPh sb="11" eb="14">
      <t>セイゾウギョウ</t>
    </rPh>
    <phoneticPr fontId="0"/>
  </si>
  <si>
    <r>
      <rPr>
        <sz val="11"/>
        <rFont val="ＭＳ 明朝"/>
        <family val="1"/>
        <charset val="128"/>
      </rPr>
      <t>他製造業</t>
    </r>
    <phoneticPr fontId="10"/>
  </si>
  <si>
    <r>
      <rPr>
        <sz val="11"/>
        <rFont val="ＭＳ 明朝"/>
        <family val="1"/>
        <charset val="128"/>
      </rPr>
      <t>情報通信業</t>
    </r>
    <phoneticPr fontId="10"/>
  </si>
  <si>
    <r>
      <rPr>
        <sz val="11"/>
        <rFont val="ＭＳ 明朝"/>
        <family val="1"/>
        <charset val="128"/>
      </rPr>
      <t>運輸業･郵便業</t>
    </r>
    <phoneticPr fontId="10"/>
  </si>
  <si>
    <r>
      <rPr>
        <sz val="11"/>
        <rFont val="ＭＳ 明朝"/>
        <family val="1"/>
        <charset val="128"/>
      </rPr>
      <t>卸売業･小売業</t>
    </r>
  </si>
  <si>
    <r>
      <rPr>
        <sz val="11"/>
        <rFont val="ＭＳ 明朝"/>
        <family val="1"/>
        <charset val="128"/>
      </rPr>
      <t>金融業･保険業</t>
    </r>
  </si>
  <si>
    <r>
      <rPr>
        <sz val="11"/>
        <rFont val="ＭＳ 明朝"/>
        <family val="1"/>
        <charset val="128"/>
      </rPr>
      <t>不動産業･物品賃貸業</t>
    </r>
  </si>
  <si>
    <r>
      <rPr>
        <sz val="11"/>
        <rFont val="ＭＳ 明朝"/>
        <family val="1"/>
        <charset val="128"/>
      </rPr>
      <t>宿泊飲食・専門技術・生活関連サービス業</t>
    </r>
    <rPh sb="5" eb="7">
      <t>センモン</t>
    </rPh>
    <rPh sb="7" eb="9">
      <t>ギジュツ</t>
    </rPh>
    <rPh sb="10" eb="12">
      <t>セイカツ</t>
    </rPh>
    <rPh sb="12" eb="14">
      <t>カンレン</t>
    </rPh>
    <phoneticPr fontId="10"/>
  </si>
  <si>
    <r>
      <rPr>
        <sz val="11"/>
        <rFont val="ＭＳ 明朝"/>
        <family val="1"/>
        <charset val="128"/>
      </rPr>
      <t>学術研究･専門･技術サービス業</t>
    </r>
  </si>
  <si>
    <r>
      <rPr>
        <sz val="11"/>
        <rFont val="ＭＳ 明朝"/>
        <family val="1"/>
        <charset val="128"/>
      </rPr>
      <t>宿泊業･飲食サービス業</t>
    </r>
  </si>
  <si>
    <r>
      <rPr>
        <sz val="11"/>
        <rFont val="ＭＳ 明朝"/>
        <family val="1"/>
        <charset val="128"/>
      </rPr>
      <t>生活関連サービス業･娯楽業</t>
    </r>
  </si>
  <si>
    <r>
      <rPr>
        <sz val="11"/>
        <rFont val="ＭＳ 明朝"/>
        <family val="1"/>
        <charset val="128"/>
      </rPr>
      <t>教育･学習支援業</t>
    </r>
  </si>
  <si>
    <r>
      <rPr>
        <sz val="11"/>
        <rFont val="ＭＳ 明朝"/>
        <family val="1"/>
        <charset val="128"/>
      </rPr>
      <t>医療･福祉</t>
    </r>
  </si>
  <si>
    <r>
      <rPr>
        <sz val="11"/>
        <rFont val="ＭＳ 明朝"/>
        <family val="1"/>
        <charset val="128"/>
      </rPr>
      <t>複合サービス事業</t>
    </r>
  </si>
  <si>
    <r>
      <rPr>
        <sz val="11"/>
        <rFont val="ＭＳ 明朝"/>
        <family val="1"/>
        <charset val="128"/>
      </rPr>
      <t>他サービス業</t>
    </r>
  </si>
  <si>
    <r>
      <rPr>
        <sz val="11"/>
        <rFont val="ＭＳ 明朝"/>
        <family val="1"/>
        <charset val="128"/>
      </rPr>
      <t>公務・分類不明</t>
    </r>
    <rPh sb="3" eb="5">
      <t>ブンルイ</t>
    </rPh>
    <rPh sb="5" eb="7">
      <t>フメイ</t>
    </rPh>
    <phoneticPr fontId="10"/>
  </si>
  <si>
    <r>
      <rPr>
        <sz val="11"/>
        <rFont val="ＭＳ 明朝"/>
        <family val="1"/>
        <charset val="128"/>
      </rPr>
      <t>公務</t>
    </r>
  </si>
  <si>
    <r>
      <rPr>
        <sz val="11"/>
        <rFont val="ＭＳ 明朝"/>
        <family val="1"/>
        <charset val="128"/>
      </rPr>
      <t>分類不能･内訳推計誤差</t>
    </r>
  </si>
  <si>
    <r>
      <rPr>
        <b/>
        <sz val="11"/>
        <rFont val="ＭＳ 明朝"/>
        <family val="1"/>
        <charset val="128"/>
      </rPr>
      <t>旅客</t>
    </r>
    <rPh sb="0" eb="2">
      <t>リョキャク</t>
    </rPh>
    <phoneticPr fontId="10"/>
  </si>
  <si>
    <r>
      <rPr>
        <sz val="11"/>
        <rFont val="ＭＳ 明朝"/>
        <family val="1"/>
        <charset val="128"/>
      </rPr>
      <t>　乗用車</t>
    </r>
    <rPh sb="1" eb="4">
      <t>ジョウヨウシャ</t>
    </rPh>
    <phoneticPr fontId="10"/>
  </si>
  <si>
    <r>
      <rPr>
        <sz val="11"/>
        <rFont val="ＭＳ 明朝"/>
        <family val="1"/>
        <charset val="128"/>
      </rPr>
      <t>　　自家用車</t>
    </r>
    <rPh sb="2" eb="6">
      <t>ジカヨウシャ</t>
    </rPh>
    <phoneticPr fontId="10"/>
  </si>
  <si>
    <r>
      <rPr>
        <sz val="11"/>
        <rFont val="ＭＳ 明朝"/>
        <family val="1"/>
        <charset val="128"/>
      </rPr>
      <t>　　　　家計利用分</t>
    </r>
    <rPh sb="4" eb="6">
      <t>カケイ</t>
    </rPh>
    <rPh sb="6" eb="8">
      <t>リヨウ</t>
    </rPh>
    <rPh sb="8" eb="9">
      <t>ブン</t>
    </rPh>
    <phoneticPr fontId="10"/>
  </si>
  <si>
    <r>
      <rPr>
        <sz val="11"/>
        <rFont val="ＭＳ 明朝"/>
        <family val="1"/>
        <charset val="128"/>
      </rPr>
      <t>　バス</t>
    </r>
    <phoneticPr fontId="10"/>
  </si>
  <si>
    <r>
      <rPr>
        <sz val="11"/>
        <rFont val="ＭＳ 明朝"/>
        <family val="1"/>
        <charset val="128"/>
      </rPr>
      <t>　　自家用</t>
    </r>
    <phoneticPr fontId="10"/>
  </si>
  <si>
    <r>
      <rPr>
        <sz val="11"/>
        <rFont val="ＭＳ 明朝"/>
        <family val="1"/>
        <charset val="128"/>
      </rPr>
      <t>　　営業用　</t>
    </r>
    <phoneticPr fontId="10"/>
  </si>
  <si>
    <r>
      <rPr>
        <sz val="11"/>
        <rFont val="ＭＳ 明朝"/>
        <family val="1"/>
        <charset val="128"/>
      </rPr>
      <t>　二輪車</t>
    </r>
    <rPh sb="1" eb="4">
      <t>ニリンシャ</t>
    </rPh>
    <phoneticPr fontId="10"/>
  </si>
  <si>
    <r>
      <rPr>
        <sz val="11"/>
        <rFont val="ＭＳ 明朝"/>
        <family val="1"/>
        <charset val="128"/>
      </rPr>
      <t>鉄道</t>
    </r>
    <rPh sb="0" eb="2">
      <t>テツドウ</t>
    </rPh>
    <phoneticPr fontId="10"/>
  </si>
  <si>
    <r>
      <rPr>
        <sz val="11"/>
        <rFont val="ＭＳ 明朝"/>
        <family val="1"/>
        <charset val="128"/>
      </rPr>
      <t>　営業用</t>
    </r>
    <phoneticPr fontId="10"/>
  </si>
  <si>
    <r>
      <rPr>
        <sz val="11"/>
        <rFont val="ＭＳ 明朝"/>
        <family val="1"/>
        <charset val="128"/>
      </rPr>
      <t>　自家用</t>
    </r>
    <phoneticPr fontId="10"/>
  </si>
  <si>
    <r>
      <rPr>
        <sz val="11"/>
        <rFont val="ＭＳ 明朝"/>
        <family val="1"/>
        <charset val="128"/>
      </rPr>
      <t>　　貨物輸送寄与</t>
    </r>
    <phoneticPr fontId="10"/>
  </si>
  <si>
    <r>
      <rPr>
        <sz val="11"/>
        <rFont val="ＭＳ 明朝"/>
        <family val="1"/>
        <charset val="128"/>
      </rPr>
      <t>　　乗員輸送寄与</t>
    </r>
    <phoneticPr fontId="10"/>
  </si>
  <si>
    <r>
      <rPr>
        <sz val="11"/>
        <rFont val="ＭＳ 明朝"/>
        <family val="1"/>
        <charset val="128"/>
      </rPr>
      <t>地域内訳推計誤差等</t>
    </r>
    <rPh sb="8" eb="9">
      <t>トウ</t>
    </rPh>
    <phoneticPr fontId="10"/>
  </si>
  <si>
    <r>
      <rPr>
        <sz val="11"/>
        <rFont val="ＭＳ 明朝"/>
        <family val="1"/>
        <charset val="128"/>
      </rPr>
      <t>機械（含金属製品）</t>
    </r>
    <rPh sb="0" eb="2">
      <t>キカイ</t>
    </rPh>
    <rPh sb="3" eb="4">
      <t>フク</t>
    </rPh>
    <rPh sb="4" eb="6">
      <t>キンゾク</t>
    </rPh>
    <rPh sb="6" eb="8">
      <t>セイヒン</t>
    </rPh>
    <phoneticPr fontId="0"/>
  </si>
  <si>
    <r>
      <t xml:space="preserve">3. </t>
    </r>
    <r>
      <rPr>
        <sz val="11"/>
        <rFont val="ＭＳ 明朝"/>
        <family val="1"/>
        <charset val="128"/>
      </rPr>
      <t>農業</t>
    </r>
    <rPh sb="3" eb="5">
      <t>ノウギョウ</t>
    </rPh>
    <phoneticPr fontId="10"/>
  </si>
  <si>
    <r>
      <t xml:space="preserve">5. </t>
    </r>
    <r>
      <rPr>
        <sz val="11"/>
        <rFont val="ＭＳ 明朝"/>
        <family val="1"/>
        <charset val="128"/>
      </rPr>
      <t>廃棄物</t>
    </r>
    <rPh sb="3" eb="6">
      <t>ハイキブツ</t>
    </rPh>
    <phoneticPr fontId="10"/>
  </si>
  <si>
    <r>
      <rPr>
        <sz val="11"/>
        <rFont val="ＭＳ 明朝"/>
        <family val="1"/>
        <charset val="128"/>
      </rPr>
      <t>廃棄物のエネルギー利用</t>
    </r>
    <rPh sb="0" eb="3">
      <t>ハイキブツ</t>
    </rPh>
    <rPh sb="9" eb="11">
      <t>リヨウ</t>
    </rPh>
    <phoneticPr fontId="10"/>
  </si>
  <si>
    <r>
      <rPr>
        <sz val="11"/>
        <rFont val="ＭＳ 明朝"/>
        <family val="1"/>
        <charset val="128"/>
      </rPr>
      <t>その他</t>
    </r>
    <rPh sb="2" eb="3">
      <t>タ</t>
    </rPh>
    <phoneticPr fontId="10"/>
  </si>
  <si>
    <r>
      <rPr>
        <sz val="11"/>
        <rFont val="ＭＳ 明朝"/>
        <family val="1"/>
        <charset val="128"/>
      </rPr>
      <t>■前年比</t>
    </r>
    <rPh sb="1" eb="3">
      <t>ゼンネン</t>
    </rPh>
    <phoneticPr fontId="10"/>
  </si>
  <si>
    <r>
      <rPr>
        <sz val="11"/>
        <rFont val="ＭＳ 明朝"/>
        <family val="1"/>
        <charset val="128"/>
      </rPr>
      <t>年度</t>
    </r>
    <rPh sb="0" eb="2">
      <t>ネンド</t>
    </rPh>
    <phoneticPr fontId="10"/>
  </si>
  <si>
    <r>
      <rPr>
        <sz val="11"/>
        <rFont val="ＭＳ 明朝"/>
        <family val="1"/>
        <charset val="128"/>
      </rPr>
      <t>世帯数</t>
    </r>
    <rPh sb="0" eb="3">
      <t>セタイスウ</t>
    </rPh>
    <phoneticPr fontId="10"/>
  </si>
  <si>
    <r>
      <rPr>
        <sz val="11"/>
        <rFont val="ＭＳ 明朝"/>
        <family val="1"/>
        <charset val="128"/>
      </rPr>
      <t>合計</t>
    </r>
  </si>
  <si>
    <r>
      <rPr>
        <sz val="11"/>
        <rFont val="ＭＳ 明朝"/>
        <family val="1"/>
        <charset val="128"/>
      </rPr>
      <t>石炭等</t>
    </r>
    <rPh sb="2" eb="3">
      <t>トウ</t>
    </rPh>
    <phoneticPr fontId="13"/>
  </si>
  <si>
    <r>
      <rPr>
        <sz val="11"/>
        <rFont val="ＭＳ 明朝"/>
        <family val="1"/>
        <charset val="128"/>
      </rPr>
      <t>灯油</t>
    </r>
  </si>
  <si>
    <r>
      <rPr>
        <sz val="11"/>
        <rFont val="ＭＳ 明朝"/>
        <family val="1"/>
        <charset val="128"/>
      </rPr>
      <t>都市ガス</t>
    </r>
  </si>
  <si>
    <r>
      <rPr>
        <sz val="11"/>
        <rFont val="ＭＳ 明朝"/>
        <family val="1"/>
        <charset val="128"/>
      </rPr>
      <t>電力</t>
    </r>
    <rPh sb="0" eb="2">
      <t>デンリョク</t>
    </rPh>
    <phoneticPr fontId="13"/>
  </si>
  <si>
    <r>
      <rPr>
        <sz val="11"/>
        <rFont val="ＭＳ 明朝"/>
        <family val="1"/>
        <charset val="128"/>
      </rPr>
      <t>熱</t>
    </r>
    <rPh sb="0" eb="1">
      <t>ネツ</t>
    </rPh>
    <phoneticPr fontId="13"/>
  </si>
  <si>
    <r>
      <rPr>
        <sz val="11"/>
        <rFont val="ＭＳ 明朝"/>
        <family val="1"/>
        <charset val="128"/>
      </rPr>
      <t>ガソリン</t>
    </r>
  </si>
  <si>
    <r>
      <rPr>
        <sz val="11"/>
        <rFont val="ＭＳ 明朝"/>
        <family val="1"/>
        <charset val="128"/>
      </rPr>
      <t>軽油</t>
    </r>
  </si>
  <si>
    <r>
      <rPr>
        <sz val="11"/>
        <rFont val="ＭＳ 明朝"/>
        <family val="1"/>
        <charset val="128"/>
      </rPr>
      <t>水道</t>
    </r>
  </si>
  <si>
    <r>
      <rPr>
        <sz val="11"/>
        <rFont val="ＭＳ 明朝"/>
        <family val="1"/>
        <charset val="128"/>
      </rPr>
      <t>■燃料種別割合</t>
    </r>
    <rPh sb="1" eb="3">
      <t>ネンリョウ</t>
    </rPh>
    <rPh sb="3" eb="5">
      <t>シュベツ</t>
    </rPh>
    <rPh sb="5" eb="7">
      <t>ワリアイ</t>
    </rPh>
    <phoneticPr fontId="13"/>
  </si>
  <si>
    <r>
      <rPr>
        <sz val="11"/>
        <rFont val="ＭＳ 明朝"/>
        <family val="1"/>
        <charset val="128"/>
      </rPr>
      <t>暖房</t>
    </r>
  </si>
  <si>
    <r>
      <rPr>
        <sz val="11"/>
        <rFont val="ＭＳ 明朝"/>
        <family val="1"/>
        <charset val="128"/>
      </rPr>
      <t>冷房</t>
    </r>
  </si>
  <si>
    <r>
      <rPr>
        <sz val="11"/>
        <rFont val="ＭＳ 明朝"/>
        <family val="1"/>
        <charset val="128"/>
      </rPr>
      <t>給湯</t>
    </r>
  </si>
  <si>
    <r>
      <rPr>
        <sz val="11"/>
        <rFont val="ＭＳ 明朝"/>
        <family val="1"/>
        <charset val="128"/>
      </rPr>
      <t>厨房</t>
    </r>
  </si>
  <si>
    <r>
      <rPr>
        <sz val="11"/>
        <rFont val="ＭＳ 明朝"/>
        <family val="1"/>
        <charset val="128"/>
      </rPr>
      <t>自家用乗用車</t>
    </r>
  </si>
  <si>
    <r>
      <rPr>
        <sz val="11"/>
        <rFont val="ＭＳ 明朝"/>
        <family val="1"/>
        <charset val="128"/>
      </rPr>
      <t>■用途別排出割合</t>
    </r>
    <rPh sb="5" eb="6">
      <t>シュツ</t>
    </rPh>
    <phoneticPr fontId="13"/>
  </si>
  <si>
    <r>
      <rPr>
        <sz val="11"/>
        <rFont val="ＭＳ 明朝"/>
        <family val="1"/>
        <charset val="128"/>
      </rPr>
      <t>動力他</t>
    </r>
    <r>
      <rPr>
        <vertAlign val="superscript"/>
        <sz val="11"/>
        <rFont val="ＭＳ 明朝"/>
        <family val="1"/>
        <charset val="128"/>
      </rPr>
      <t>※</t>
    </r>
    <phoneticPr fontId="10"/>
  </si>
  <si>
    <r>
      <rPr>
        <sz val="11"/>
        <rFont val="ＭＳ 明朝"/>
        <family val="1"/>
        <charset val="128"/>
      </rPr>
      <t>排出吸収源</t>
    </r>
    <rPh sb="0" eb="2">
      <t>ハイシュツ</t>
    </rPh>
    <rPh sb="2" eb="4">
      <t>キュウシュウ</t>
    </rPh>
    <rPh sb="4" eb="5">
      <t>ゲン</t>
    </rPh>
    <phoneticPr fontId="10"/>
  </si>
  <si>
    <r>
      <t xml:space="preserve">1.A.1. </t>
    </r>
    <r>
      <rPr>
        <sz val="11"/>
        <rFont val="ＭＳ 明朝"/>
        <family val="1"/>
        <charset val="128"/>
      </rPr>
      <t>エネルギー産業</t>
    </r>
    <rPh sb="12" eb="14">
      <t>サンギョウ</t>
    </rPh>
    <phoneticPr fontId="10"/>
  </si>
  <si>
    <r>
      <rPr>
        <sz val="11"/>
        <rFont val="ＭＳ 明朝"/>
        <family val="1"/>
        <charset val="128"/>
      </rPr>
      <t>鉄鋼</t>
    </r>
    <rPh sb="0" eb="2">
      <t>テッコウ</t>
    </rPh>
    <phoneticPr fontId="10"/>
  </si>
  <si>
    <r>
      <rPr>
        <sz val="11"/>
        <rFont val="ＭＳ 明朝"/>
        <family val="1"/>
        <charset val="128"/>
      </rPr>
      <t>非鉄地金</t>
    </r>
    <rPh sb="2" eb="3">
      <t>チ</t>
    </rPh>
    <rPh sb="3" eb="4">
      <t>キン</t>
    </rPh>
    <phoneticPr fontId="10"/>
  </si>
  <si>
    <r>
      <rPr>
        <sz val="11"/>
        <rFont val="ＭＳ 明朝"/>
        <family val="1"/>
        <charset val="128"/>
      </rPr>
      <t>化学</t>
    </r>
    <rPh sb="0" eb="2">
      <t>カガク</t>
    </rPh>
    <phoneticPr fontId="10"/>
  </si>
  <si>
    <r>
      <t xml:space="preserve">1.A.3. </t>
    </r>
    <r>
      <rPr>
        <sz val="11"/>
        <rFont val="ＭＳ 明朝"/>
        <family val="1"/>
        <charset val="128"/>
      </rPr>
      <t>運輸</t>
    </r>
    <rPh sb="7" eb="9">
      <t>ウンユ</t>
    </rPh>
    <phoneticPr fontId="10"/>
  </si>
  <si>
    <r>
      <rPr>
        <sz val="11"/>
        <rFont val="ＭＳ 明朝"/>
        <family val="1"/>
        <charset val="128"/>
      </rPr>
      <t>家庭</t>
    </r>
    <rPh sb="0" eb="2">
      <t>カテイ</t>
    </rPh>
    <phoneticPr fontId="10"/>
  </si>
  <si>
    <r>
      <rPr>
        <sz val="11"/>
        <rFont val="ＭＳ 明朝"/>
        <family val="1"/>
        <charset val="128"/>
      </rPr>
      <t>業務</t>
    </r>
    <rPh sb="0" eb="2">
      <t>ギョウム</t>
    </rPh>
    <phoneticPr fontId="10"/>
  </si>
  <si>
    <r>
      <t xml:space="preserve">3. </t>
    </r>
    <r>
      <rPr>
        <b/>
        <sz val="11"/>
        <rFont val="ＭＳ 明朝"/>
        <family val="1"/>
        <charset val="128"/>
      </rPr>
      <t>農業</t>
    </r>
    <rPh sb="3" eb="5">
      <t>ノウギョウ</t>
    </rPh>
    <phoneticPr fontId="10"/>
  </si>
  <si>
    <t>-</t>
    <phoneticPr fontId="10"/>
  </si>
  <si>
    <t>-</t>
    <phoneticPr fontId="10"/>
  </si>
  <si>
    <r>
      <rPr>
        <sz val="11"/>
        <rFont val="ＭＳ 明朝"/>
        <family val="1"/>
        <charset val="128"/>
      </rPr>
      <t>エネルギー転換部門</t>
    </r>
    <r>
      <rPr>
        <vertAlign val="superscript"/>
        <sz val="11"/>
        <rFont val="ＭＳ 明朝"/>
        <family val="1"/>
        <charset val="128"/>
      </rPr>
      <t>※</t>
    </r>
    <rPh sb="5" eb="7">
      <t>テンカン</t>
    </rPh>
    <rPh sb="7" eb="9">
      <t>ブモン</t>
    </rPh>
    <phoneticPr fontId="10"/>
  </si>
  <si>
    <r>
      <rPr>
        <sz val="10"/>
        <rFont val="ＭＳ 明朝"/>
        <family val="1"/>
        <charset val="128"/>
      </rPr>
      <t>※電気熱配分誤差を含む</t>
    </r>
    <rPh sb="1" eb="3">
      <t>デンキ</t>
    </rPh>
    <rPh sb="3" eb="4">
      <t>ネツ</t>
    </rPh>
    <rPh sb="4" eb="6">
      <t>ハイブン</t>
    </rPh>
    <rPh sb="6" eb="8">
      <t>ゴサ</t>
    </rPh>
    <rPh sb="9" eb="10">
      <t>フク</t>
    </rPh>
    <phoneticPr fontId="10"/>
  </si>
  <si>
    <r>
      <rPr>
        <sz val="14"/>
        <rFont val="ＭＳ 明朝"/>
        <family val="1"/>
        <charset val="128"/>
      </rPr>
      <t>■【電気・熱配分前】</t>
    </r>
    <phoneticPr fontId="10"/>
  </si>
  <si>
    <r>
      <rPr>
        <b/>
        <sz val="11"/>
        <rFont val="ＭＳ 明朝"/>
        <family val="1"/>
        <charset val="128"/>
      </rPr>
      <t>電気熱配分誤差</t>
    </r>
    <phoneticPr fontId="10"/>
  </si>
  <si>
    <r>
      <rPr>
        <sz val="11"/>
        <rFont val="ＭＳ 明朝"/>
        <family val="1"/>
        <charset val="128"/>
      </rPr>
      <t>■シェア</t>
    </r>
    <phoneticPr fontId="9"/>
  </si>
  <si>
    <r>
      <rPr>
        <sz val="11"/>
        <rFont val="ＭＳ 明朝"/>
        <family val="1"/>
        <charset val="128"/>
      </rPr>
      <t>ガラス製造</t>
    </r>
    <phoneticPr fontId="10"/>
  </si>
  <si>
    <r>
      <t>GDP</t>
    </r>
    <r>
      <rPr>
        <sz val="10"/>
        <rFont val="Century"/>
        <family val="1"/>
      </rPr>
      <t/>
    </r>
    <phoneticPr fontId="10"/>
  </si>
  <si>
    <t>Notes</t>
    <phoneticPr fontId="10"/>
  </si>
  <si>
    <r>
      <t xml:space="preserve">2. </t>
    </r>
    <r>
      <rPr>
        <sz val="11"/>
        <rFont val="ＭＳ 明朝"/>
        <family val="1"/>
        <charset val="128"/>
      </rPr>
      <t>工業プロセス及び製品の使用</t>
    </r>
    <phoneticPr fontId="10"/>
  </si>
  <si>
    <r>
      <t xml:space="preserve">5. </t>
    </r>
    <r>
      <rPr>
        <b/>
        <sz val="11"/>
        <rFont val="ＭＳ 明朝"/>
        <family val="1"/>
        <charset val="128"/>
      </rPr>
      <t>廃棄物</t>
    </r>
    <rPh sb="3" eb="6">
      <t>ハイキブツ</t>
    </rPh>
    <phoneticPr fontId="10"/>
  </si>
  <si>
    <r>
      <t xml:space="preserve">2. </t>
    </r>
    <r>
      <rPr>
        <b/>
        <sz val="11"/>
        <rFont val="ＭＳ 明朝"/>
        <family val="1"/>
        <charset val="128"/>
      </rPr>
      <t>工業プロセス及び製品の使用</t>
    </r>
    <rPh sb="3" eb="5">
      <t>コウギョウ</t>
    </rPh>
    <rPh sb="9" eb="10">
      <t>オヨ</t>
    </rPh>
    <rPh sb="11" eb="13">
      <t>セイヒン</t>
    </rPh>
    <rPh sb="14" eb="16">
      <t>シヨウ</t>
    </rPh>
    <phoneticPr fontId="10"/>
  </si>
  <si>
    <r>
      <t xml:space="preserve">1.A.2. </t>
    </r>
    <r>
      <rPr>
        <sz val="11"/>
        <rFont val="ＭＳ 明朝"/>
        <family val="1"/>
        <charset val="128"/>
      </rPr>
      <t>製造業・建設業</t>
    </r>
    <phoneticPr fontId="10"/>
  </si>
  <si>
    <r>
      <t xml:space="preserve">1.A.4. </t>
    </r>
    <r>
      <rPr>
        <sz val="11"/>
        <rFont val="ＭＳ 明朝"/>
        <family val="1"/>
        <charset val="128"/>
      </rPr>
      <t>その他部門</t>
    </r>
    <rPh sb="9" eb="10">
      <t>タ</t>
    </rPh>
    <rPh sb="10" eb="12">
      <t>ブモン</t>
    </rPh>
    <phoneticPr fontId="10"/>
  </si>
  <si>
    <r>
      <rPr>
        <sz val="11"/>
        <rFont val="ＭＳ 明朝"/>
        <family val="1"/>
        <charset val="128"/>
      </rPr>
      <t>人口</t>
    </r>
    <r>
      <rPr>
        <vertAlign val="superscript"/>
        <sz val="11"/>
        <rFont val="ＭＳ 明朝"/>
        <family val="1"/>
        <charset val="128"/>
      </rPr>
      <t>※</t>
    </r>
    <rPh sb="0" eb="2">
      <t>ジンコウ</t>
    </rPh>
    <phoneticPr fontId="10"/>
  </si>
  <si>
    <r>
      <t xml:space="preserve">3.D. </t>
    </r>
    <r>
      <rPr>
        <sz val="11"/>
        <rFont val="ＭＳ 明朝"/>
        <family val="1"/>
        <charset val="128"/>
      </rPr>
      <t>農用地の土壌</t>
    </r>
    <rPh sb="5" eb="8">
      <t>ノウヨウチ</t>
    </rPh>
    <rPh sb="9" eb="11">
      <t>ドジョウ</t>
    </rPh>
    <phoneticPr fontId="10"/>
  </si>
  <si>
    <r>
      <t xml:space="preserve">5.B. </t>
    </r>
    <r>
      <rPr>
        <sz val="11"/>
        <rFont val="ＭＳ 明朝"/>
        <family val="1"/>
        <charset val="128"/>
      </rPr>
      <t>固形廃棄物の生物処理</t>
    </r>
    <rPh sb="5" eb="7">
      <t>コケイ</t>
    </rPh>
    <rPh sb="7" eb="10">
      <t>ハイキブツ</t>
    </rPh>
    <rPh sb="11" eb="13">
      <t>セイブツ</t>
    </rPh>
    <rPh sb="13" eb="15">
      <t>ショリ</t>
    </rPh>
    <phoneticPr fontId="10"/>
  </si>
  <si>
    <r>
      <t xml:space="preserve">5.D. </t>
    </r>
    <r>
      <rPr>
        <sz val="11"/>
        <rFont val="ＭＳ 明朝"/>
        <family val="1"/>
        <charset val="128"/>
      </rPr>
      <t>排水の処理と放出</t>
    </r>
    <rPh sb="5" eb="7">
      <t>ハイスイ</t>
    </rPh>
    <rPh sb="8" eb="10">
      <t>ショリ</t>
    </rPh>
    <rPh sb="11" eb="13">
      <t>ホウシュツ</t>
    </rPh>
    <phoneticPr fontId="10"/>
  </si>
  <si>
    <r>
      <t xml:space="preserve">1.A. </t>
    </r>
    <r>
      <rPr>
        <sz val="11"/>
        <rFont val="ＭＳ 明朝"/>
        <family val="1"/>
        <charset val="128"/>
      </rPr>
      <t>燃料の燃焼</t>
    </r>
    <rPh sb="5" eb="7">
      <t>ネンリョウ</t>
    </rPh>
    <rPh sb="8" eb="10">
      <t>ネンショウ</t>
    </rPh>
    <phoneticPr fontId="10"/>
  </si>
  <si>
    <r>
      <t xml:space="preserve">2.B. </t>
    </r>
    <r>
      <rPr>
        <sz val="11"/>
        <rFont val="ＭＳ 明朝"/>
        <family val="1"/>
        <charset val="128"/>
      </rPr>
      <t>化学産業</t>
    </r>
    <rPh sb="5" eb="7">
      <t>カガク</t>
    </rPh>
    <rPh sb="7" eb="9">
      <t>サンギョウ</t>
    </rPh>
    <phoneticPr fontId="10"/>
  </si>
  <si>
    <r>
      <t xml:space="preserve">3.A. </t>
    </r>
    <r>
      <rPr>
        <sz val="11"/>
        <rFont val="ＭＳ 明朝"/>
        <family val="1"/>
        <charset val="128"/>
      </rPr>
      <t>消化管内発酵</t>
    </r>
    <rPh sb="5" eb="7">
      <t>ショウカ</t>
    </rPh>
    <rPh sb="7" eb="9">
      <t>カンナイ</t>
    </rPh>
    <rPh sb="9" eb="11">
      <t>ハッコウ</t>
    </rPh>
    <phoneticPr fontId="10"/>
  </si>
  <si>
    <r>
      <t xml:space="preserve">3.C. </t>
    </r>
    <r>
      <rPr>
        <sz val="11"/>
        <rFont val="ＭＳ 明朝"/>
        <family val="1"/>
        <charset val="128"/>
      </rPr>
      <t>稲作</t>
    </r>
    <rPh sb="5" eb="7">
      <t>イナサク</t>
    </rPh>
    <phoneticPr fontId="10"/>
  </si>
  <si>
    <r>
      <t xml:space="preserve">5.A. </t>
    </r>
    <r>
      <rPr>
        <sz val="11"/>
        <rFont val="ＭＳ 明朝"/>
        <family val="1"/>
        <charset val="128"/>
      </rPr>
      <t>固形廃棄物の処分</t>
    </r>
    <rPh sb="5" eb="7">
      <t>コケイ</t>
    </rPh>
    <rPh sb="7" eb="10">
      <t>ハイキブツ</t>
    </rPh>
    <rPh sb="11" eb="13">
      <t>ショブン</t>
    </rPh>
    <phoneticPr fontId="10"/>
  </si>
  <si>
    <r>
      <rPr>
        <sz val="11"/>
        <rFont val="ＭＳ 明朝"/>
        <family val="1"/>
        <charset val="128"/>
      </rPr>
      <t>自動車（旅客）</t>
    </r>
  </si>
  <si>
    <r>
      <rPr>
        <sz val="11"/>
        <rFont val="ＭＳ 明朝"/>
        <family val="1"/>
        <charset val="128"/>
      </rPr>
      <t>パルプ･紙･紙加工品</t>
    </r>
    <phoneticPr fontId="10"/>
  </si>
  <si>
    <r>
      <t xml:space="preserve">1.A. </t>
    </r>
    <r>
      <rPr>
        <b/>
        <sz val="11"/>
        <rFont val="ＭＳ 明朝"/>
        <family val="1"/>
        <charset val="128"/>
      </rPr>
      <t>燃料の燃焼</t>
    </r>
    <rPh sb="5" eb="7">
      <t>ネンリョウ</t>
    </rPh>
    <rPh sb="8" eb="10">
      <t>ネンショウ</t>
    </rPh>
    <phoneticPr fontId="10"/>
  </si>
  <si>
    <r>
      <t xml:space="preserve">1.B. </t>
    </r>
    <r>
      <rPr>
        <b/>
        <sz val="11"/>
        <rFont val="ＭＳ 明朝"/>
        <family val="1"/>
        <charset val="128"/>
      </rPr>
      <t>燃料からの漏出</t>
    </r>
    <rPh sb="5" eb="7">
      <t>ネンリョウ</t>
    </rPh>
    <rPh sb="10" eb="12">
      <t>ロウシュツ</t>
    </rPh>
    <phoneticPr fontId="10"/>
  </si>
  <si>
    <r>
      <t xml:space="preserve">2.A. </t>
    </r>
    <r>
      <rPr>
        <sz val="11"/>
        <rFont val="ＭＳ 明朝"/>
        <family val="1"/>
        <charset val="128"/>
      </rPr>
      <t>鉱物産業</t>
    </r>
    <rPh sb="5" eb="7">
      <t>コウブツ</t>
    </rPh>
    <rPh sb="7" eb="9">
      <t>サンギョウ</t>
    </rPh>
    <phoneticPr fontId="10"/>
  </si>
  <si>
    <r>
      <t xml:space="preserve">2.D. </t>
    </r>
    <r>
      <rPr>
        <sz val="11"/>
        <rFont val="ＭＳ 明朝"/>
        <family val="1"/>
        <charset val="128"/>
      </rPr>
      <t>燃料からの非エネルギー製品及び溶剤の使用</t>
    </r>
    <rPh sb="5" eb="7">
      <t>ネンリョウ</t>
    </rPh>
    <rPh sb="10" eb="11">
      <t>ヒ</t>
    </rPh>
    <rPh sb="16" eb="18">
      <t>セイヒン</t>
    </rPh>
    <rPh sb="18" eb="19">
      <t>オヨ</t>
    </rPh>
    <rPh sb="20" eb="22">
      <t>ヨウザイ</t>
    </rPh>
    <rPh sb="23" eb="25">
      <t>シヨウ</t>
    </rPh>
    <phoneticPr fontId="10"/>
  </si>
  <si>
    <r>
      <t xml:space="preserve">3.G. </t>
    </r>
    <r>
      <rPr>
        <sz val="11"/>
        <rFont val="ＭＳ 明朝"/>
        <family val="1"/>
        <charset val="128"/>
      </rPr>
      <t>石灰施用</t>
    </r>
    <rPh sb="5" eb="7">
      <t>セッカイ</t>
    </rPh>
    <rPh sb="7" eb="9">
      <t>セヨウ</t>
    </rPh>
    <phoneticPr fontId="10"/>
  </si>
  <si>
    <r>
      <t xml:space="preserve">4.A. </t>
    </r>
    <r>
      <rPr>
        <sz val="11"/>
        <rFont val="ＭＳ 明朝"/>
        <family val="1"/>
        <charset val="128"/>
      </rPr>
      <t>森林</t>
    </r>
    <rPh sb="5" eb="7">
      <t>シンリン</t>
    </rPh>
    <phoneticPr fontId="10"/>
  </si>
  <si>
    <r>
      <t xml:space="preserve">4.B. </t>
    </r>
    <r>
      <rPr>
        <sz val="11"/>
        <rFont val="ＭＳ 明朝"/>
        <family val="1"/>
        <charset val="128"/>
      </rPr>
      <t>農地</t>
    </r>
    <rPh sb="5" eb="7">
      <t>ノウチ</t>
    </rPh>
    <phoneticPr fontId="10"/>
  </si>
  <si>
    <r>
      <t xml:space="preserve">4.C. </t>
    </r>
    <r>
      <rPr>
        <sz val="11"/>
        <rFont val="ＭＳ 明朝"/>
        <family val="1"/>
        <charset val="128"/>
      </rPr>
      <t>草地</t>
    </r>
    <rPh sb="5" eb="7">
      <t>クサチ</t>
    </rPh>
    <phoneticPr fontId="10"/>
  </si>
  <si>
    <r>
      <t xml:space="preserve">4.D. </t>
    </r>
    <r>
      <rPr>
        <sz val="11"/>
        <rFont val="ＭＳ 明朝"/>
        <family val="1"/>
        <charset val="128"/>
      </rPr>
      <t>湿地</t>
    </r>
    <rPh sb="5" eb="7">
      <t>シッチ</t>
    </rPh>
    <phoneticPr fontId="10"/>
  </si>
  <si>
    <r>
      <t xml:space="preserve">4.E. </t>
    </r>
    <r>
      <rPr>
        <sz val="11"/>
        <rFont val="ＭＳ 明朝"/>
        <family val="1"/>
        <charset val="128"/>
      </rPr>
      <t>開発地</t>
    </r>
    <rPh sb="5" eb="7">
      <t>カイハツ</t>
    </rPh>
    <rPh sb="7" eb="8">
      <t>チ</t>
    </rPh>
    <phoneticPr fontId="10"/>
  </si>
  <si>
    <r>
      <t xml:space="preserve">4.F. </t>
    </r>
    <r>
      <rPr>
        <sz val="11"/>
        <rFont val="ＭＳ 明朝"/>
        <family val="1"/>
        <charset val="128"/>
      </rPr>
      <t>その他の土地</t>
    </r>
    <rPh sb="7" eb="8">
      <t>タ</t>
    </rPh>
    <rPh sb="9" eb="11">
      <t>トチ</t>
    </rPh>
    <phoneticPr fontId="10"/>
  </si>
  <si>
    <r>
      <t xml:space="preserve">4.G. </t>
    </r>
    <r>
      <rPr>
        <sz val="11"/>
        <rFont val="ＭＳ 明朝"/>
        <family val="1"/>
        <charset val="128"/>
      </rPr>
      <t>伐採木材製品</t>
    </r>
    <rPh sb="5" eb="7">
      <t>バッサイ</t>
    </rPh>
    <rPh sb="7" eb="9">
      <t>モクザイ</t>
    </rPh>
    <rPh sb="9" eb="11">
      <t>セイヒン</t>
    </rPh>
    <phoneticPr fontId="10"/>
  </si>
  <si>
    <r>
      <t xml:space="preserve">5.C. </t>
    </r>
    <r>
      <rPr>
        <sz val="11"/>
        <rFont val="ＭＳ 明朝"/>
        <family val="1"/>
        <charset val="128"/>
      </rPr>
      <t>廃棄物の焼却と野焼き（エネルギー利用を含まない）</t>
    </r>
    <rPh sb="5" eb="8">
      <t>ハイキブツ</t>
    </rPh>
    <rPh sb="9" eb="11">
      <t>ショウキャク</t>
    </rPh>
    <rPh sb="12" eb="14">
      <t>ノヤ</t>
    </rPh>
    <rPh sb="21" eb="23">
      <t>リヨウ</t>
    </rPh>
    <rPh sb="24" eb="25">
      <t>フク</t>
    </rPh>
    <phoneticPr fontId="10"/>
  </si>
  <si>
    <r>
      <t xml:space="preserve">5.E. </t>
    </r>
    <r>
      <rPr>
        <sz val="11"/>
        <rFont val="ＭＳ 明朝"/>
        <family val="1"/>
        <charset val="128"/>
      </rPr>
      <t>石油由来の界面活性剤の分解</t>
    </r>
    <phoneticPr fontId="10"/>
  </si>
  <si>
    <r>
      <rPr>
        <b/>
        <sz val="11"/>
        <rFont val="ＭＳ 明朝"/>
        <family val="1"/>
        <charset val="128"/>
      </rPr>
      <t>旅客</t>
    </r>
    <rPh sb="0" eb="2">
      <t>リョカク</t>
    </rPh>
    <phoneticPr fontId="10"/>
  </si>
  <si>
    <r>
      <rPr>
        <b/>
        <sz val="11"/>
        <rFont val="ＭＳ 明朝"/>
        <family val="1"/>
        <charset val="128"/>
      </rPr>
      <t>貨物</t>
    </r>
    <phoneticPr fontId="10"/>
  </si>
  <si>
    <r>
      <t xml:space="preserve">1.B. </t>
    </r>
    <r>
      <rPr>
        <sz val="11"/>
        <rFont val="ＭＳ 明朝"/>
        <family val="1"/>
        <charset val="128"/>
      </rPr>
      <t>燃料からの漏出</t>
    </r>
    <rPh sb="5" eb="7">
      <t>ネンリョウ</t>
    </rPh>
    <rPh sb="10" eb="12">
      <t>ロウシュツ</t>
    </rPh>
    <phoneticPr fontId="10"/>
  </si>
  <si>
    <r>
      <t>1.A./1.B.</t>
    </r>
    <r>
      <rPr>
        <sz val="11"/>
        <rFont val="ＭＳ 明朝"/>
        <family val="1"/>
        <charset val="128"/>
      </rPr>
      <t>燃料の燃焼・漏出</t>
    </r>
    <rPh sb="9" eb="11">
      <t>ネンリョウ</t>
    </rPh>
    <rPh sb="12" eb="14">
      <t>ネンショウ</t>
    </rPh>
    <rPh sb="15" eb="17">
      <t>ロウシュツ</t>
    </rPh>
    <phoneticPr fontId="11"/>
  </si>
  <si>
    <r>
      <t>3.</t>
    </r>
    <r>
      <rPr>
        <sz val="11"/>
        <rFont val="ＭＳ 明朝"/>
        <family val="1"/>
        <charset val="128"/>
      </rPr>
      <t>農業</t>
    </r>
    <rPh sb="2" eb="4">
      <t>ノウギョウ</t>
    </rPh>
    <phoneticPr fontId="11"/>
  </si>
  <si>
    <r>
      <t>5.</t>
    </r>
    <r>
      <rPr>
        <sz val="11"/>
        <rFont val="ＭＳ 明朝"/>
        <family val="1"/>
        <charset val="128"/>
      </rPr>
      <t>廃棄物</t>
    </r>
    <rPh sb="2" eb="5">
      <t>ハイキブツ</t>
    </rPh>
    <phoneticPr fontId="11"/>
  </si>
  <si>
    <t>8.F-gas</t>
    <phoneticPr fontId="10"/>
  </si>
  <si>
    <t>9.GHG-capita</t>
    <phoneticPr fontId="10"/>
  </si>
  <si>
    <t>10.GHG-GDP</t>
    <phoneticPr fontId="10"/>
  </si>
  <si>
    <t>11.Household (per household)</t>
    <phoneticPr fontId="10"/>
  </si>
  <si>
    <t>12.Household (per capita)</t>
    <phoneticPr fontId="10"/>
  </si>
  <si>
    <r>
      <t>2.</t>
    </r>
    <r>
      <rPr>
        <sz val="11"/>
        <rFont val="ＭＳ 明朝"/>
        <family val="1"/>
        <charset val="128"/>
      </rPr>
      <t>工業プロセス及び製品の使用</t>
    </r>
    <rPh sb="2" eb="4">
      <t>コウギョウ</t>
    </rPh>
    <rPh sb="8" eb="9">
      <t>オヨ</t>
    </rPh>
    <rPh sb="10" eb="12">
      <t>セイヒン</t>
    </rPh>
    <rPh sb="13" eb="15">
      <t>シヨウ</t>
    </rPh>
    <phoneticPr fontId="11"/>
  </si>
  <si>
    <r>
      <t xml:space="preserve"> </t>
    </r>
    <r>
      <rPr>
        <sz val="11"/>
        <rFont val="ＭＳ 明朝"/>
        <family val="1"/>
        <charset val="128"/>
      </rPr>
      <t>固形廃棄物の生物処理</t>
    </r>
    <phoneticPr fontId="10"/>
  </si>
  <si>
    <r>
      <t xml:space="preserve"> </t>
    </r>
    <r>
      <rPr>
        <sz val="11"/>
        <rFont val="ＭＳ 明朝"/>
        <family val="1"/>
        <charset val="128"/>
      </rPr>
      <t>排水の処理と放出</t>
    </r>
    <rPh sb="1" eb="3">
      <t>ハイスイ</t>
    </rPh>
    <rPh sb="4" eb="6">
      <t>ショリ</t>
    </rPh>
    <rPh sb="7" eb="9">
      <t>ホウシュツ</t>
    </rPh>
    <phoneticPr fontId="10"/>
  </si>
  <si>
    <r>
      <t xml:space="preserve"> </t>
    </r>
    <r>
      <rPr>
        <sz val="11"/>
        <rFont val="ＭＳ 明朝"/>
        <family val="1"/>
        <charset val="128"/>
      </rPr>
      <t>廃棄物のエネルギー利用</t>
    </r>
    <rPh sb="1" eb="4">
      <t>ハイキブツ</t>
    </rPh>
    <rPh sb="10" eb="12">
      <t>リヨウ</t>
    </rPh>
    <phoneticPr fontId="10"/>
  </si>
  <si>
    <r>
      <rPr>
        <u/>
        <sz val="11"/>
        <color indexed="12"/>
        <rFont val="ＭＳ 明朝"/>
        <family val="1"/>
        <charset val="128"/>
      </rPr>
      <t>注意事項／単位／地球温暖化係数</t>
    </r>
    <rPh sb="5" eb="7">
      <t>タンイ</t>
    </rPh>
    <rPh sb="8" eb="10">
      <t>チキュウ</t>
    </rPh>
    <rPh sb="10" eb="13">
      <t>オンダンカ</t>
    </rPh>
    <rPh sb="13" eb="15">
      <t>ケイスウ</t>
    </rPh>
    <phoneticPr fontId="10"/>
  </si>
  <si>
    <t>Note</t>
  </si>
  <si>
    <t>https://www.nies.go.jp/gio/copyright/index.html</t>
    <phoneticPr fontId="10"/>
  </si>
  <si>
    <t>13.NDC-LULUCF</t>
    <phoneticPr fontId="10"/>
  </si>
  <si>
    <t>1.Summary</t>
    <phoneticPr fontId="10"/>
  </si>
  <si>
    <r>
      <rPr>
        <sz val="11"/>
        <rFont val="ＭＳ 明朝"/>
        <family val="1"/>
        <charset val="128"/>
      </rPr>
      <t>エネルギー転換部門（電気熱配分誤差）</t>
    </r>
    <rPh sb="5" eb="7">
      <t>テンカン</t>
    </rPh>
    <rPh sb="7" eb="9">
      <t>ブモン</t>
    </rPh>
    <rPh sb="10" eb="12">
      <t>デンキ</t>
    </rPh>
    <rPh sb="12" eb="13">
      <t>ネツ</t>
    </rPh>
    <rPh sb="13" eb="15">
      <t>ハイブン</t>
    </rPh>
    <rPh sb="15" eb="17">
      <t>ゴサ</t>
    </rPh>
    <phoneticPr fontId="10"/>
  </si>
  <si>
    <r>
      <rPr>
        <sz val="11"/>
        <rFont val="ＭＳ 明朝"/>
        <family val="1"/>
        <charset val="128"/>
      </rPr>
      <t>国際航空</t>
    </r>
    <rPh sb="0" eb="4">
      <t>コクサイコウクウ</t>
    </rPh>
    <phoneticPr fontId="10"/>
  </si>
  <si>
    <r>
      <rPr>
        <sz val="11"/>
        <rFont val="ＭＳ 明朝"/>
        <family val="1"/>
        <charset val="128"/>
      </rPr>
      <t>国際船舶</t>
    </r>
    <rPh sb="0" eb="2">
      <t>コクサイ</t>
    </rPh>
    <phoneticPr fontId="10"/>
  </si>
  <si>
    <r>
      <rPr>
        <sz val="11"/>
        <rFont val="ＭＳ 明朝"/>
        <family val="1"/>
        <charset val="128"/>
      </rPr>
      <t>本シート</t>
    </r>
    <rPh sb="0" eb="1">
      <t>ホン</t>
    </rPh>
    <phoneticPr fontId="10"/>
  </si>
  <si>
    <r>
      <rPr>
        <u/>
        <sz val="11"/>
        <color indexed="12"/>
        <rFont val="ＭＳ 明朝"/>
        <family val="1"/>
        <charset val="128"/>
      </rPr>
      <t>森林等の吸収源対策による吸収量</t>
    </r>
    <phoneticPr fontId="10"/>
  </si>
  <si>
    <r>
      <t xml:space="preserve">3.B. </t>
    </r>
    <r>
      <rPr>
        <sz val="11"/>
        <rFont val="ＭＳ 明朝"/>
        <family val="1"/>
        <charset val="128"/>
      </rPr>
      <t>家畜排せつ物の管理</t>
    </r>
    <rPh sb="5" eb="7">
      <t>カチク</t>
    </rPh>
    <rPh sb="7" eb="8">
      <t>ハイ</t>
    </rPh>
    <rPh sb="10" eb="11">
      <t>ブツ</t>
    </rPh>
    <rPh sb="12" eb="14">
      <t>カンリ</t>
    </rPh>
    <phoneticPr fontId="10"/>
  </si>
  <si>
    <r>
      <rPr>
        <sz val="11"/>
        <rFont val="ＭＳ 明朝"/>
        <family val="1"/>
        <charset val="128"/>
      </rPr>
      <t>■本データをご利用の際は以下のページをお読みください。</t>
    </r>
    <rPh sb="1" eb="2">
      <t>ホン</t>
    </rPh>
    <rPh sb="7" eb="9">
      <t>リヨウ</t>
    </rPh>
    <rPh sb="10" eb="11">
      <t>サイ</t>
    </rPh>
    <rPh sb="12" eb="14">
      <t>イカ</t>
    </rPh>
    <rPh sb="20" eb="21">
      <t>ヨ</t>
    </rPh>
    <phoneticPr fontId="10"/>
  </si>
  <si>
    <r>
      <rPr>
        <b/>
        <sz val="16"/>
        <rFont val="ＭＳ 明朝"/>
        <family val="1"/>
        <charset val="128"/>
      </rPr>
      <t>日本の温室効果ガス排出量データ（</t>
    </r>
    <r>
      <rPr>
        <b/>
        <sz val="16"/>
        <rFont val="Times New Roman"/>
        <family val="1"/>
      </rPr>
      <t>1990</t>
    </r>
    <r>
      <rPr>
        <b/>
        <sz val="16"/>
        <rFont val="ＭＳ 明朝"/>
        <family val="1"/>
        <charset val="128"/>
      </rPr>
      <t>～</t>
    </r>
    <r>
      <rPr>
        <b/>
        <sz val="16"/>
        <rFont val="Times New Roman"/>
        <family val="1"/>
      </rPr>
      <t>2022</t>
    </r>
    <r>
      <rPr>
        <b/>
        <sz val="16"/>
        <rFont val="ＭＳ 明朝"/>
        <family val="1"/>
        <charset val="128"/>
      </rPr>
      <t>年度）</t>
    </r>
    <phoneticPr fontId="10"/>
  </si>
  <si>
    <r>
      <t>2023</t>
    </r>
    <r>
      <rPr>
        <sz val="11"/>
        <rFont val="ＭＳ 明朝"/>
        <family val="1"/>
        <charset val="128"/>
      </rPr>
      <t>年</t>
    </r>
    <r>
      <rPr>
        <sz val="11"/>
        <rFont val="Times New Roman"/>
        <family val="1"/>
      </rPr>
      <t>12</t>
    </r>
    <r>
      <rPr>
        <sz val="11"/>
        <rFont val="ＭＳ 明朝"/>
        <family val="1"/>
        <charset val="128"/>
      </rPr>
      <t>月</t>
    </r>
    <rPh sb="4" eb="5">
      <t>ネン</t>
    </rPh>
    <rPh sb="7" eb="8">
      <t>ガツ</t>
    </rPh>
    <phoneticPr fontId="10"/>
  </si>
  <si>
    <r>
      <rPr>
        <sz val="11"/>
        <rFont val="ＭＳ 明朝"/>
        <family val="1"/>
        <charset val="128"/>
      </rPr>
      <t>シート名／</t>
    </r>
    <r>
      <rPr>
        <sz val="11"/>
        <rFont val="Times New Roman"/>
        <family val="1"/>
      </rPr>
      <t>Sheets</t>
    </r>
    <rPh sb="3" eb="4">
      <t>メイ</t>
    </rPh>
    <phoneticPr fontId="10"/>
  </si>
  <si>
    <r>
      <t>2.CO</t>
    </r>
    <r>
      <rPr>
        <vertAlign val="subscript"/>
        <sz val="11"/>
        <rFont val="Times New Roman"/>
        <family val="1"/>
      </rPr>
      <t>2</t>
    </r>
    <r>
      <rPr>
        <sz val="11"/>
        <rFont val="Times New Roman"/>
        <family val="1"/>
      </rPr>
      <t>-Sector</t>
    </r>
    <phoneticPr fontId="10"/>
  </si>
  <si>
    <r>
      <t>CO</t>
    </r>
    <r>
      <rPr>
        <u/>
        <vertAlign val="subscript"/>
        <sz val="11"/>
        <color rgb="FF0000FF"/>
        <rFont val="Times New Roman"/>
        <family val="1"/>
      </rPr>
      <t>2</t>
    </r>
    <r>
      <rPr>
        <u/>
        <sz val="11"/>
        <color rgb="FF0000FF"/>
        <rFont val="Times New Roman"/>
        <family val="1"/>
      </rPr>
      <t xml:space="preserve"> </t>
    </r>
    <r>
      <rPr>
        <u/>
        <sz val="11"/>
        <color rgb="FF0000FF"/>
        <rFont val="ＭＳ 明朝"/>
        <family val="1"/>
        <charset val="128"/>
      </rPr>
      <t>の部門別排出量【電気・熱配分前排出量】（簡約表）</t>
    </r>
    <rPh sb="8" eb="11">
      <t>ハイシュツリョウ</t>
    </rPh>
    <rPh sb="12" eb="14">
      <t>デンキ</t>
    </rPh>
    <rPh sb="15" eb="16">
      <t>ネツ</t>
    </rPh>
    <rPh sb="16" eb="18">
      <t>ハイブン</t>
    </rPh>
    <rPh sb="18" eb="19">
      <t>マエ</t>
    </rPh>
    <rPh sb="19" eb="21">
      <t>ハイシュツ</t>
    </rPh>
    <rPh sb="21" eb="22">
      <t>リョウ</t>
    </rPh>
    <rPh sb="24" eb="25">
      <t>カン</t>
    </rPh>
    <rPh sb="25" eb="26">
      <t>ヤク</t>
    </rPh>
    <rPh sb="26" eb="27">
      <t>ヒョウ</t>
    </rPh>
    <phoneticPr fontId="10"/>
  </si>
  <si>
    <r>
      <t>3.Allocated_CO</t>
    </r>
    <r>
      <rPr>
        <vertAlign val="subscript"/>
        <sz val="11"/>
        <rFont val="Times New Roman"/>
        <family val="1"/>
      </rPr>
      <t>2</t>
    </r>
    <r>
      <rPr>
        <sz val="11"/>
        <rFont val="Times New Roman"/>
        <family val="1"/>
      </rPr>
      <t>-Sector</t>
    </r>
    <phoneticPr fontId="10"/>
  </si>
  <si>
    <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の部門別排出量【電気・熱配分後排出量】</t>
    </r>
    <rPh sb="5" eb="8">
      <t>ブモンベツ</t>
    </rPh>
    <rPh sb="12" eb="14">
      <t>デンキ</t>
    </rPh>
    <rPh sb="15" eb="16">
      <t>ネツ</t>
    </rPh>
    <rPh sb="16" eb="18">
      <t>ハイブン</t>
    </rPh>
    <rPh sb="18" eb="19">
      <t>ゴ</t>
    </rPh>
    <phoneticPr fontId="10"/>
  </si>
  <si>
    <r>
      <t>4.CO</t>
    </r>
    <r>
      <rPr>
        <vertAlign val="subscript"/>
        <sz val="11"/>
        <rFont val="Times New Roman"/>
        <family val="1"/>
      </rPr>
      <t>2</t>
    </r>
    <r>
      <rPr>
        <sz val="11"/>
        <rFont val="Times New Roman"/>
        <family val="1"/>
      </rPr>
      <t xml:space="preserve">-Share </t>
    </r>
    <phoneticPr fontId="10"/>
  </si>
  <si>
    <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の部門別排出量のシェア（電気・熱配分前後のシェア）</t>
    </r>
    <rPh sb="5" eb="8">
      <t>ブモンベツ</t>
    </rPh>
    <phoneticPr fontId="10"/>
  </si>
  <si>
    <r>
      <t>5.CO</t>
    </r>
    <r>
      <rPr>
        <vertAlign val="subscript"/>
        <sz val="11"/>
        <rFont val="Times New Roman"/>
        <family val="1"/>
      </rPr>
      <t>2</t>
    </r>
    <r>
      <rPr>
        <sz val="11"/>
        <rFont val="Times New Roman"/>
        <family val="1"/>
      </rPr>
      <t>-fuel</t>
    </r>
    <phoneticPr fontId="10"/>
  </si>
  <si>
    <r>
      <rPr>
        <u/>
        <sz val="11"/>
        <color indexed="12"/>
        <rFont val="ＭＳ 明朝"/>
        <family val="1"/>
        <charset val="128"/>
      </rPr>
      <t>エネルギー起源</t>
    </r>
    <r>
      <rPr>
        <u/>
        <sz val="11"/>
        <color indexed="12"/>
        <rFont val="Times New Roman"/>
        <family val="1"/>
      </rP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排出量（燃料種別）</t>
    </r>
    <phoneticPr fontId="10"/>
  </si>
  <si>
    <r>
      <t>6.CH</t>
    </r>
    <r>
      <rPr>
        <vertAlign val="subscript"/>
        <sz val="11"/>
        <rFont val="Times New Roman"/>
        <family val="1"/>
      </rPr>
      <t>4</t>
    </r>
    <phoneticPr fontId="10"/>
  </si>
  <si>
    <r>
      <t>CH</t>
    </r>
    <r>
      <rPr>
        <u/>
        <vertAlign val="subscript"/>
        <sz val="11"/>
        <color indexed="12"/>
        <rFont val="Times New Roman"/>
        <family val="1"/>
      </rPr>
      <t>4</t>
    </r>
    <r>
      <rPr>
        <u/>
        <sz val="11"/>
        <color indexed="12"/>
        <rFont val="Times New Roman"/>
        <family val="1"/>
      </rPr>
      <t xml:space="preserve"> </t>
    </r>
    <r>
      <rPr>
        <u/>
        <sz val="11"/>
        <color indexed="12"/>
        <rFont val="ＭＳ 明朝"/>
        <family val="1"/>
        <charset val="128"/>
      </rPr>
      <t>排出量</t>
    </r>
    <rPh sb="4" eb="7">
      <t>ハイシュツリョウ</t>
    </rPh>
    <phoneticPr fontId="10"/>
  </si>
  <si>
    <r>
      <t>7.N</t>
    </r>
    <r>
      <rPr>
        <vertAlign val="subscript"/>
        <sz val="11"/>
        <rFont val="Times New Roman"/>
        <family val="1"/>
      </rPr>
      <t>2</t>
    </r>
    <r>
      <rPr>
        <sz val="11"/>
        <rFont val="Times New Roman"/>
        <family val="1"/>
      </rPr>
      <t>O</t>
    </r>
    <phoneticPr fontId="10"/>
  </si>
  <si>
    <r>
      <t>N</t>
    </r>
    <r>
      <rPr>
        <u/>
        <vertAlign val="subscript"/>
        <sz val="11"/>
        <color indexed="12"/>
        <rFont val="Times New Roman"/>
        <family val="1"/>
      </rPr>
      <t>2</t>
    </r>
    <r>
      <rPr>
        <u/>
        <sz val="11"/>
        <color indexed="12"/>
        <rFont val="Times New Roman"/>
        <family val="1"/>
      </rPr>
      <t xml:space="preserve">O </t>
    </r>
    <r>
      <rPr>
        <u/>
        <sz val="11"/>
        <color indexed="12"/>
        <rFont val="ＭＳ 明朝"/>
        <family val="1"/>
        <charset val="128"/>
      </rPr>
      <t>排出量</t>
    </r>
    <rPh sb="4" eb="7">
      <t>ハイシュツリョウ</t>
    </rPh>
    <phoneticPr fontId="10"/>
  </si>
  <si>
    <r>
      <t>F-gas</t>
    </r>
    <r>
      <rPr>
        <u/>
        <sz val="11"/>
        <color indexed="12"/>
        <rFont val="ＭＳ 明朝"/>
        <family val="1"/>
        <charset val="128"/>
      </rPr>
      <t>（</t>
    </r>
    <r>
      <rPr>
        <u/>
        <sz val="11"/>
        <color indexed="12"/>
        <rFont val="Times New Roman"/>
        <family val="1"/>
      </rPr>
      <t>HFCs, PFCs, SF</t>
    </r>
    <r>
      <rPr>
        <u/>
        <vertAlign val="subscript"/>
        <sz val="11"/>
        <color indexed="12"/>
        <rFont val="Times New Roman"/>
        <family val="1"/>
      </rPr>
      <t>6</t>
    </r>
    <r>
      <rPr>
        <u/>
        <sz val="11"/>
        <color indexed="12"/>
        <rFont val="Times New Roman"/>
        <family val="1"/>
      </rPr>
      <t>, NF</t>
    </r>
    <r>
      <rPr>
        <u/>
        <vertAlign val="subscript"/>
        <sz val="11"/>
        <color indexed="12"/>
        <rFont val="Times New Roman"/>
        <family val="1"/>
      </rPr>
      <t>3</t>
    </r>
    <r>
      <rPr>
        <u/>
        <sz val="11"/>
        <color indexed="12"/>
        <rFont val="ＭＳ 明朝"/>
        <family val="1"/>
        <charset val="128"/>
      </rPr>
      <t>）排出量</t>
    </r>
    <rPh sb="27" eb="30">
      <t>ハイシュツリョウ</t>
    </rPh>
    <phoneticPr fontId="10"/>
  </si>
  <si>
    <r>
      <rPr>
        <u/>
        <sz val="11"/>
        <color indexed="12"/>
        <rFont val="ＭＳ 明朝"/>
        <family val="1"/>
        <charset val="128"/>
      </rPr>
      <t>一人あたり</t>
    </r>
    <r>
      <rPr>
        <u/>
        <sz val="11"/>
        <color indexed="12"/>
        <rFont val="Times New Roman"/>
        <family val="1"/>
      </rPr>
      <t>GHG</t>
    </r>
    <r>
      <rPr>
        <u/>
        <sz val="11"/>
        <color indexed="12"/>
        <rFont val="ＭＳ 明朝"/>
        <family val="1"/>
        <charset val="128"/>
      </rPr>
      <t>排出量</t>
    </r>
    <rPh sb="0" eb="2">
      <t>ヒトリ</t>
    </rPh>
    <rPh sb="1" eb="2">
      <t>ニン</t>
    </rPh>
    <rPh sb="8" eb="11">
      <t>ハイシュツリョウ</t>
    </rPh>
    <phoneticPr fontId="10"/>
  </si>
  <si>
    <r>
      <t>GDP</t>
    </r>
    <r>
      <rPr>
        <u/>
        <sz val="11"/>
        <color indexed="12"/>
        <rFont val="ＭＳ 明朝"/>
        <family val="1"/>
        <charset val="128"/>
      </rPr>
      <t>あたり</t>
    </r>
    <r>
      <rPr>
        <u/>
        <sz val="11"/>
        <color indexed="12"/>
        <rFont val="Times New Roman"/>
        <family val="1"/>
      </rPr>
      <t>GHG</t>
    </r>
    <r>
      <rPr>
        <u/>
        <sz val="11"/>
        <color indexed="12"/>
        <rFont val="ＭＳ 明朝"/>
        <family val="1"/>
        <charset val="128"/>
      </rPr>
      <t>排出量</t>
    </r>
    <rPh sb="9" eb="11">
      <t>ハイシュツ</t>
    </rPh>
    <rPh sb="11" eb="12">
      <t>リョウ</t>
    </rPh>
    <phoneticPr fontId="10"/>
  </si>
  <si>
    <r>
      <rPr>
        <u/>
        <sz val="11"/>
        <color indexed="12"/>
        <rFont val="ＭＳ 明朝"/>
        <family val="1"/>
        <charset val="128"/>
      </rPr>
      <t>家庭における</t>
    </r>
    <r>
      <rPr>
        <u/>
        <sz val="11"/>
        <color indexed="12"/>
        <rFont val="Times New Roman"/>
        <family val="1"/>
      </rP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排出量（世帯あたり）</t>
    </r>
    <phoneticPr fontId="10"/>
  </si>
  <si>
    <r>
      <rPr>
        <u/>
        <sz val="11"/>
        <color indexed="12"/>
        <rFont val="ＭＳ 明朝"/>
        <family val="1"/>
        <charset val="128"/>
      </rPr>
      <t>家庭における</t>
    </r>
    <r>
      <rPr>
        <u/>
        <sz val="11"/>
        <color indexed="12"/>
        <rFont val="Times New Roman"/>
        <family val="1"/>
      </rPr>
      <t>CO</t>
    </r>
    <r>
      <rPr>
        <u/>
        <vertAlign val="subscript"/>
        <sz val="11"/>
        <color indexed="12"/>
        <rFont val="Times New Roman"/>
        <family val="1"/>
      </rPr>
      <t>2</t>
    </r>
    <r>
      <rPr>
        <u/>
        <sz val="11"/>
        <color indexed="12"/>
        <rFont val="Times New Roman"/>
        <family val="1"/>
      </rPr>
      <t xml:space="preserve"> </t>
    </r>
    <r>
      <rPr>
        <u/>
        <sz val="11"/>
        <color indexed="12"/>
        <rFont val="ＭＳ 明朝"/>
        <family val="1"/>
        <charset val="128"/>
      </rPr>
      <t>排出量（一人あたり）</t>
    </r>
    <rPh sb="14" eb="16">
      <t>ヒトリ</t>
    </rPh>
    <phoneticPr fontId="10"/>
  </si>
  <si>
    <r>
      <t>14.</t>
    </r>
    <r>
      <rPr>
        <sz val="11"/>
        <rFont val="ＭＳ 明朝"/>
        <family val="1"/>
        <charset val="128"/>
      </rPr>
      <t>【</t>
    </r>
    <r>
      <rPr>
        <sz val="11"/>
        <rFont val="Times New Roman"/>
        <family val="1"/>
      </rPr>
      <t>Annex</t>
    </r>
    <r>
      <rPr>
        <sz val="11"/>
        <rFont val="ＭＳ 明朝"/>
        <family val="1"/>
        <charset val="128"/>
      </rPr>
      <t>】</t>
    </r>
    <r>
      <rPr>
        <sz val="11"/>
        <rFont val="Times New Roman"/>
        <family val="1"/>
      </rPr>
      <t>GHG-bunkers</t>
    </r>
    <phoneticPr fontId="10"/>
  </si>
  <si>
    <r>
      <rPr>
        <u/>
        <sz val="11"/>
        <color indexed="12"/>
        <rFont val="ＭＳ 明朝"/>
        <family val="1"/>
        <charset val="128"/>
      </rPr>
      <t>国際バンカー油起源の</t>
    </r>
    <r>
      <rPr>
        <u/>
        <sz val="11"/>
        <color indexed="12"/>
        <rFont val="Times New Roman"/>
        <family val="1"/>
      </rPr>
      <t xml:space="preserve">GHG </t>
    </r>
    <r>
      <rPr>
        <u/>
        <sz val="11"/>
        <color indexed="12"/>
        <rFont val="ＭＳ 明朝"/>
        <family val="1"/>
        <charset val="128"/>
      </rPr>
      <t>排出量　【参考値】</t>
    </r>
    <rPh sb="0" eb="2">
      <t>コクサイ</t>
    </rPh>
    <rPh sb="6" eb="9">
      <t>ユキゲン</t>
    </rPh>
    <rPh sb="14" eb="17">
      <t>ハイシュツリョウ</t>
    </rPh>
    <rPh sb="19" eb="21">
      <t>サンコウ</t>
    </rPh>
    <rPh sb="21" eb="22">
      <t>チ</t>
    </rPh>
    <phoneticPr fontId="10"/>
  </si>
  <si>
    <r>
      <t>SF</t>
    </r>
    <r>
      <rPr>
        <vertAlign val="subscript"/>
        <sz val="11"/>
        <rFont val="Times New Roman"/>
        <family val="1"/>
      </rPr>
      <t>6</t>
    </r>
    <phoneticPr fontId="10"/>
  </si>
  <si>
    <r>
      <t>NF</t>
    </r>
    <r>
      <rPr>
        <vertAlign val="subscript"/>
        <sz val="11"/>
        <rFont val="Times New Roman"/>
        <family val="1"/>
      </rPr>
      <t>3</t>
    </r>
    <phoneticPr fontId="10"/>
  </si>
  <si>
    <r>
      <rPr>
        <sz val="11"/>
        <rFont val="ＭＳ 明朝"/>
        <family val="1"/>
        <charset val="128"/>
      </rPr>
      <t>■排出吸収量　</t>
    </r>
    <r>
      <rPr>
        <sz val="11"/>
        <rFont val="Times New Roman"/>
        <family val="1"/>
      </rPr>
      <t>[kt CO</t>
    </r>
    <r>
      <rPr>
        <vertAlign val="subscript"/>
        <sz val="11"/>
        <rFont val="Times New Roman"/>
        <family val="1"/>
      </rPr>
      <t>2</t>
    </r>
    <r>
      <rPr>
        <sz val="11"/>
        <rFont val="Times New Roman"/>
        <family val="1"/>
      </rPr>
      <t>]</t>
    </r>
    <rPh sb="1" eb="3">
      <t>ハイシュツ</t>
    </rPh>
    <rPh sb="3" eb="5">
      <t>キュウシュウ</t>
    </rPh>
    <rPh sb="5" eb="6">
      <t>リョウ</t>
    </rPh>
    <phoneticPr fontId="10"/>
  </si>
  <si>
    <r>
      <rPr>
        <sz val="11"/>
        <rFont val="ＭＳ 明朝"/>
        <family val="1"/>
        <charset val="128"/>
      </rPr>
      <t>発電・熱供給</t>
    </r>
    <rPh sb="0" eb="2">
      <t>ハツデン</t>
    </rPh>
    <rPh sb="3" eb="4">
      <t>ネツ</t>
    </rPh>
    <rPh sb="4" eb="6">
      <t>キョウキュウ</t>
    </rPh>
    <phoneticPr fontId="8"/>
  </si>
  <si>
    <r>
      <rPr>
        <sz val="11"/>
        <rFont val="ＭＳ 明朝"/>
        <family val="1"/>
        <charset val="128"/>
      </rPr>
      <t>石油精製</t>
    </r>
    <rPh sb="0" eb="2">
      <t>セキユ</t>
    </rPh>
    <rPh sb="2" eb="4">
      <t>セイセイ</t>
    </rPh>
    <phoneticPr fontId="8"/>
  </si>
  <si>
    <r>
      <rPr>
        <sz val="11"/>
        <rFont val="ＭＳ 明朝"/>
        <family val="1"/>
        <charset val="128"/>
      </rPr>
      <t>廃棄物のエネルギー利用含む</t>
    </r>
  </si>
  <si>
    <r>
      <rPr>
        <sz val="11"/>
        <rFont val="ＭＳ 明朝"/>
        <family val="1"/>
        <charset val="128"/>
      </rPr>
      <t>固体燃料製造等</t>
    </r>
    <rPh sb="0" eb="2">
      <t>コタイ</t>
    </rPh>
    <rPh sb="2" eb="4">
      <t>ネンリョウ</t>
    </rPh>
    <rPh sb="4" eb="6">
      <t>セイゾウ</t>
    </rPh>
    <rPh sb="6" eb="7">
      <t>トウ</t>
    </rPh>
    <phoneticPr fontId="8"/>
  </si>
  <si>
    <r>
      <rPr>
        <sz val="11"/>
        <rFont val="ＭＳ 明朝"/>
        <family val="1"/>
        <charset val="128"/>
      </rPr>
      <t>農林水産業は含まれない</t>
    </r>
    <rPh sb="0" eb="2">
      <t>ノウリン</t>
    </rPh>
    <rPh sb="2" eb="5">
      <t>スイサンギョウ</t>
    </rPh>
    <rPh sb="6" eb="7">
      <t>フク</t>
    </rPh>
    <phoneticPr fontId="10"/>
  </si>
  <si>
    <r>
      <rPr>
        <sz val="11"/>
        <rFont val="ＭＳ 明朝"/>
        <family val="1"/>
        <charset val="128"/>
      </rPr>
      <t>パルプ･紙・印刷</t>
    </r>
    <rPh sb="6" eb="8">
      <t>インサツ</t>
    </rPh>
    <phoneticPr fontId="3"/>
  </si>
  <si>
    <r>
      <rPr>
        <sz val="11"/>
        <rFont val="ＭＳ 明朝"/>
        <family val="1"/>
        <charset val="128"/>
      </rPr>
      <t>廃棄物のエネルギー利用含む</t>
    </r>
    <phoneticPr fontId="10"/>
  </si>
  <si>
    <r>
      <rPr>
        <sz val="11"/>
        <rFont val="ＭＳ 明朝"/>
        <family val="1"/>
        <charset val="128"/>
      </rPr>
      <t>食品加工･飲料・たばこ</t>
    </r>
    <rPh sb="0" eb="2">
      <t>ショクヒン</t>
    </rPh>
    <rPh sb="2" eb="4">
      <t>カコウ</t>
    </rPh>
    <rPh sb="5" eb="7">
      <t>インリョウ</t>
    </rPh>
    <phoneticPr fontId="8"/>
  </si>
  <si>
    <r>
      <rPr>
        <sz val="11"/>
        <rFont val="ＭＳ 明朝"/>
        <family val="1"/>
        <charset val="128"/>
      </rPr>
      <t>窯業土石</t>
    </r>
    <rPh sb="0" eb="2">
      <t>ヨウギョウ</t>
    </rPh>
    <rPh sb="2" eb="4">
      <t>ドセキ</t>
    </rPh>
    <phoneticPr fontId="10"/>
  </si>
  <si>
    <r>
      <rPr>
        <sz val="11"/>
        <rFont val="ＭＳ 明朝"/>
        <family val="1"/>
        <charset val="128"/>
      </rPr>
      <t>国内航空</t>
    </r>
    <rPh sb="0" eb="2">
      <t>コクナイ</t>
    </rPh>
    <rPh sb="2" eb="4">
      <t>コウクウ</t>
    </rPh>
    <phoneticPr fontId="10"/>
  </si>
  <si>
    <r>
      <rPr>
        <sz val="11"/>
        <rFont val="ＭＳ 明朝"/>
        <family val="1"/>
        <charset val="128"/>
      </rPr>
      <t>道路輸送</t>
    </r>
    <rPh sb="0" eb="4">
      <t>ドウロユソウ</t>
    </rPh>
    <phoneticPr fontId="3"/>
  </si>
  <si>
    <r>
      <rPr>
        <sz val="11"/>
        <rFont val="ＭＳ 明朝"/>
        <family val="1"/>
        <charset val="128"/>
      </rPr>
      <t>一部の潤滑油の利用を含む</t>
    </r>
    <rPh sb="0" eb="2">
      <t>イチブ</t>
    </rPh>
    <rPh sb="3" eb="6">
      <t>ジュンカツユ</t>
    </rPh>
    <rPh sb="7" eb="9">
      <t>リヨウ</t>
    </rPh>
    <rPh sb="10" eb="11">
      <t>フク</t>
    </rPh>
    <phoneticPr fontId="10"/>
  </si>
  <si>
    <r>
      <rPr>
        <sz val="11"/>
        <rFont val="ＭＳ 明朝"/>
        <family val="1"/>
        <charset val="128"/>
      </rPr>
      <t>国内船舶</t>
    </r>
    <rPh sb="0" eb="2">
      <t>コクナイ</t>
    </rPh>
    <rPh sb="2" eb="4">
      <t>センパク</t>
    </rPh>
    <phoneticPr fontId="10"/>
  </si>
  <si>
    <r>
      <rPr>
        <sz val="11"/>
        <rFont val="ＭＳ 明朝"/>
        <family val="1"/>
        <charset val="128"/>
      </rPr>
      <t>一部の潤滑油の利用を含む</t>
    </r>
    <phoneticPr fontId="10"/>
  </si>
  <si>
    <r>
      <rPr>
        <sz val="11"/>
        <rFont val="ＭＳ 明朝"/>
        <family val="1"/>
        <charset val="128"/>
      </rPr>
      <t>セメント製造</t>
    </r>
    <phoneticPr fontId="10"/>
  </si>
  <si>
    <r>
      <rPr>
        <sz val="11"/>
        <rFont val="ＭＳ 明朝"/>
        <family val="1"/>
        <charset val="128"/>
      </rPr>
      <t>石灰製造</t>
    </r>
    <phoneticPr fontId="10"/>
  </si>
  <si>
    <r>
      <rPr>
        <sz val="11"/>
        <rFont val="ＭＳ 明朝"/>
        <family val="1"/>
        <charset val="128"/>
      </rPr>
      <t>その他プロセスにおける炭酸塩の使用</t>
    </r>
    <phoneticPr fontId="10"/>
  </si>
  <si>
    <r>
      <rPr>
        <sz val="11"/>
        <rFont val="ＭＳ 明朝"/>
        <family val="1"/>
        <charset val="128"/>
      </rPr>
      <t>アンモニア製造</t>
    </r>
    <rPh sb="5" eb="7">
      <t>セイゾウ</t>
    </rPh>
    <phoneticPr fontId="10"/>
  </si>
  <si>
    <r>
      <t xml:space="preserve">4. </t>
    </r>
    <r>
      <rPr>
        <b/>
        <sz val="11"/>
        <rFont val="ＭＳ 明朝"/>
        <family val="1"/>
        <charset val="128"/>
      </rPr>
      <t>土地利用、土地利用変化および林業（</t>
    </r>
    <r>
      <rPr>
        <b/>
        <sz val="11"/>
        <rFont val="Times New Roman"/>
        <family val="1"/>
      </rPr>
      <t>LULUCF</t>
    </r>
    <r>
      <rPr>
        <b/>
        <sz val="11"/>
        <rFont val="ＭＳ 明朝"/>
        <family val="1"/>
        <charset val="128"/>
      </rPr>
      <t>）</t>
    </r>
    <rPh sb="3" eb="5">
      <t>トチ</t>
    </rPh>
    <rPh sb="5" eb="7">
      <t>リヨウ</t>
    </rPh>
    <rPh sb="8" eb="10">
      <t>トチ</t>
    </rPh>
    <rPh sb="10" eb="12">
      <t>リヨウ</t>
    </rPh>
    <rPh sb="12" eb="14">
      <t>ヘンカ</t>
    </rPh>
    <rPh sb="17" eb="19">
      <t>リンギョウ</t>
    </rPh>
    <phoneticPr fontId="10"/>
  </si>
  <si>
    <r>
      <rPr>
        <sz val="11"/>
        <rFont val="ＭＳ 明朝"/>
        <family val="1"/>
        <charset val="128"/>
      </rPr>
      <t>廃棄物のエネルギー利用含まない</t>
    </r>
    <phoneticPr fontId="10"/>
  </si>
  <si>
    <r>
      <rPr>
        <b/>
        <sz val="11"/>
        <rFont val="ＭＳ 明朝"/>
        <family val="1"/>
        <charset val="128"/>
      </rPr>
      <t>間接</t>
    </r>
    <r>
      <rPr>
        <b/>
        <sz val="11"/>
        <rFont val="Times New Roman"/>
        <family val="1"/>
      </rPr>
      <t>CO</t>
    </r>
    <r>
      <rPr>
        <b/>
        <vertAlign val="subscript"/>
        <sz val="11"/>
        <rFont val="Times New Roman"/>
        <family val="1"/>
      </rPr>
      <t>2</t>
    </r>
    <rPh sb="0" eb="2">
      <t>カンセツ</t>
    </rPh>
    <phoneticPr fontId="10"/>
  </si>
  <si>
    <r>
      <rPr>
        <sz val="11"/>
        <rFont val="ＭＳ 明朝"/>
        <family val="1"/>
        <charset val="128"/>
      </rPr>
      <t>※</t>
    </r>
    <r>
      <rPr>
        <sz val="11"/>
        <rFont val="Times New Roman"/>
        <family val="1"/>
      </rPr>
      <t>1</t>
    </r>
    <r>
      <rPr>
        <sz val="11"/>
        <rFont val="ＭＳ 明朝"/>
        <family val="1"/>
        <charset val="128"/>
      </rPr>
      <t>：プラスは排出を表し、マイナスは吸収を表す。</t>
    </r>
    <rPh sb="7" eb="9">
      <t>ハイシュツ</t>
    </rPh>
    <rPh sb="10" eb="11">
      <t>アラワ</t>
    </rPh>
    <rPh sb="18" eb="20">
      <t>キュウシュウ</t>
    </rPh>
    <rPh sb="21" eb="22">
      <t>アラワ</t>
    </rPh>
    <phoneticPr fontId="10"/>
  </si>
  <si>
    <r>
      <rPr>
        <sz val="11"/>
        <rFont val="ＭＳ 明朝"/>
        <family val="1"/>
        <charset val="128"/>
      </rPr>
      <t>※</t>
    </r>
    <r>
      <rPr>
        <sz val="11"/>
        <rFont val="Times New Roman"/>
        <family val="1"/>
      </rPr>
      <t>2</t>
    </r>
    <r>
      <rPr>
        <sz val="11"/>
        <rFont val="ＭＳ 明朝"/>
        <family val="1"/>
        <charset val="128"/>
      </rPr>
      <t>：部門分類は国内公表版とは異なる。発電や熱の生産に伴う排出量は、その電力や熱の生産者からの排出として計上している。</t>
    </r>
    <rPh sb="3" eb="5">
      <t>ブモン</t>
    </rPh>
    <rPh sb="5" eb="7">
      <t>ブンルイ</t>
    </rPh>
    <rPh sb="8" eb="10">
      <t>コクナイ</t>
    </rPh>
    <rPh sb="10" eb="12">
      <t>コウヒョウ</t>
    </rPh>
    <rPh sb="12" eb="13">
      <t>バン</t>
    </rPh>
    <rPh sb="15" eb="16">
      <t>コト</t>
    </rPh>
    <rPh sb="19" eb="21">
      <t>ハツデン</t>
    </rPh>
    <rPh sb="22" eb="23">
      <t>ネツ</t>
    </rPh>
    <rPh sb="24" eb="26">
      <t>セイサン</t>
    </rPh>
    <rPh sb="27" eb="28">
      <t>トモナ</t>
    </rPh>
    <rPh sb="29" eb="31">
      <t>ハイシュツ</t>
    </rPh>
    <rPh sb="31" eb="32">
      <t>リョウ</t>
    </rPh>
    <rPh sb="36" eb="38">
      <t>デンリョク</t>
    </rPh>
    <rPh sb="39" eb="40">
      <t>ネツ</t>
    </rPh>
    <rPh sb="41" eb="44">
      <t>セイサンシャ</t>
    </rPh>
    <rPh sb="47" eb="49">
      <t>ハイシュツ</t>
    </rPh>
    <rPh sb="52" eb="54">
      <t>ケイジョウ</t>
    </rPh>
    <phoneticPr fontId="10"/>
  </si>
  <si>
    <r>
      <rPr>
        <sz val="11"/>
        <rFont val="ＭＳ 明朝"/>
        <family val="1"/>
        <charset val="128"/>
      </rPr>
      <t>※</t>
    </r>
    <r>
      <rPr>
        <sz val="11"/>
        <rFont val="Times New Roman"/>
        <family val="1"/>
      </rPr>
      <t>3</t>
    </r>
    <r>
      <rPr>
        <sz val="11"/>
        <rFont val="ＭＳ 明朝"/>
        <family val="1"/>
        <charset val="128"/>
      </rPr>
      <t>：「廃棄物のエネルギー利用」は「</t>
    </r>
    <r>
      <rPr>
        <sz val="11"/>
        <rFont val="Times New Roman"/>
        <family val="1"/>
      </rPr>
      <t>5.</t>
    </r>
    <r>
      <rPr>
        <sz val="11"/>
        <rFont val="ＭＳ 明朝"/>
        <family val="1"/>
        <charset val="128"/>
      </rPr>
      <t>廃棄物」ではなく、「</t>
    </r>
    <r>
      <rPr>
        <sz val="11"/>
        <rFont val="Times New Roman"/>
        <family val="1"/>
      </rPr>
      <t>1.A.</t>
    </r>
    <r>
      <rPr>
        <sz val="11"/>
        <rFont val="ＭＳ 明朝"/>
        <family val="1"/>
        <charset val="128"/>
      </rPr>
      <t>燃料の燃焼」の各部門（</t>
    </r>
    <r>
      <rPr>
        <sz val="11"/>
        <rFont val="Times New Roman"/>
        <family val="1"/>
      </rPr>
      <t>1A1</t>
    </r>
    <r>
      <rPr>
        <sz val="11"/>
        <rFont val="ＭＳ 明朝"/>
        <family val="1"/>
        <charset val="128"/>
      </rPr>
      <t>、</t>
    </r>
    <r>
      <rPr>
        <sz val="11"/>
        <rFont val="Times New Roman"/>
        <family val="1"/>
      </rPr>
      <t>1A2</t>
    </r>
    <r>
      <rPr>
        <sz val="11"/>
        <rFont val="ＭＳ 明朝"/>
        <family val="1"/>
        <charset val="128"/>
      </rPr>
      <t>及び</t>
    </r>
    <r>
      <rPr>
        <sz val="11"/>
        <rFont val="Times New Roman"/>
        <family val="1"/>
      </rPr>
      <t>1A4</t>
    </r>
    <r>
      <rPr>
        <sz val="11"/>
        <rFont val="ＭＳ 明朝"/>
        <family val="1"/>
        <charset val="128"/>
      </rPr>
      <t>の各部門）に振り分けられている（上表備考欄参照）。</t>
    </r>
    <rPh sb="20" eb="23">
      <t>ハイキブツ</t>
    </rPh>
    <rPh sb="34" eb="36">
      <t>ネンリョウ</t>
    </rPh>
    <rPh sb="37" eb="39">
      <t>ネンショウ</t>
    </rPh>
    <rPh sb="42" eb="44">
      <t>ブモン</t>
    </rPh>
    <rPh sb="73" eb="75">
      <t>ジョウヒョウ</t>
    </rPh>
    <rPh sb="74" eb="75">
      <t>ヒョウ</t>
    </rPh>
    <rPh sb="75" eb="77">
      <t>ビコウ</t>
    </rPh>
    <rPh sb="77" eb="78">
      <t>ラン</t>
    </rPh>
    <rPh sb="78" eb="80">
      <t>サンショウ</t>
    </rPh>
    <phoneticPr fontId="10"/>
  </si>
  <si>
    <r>
      <rPr>
        <sz val="11"/>
        <rFont val="ＭＳ 明朝"/>
        <family val="1"/>
        <charset val="128"/>
      </rPr>
      <t>※</t>
    </r>
    <r>
      <rPr>
        <sz val="11"/>
        <rFont val="Times New Roman"/>
        <family val="1"/>
      </rPr>
      <t>4</t>
    </r>
    <r>
      <rPr>
        <sz val="11"/>
        <rFont val="ＭＳ 明朝"/>
        <family val="1"/>
        <charset val="128"/>
      </rPr>
      <t>：合計（</t>
    </r>
    <r>
      <rPr>
        <sz val="11"/>
        <rFont val="Times New Roman"/>
        <family val="1"/>
      </rPr>
      <t>LULUCF</t>
    </r>
    <r>
      <rPr>
        <sz val="11"/>
        <rFont val="ＭＳ 明朝"/>
        <family val="1"/>
        <charset val="128"/>
      </rPr>
      <t>を除く、間接</t>
    </r>
    <r>
      <rPr>
        <sz val="11"/>
        <rFont val="Times New Roman"/>
        <family val="1"/>
      </rPr>
      <t>CO</t>
    </r>
    <r>
      <rPr>
        <vertAlign val="subscript"/>
        <sz val="11"/>
        <rFont val="Times New Roman"/>
        <family val="1"/>
      </rPr>
      <t>2</t>
    </r>
    <r>
      <rPr>
        <sz val="11"/>
        <rFont val="ＭＳ 明朝"/>
        <family val="1"/>
        <charset val="128"/>
      </rPr>
      <t>を含む）は国内公表の</t>
    </r>
    <r>
      <rPr>
        <sz val="11"/>
        <rFont val="Times New Roman"/>
        <family val="1"/>
      </rPr>
      <t>CO</t>
    </r>
    <r>
      <rPr>
        <vertAlign val="subscript"/>
        <sz val="11"/>
        <rFont val="Times New Roman"/>
        <family val="1"/>
      </rPr>
      <t>2</t>
    </r>
    <r>
      <rPr>
        <sz val="11"/>
        <rFont val="ＭＳ 明朝"/>
        <family val="1"/>
        <charset val="128"/>
      </rPr>
      <t>排出量と等しい。</t>
    </r>
    <rPh sb="3" eb="5">
      <t>ゴウケイ</t>
    </rPh>
    <rPh sb="13" eb="14">
      <t>ノゾ</t>
    </rPh>
    <rPh sb="16" eb="18">
      <t>カンセツ</t>
    </rPh>
    <rPh sb="22" eb="23">
      <t>フク</t>
    </rPh>
    <rPh sb="26" eb="28">
      <t>コクナイ</t>
    </rPh>
    <rPh sb="28" eb="30">
      <t>コウヒョウ</t>
    </rPh>
    <rPh sb="34" eb="36">
      <t>ハイシュツ</t>
    </rPh>
    <rPh sb="36" eb="37">
      <t>リョウ</t>
    </rPh>
    <rPh sb="38" eb="39">
      <t>ヒト</t>
    </rPh>
    <phoneticPr fontId="10"/>
  </si>
  <si>
    <r>
      <rPr>
        <sz val="11"/>
        <rFont val="ＭＳ 明朝"/>
        <family val="1"/>
        <charset val="128"/>
      </rPr>
      <t>■排出量　</t>
    </r>
    <r>
      <rPr>
        <sz val="11"/>
        <rFont val="Times New Roman"/>
        <family val="1"/>
      </rPr>
      <t>[Mt CO</t>
    </r>
    <r>
      <rPr>
        <vertAlign val="subscript"/>
        <sz val="11"/>
        <rFont val="Times New Roman"/>
        <family val="1"/>
      </rPr>
      <t>2</t>
    </r>
    <r>
      <rPr>
        <sz val="11"/>
        <rFont val="Times New Roman"/>
        <family val="1"/>
      </rPr>
      <t>]</t>
    </r>
    <phoneticPr fontId="10"/>
  </si>
  <si>
    <r>
      <rPr>
        <sz val="11"/>
        <rFont val="ＭＳ 明朝"/>
        <family val="1"/>
        <charset val="128"/>
      </rPr>
      <t>排出源</t>
    </r>
    <rPh sb="0" eb="3">
      <t>ハイシュツゲン</t>
    </rPh>
    <phoneticPr fontId="10"/>
  </si>
  <si>
    <r>
      <t xml:space="preserve">1.A.1. </t>
    </r>
    <r>
      <rPr>
        <sz val="11"/>
        <rFont val="ＭＳ 明朝"/>
        <family val="1"/>
        <charset val="128"/>
      </rPr>
      <t>エネルギー転換</t>
    </r>
    <rPh sb="12" eb="14">
      <t>テンカン</t>
    </rPh>
    <phoneticPr fontId="10"/>
  </si>
  <si>
    <r>
      <t xml:space="preserve">1.A.4. </t>
    </r>
    <r>
      <rPr>
        <sz val="11"/>
        <rFont val="ＭＳ 明朝"/>
        <family val="1"/>
        <charset val="128"/>
      </rPr>
      <t>その他部門（民生及び農林水産業）</t>
    </r>
    <rPh sb="9" eb="10">
      <t>タ</t>
    </rPh>
    <rPh sb="10" eb="12">
      <t>ブモン</t>
    </rPh>
    <phoneticPr fontId="10"/>
  </si>
  <si>
    <r>
      <t xml:space="preserve">2. </t>
    </r>
    <r>
      <rPr>
        <sz val="11"/>
        <rFont val="ＭＳ 明朝"/>
        <family val="1"/>
        <charset val="128"/>
      </rPr>
      <t>工業プロセス及び製品の使用</t>
    </r>
    <rPh sb="3" eb="5">
      <t>コウギョウ</t>
    </rPh>
    <phoneticPr fontId="10"/>
  </si>
  <si>
    <r>
      <rPr>
        <sz val="11"/>
        <rFont val="ＭＳ 明朝"/>
        <family val="1"/>
        <charset val="128"/>
      </rPr>
      <t>■</t>
    </r>
    <r>
      <rPr>
        <sz val="11"/>
        <rFont val="Times New Roman"/>
        <family val="1"/>
      </rPr>
      <t>1990</t>
    </r>
    <r>
      <rPr>
        <sz val="11"/>
        <rFont val="ＭＳ 明朝"/>
        <family val="1"/>
        <charset val="128"/>
      </rPr>
      <t>年比</t>
    </r>
    <rPh sb="5" eb="6">
      <t>ネン</t>
    </rPh>
    <rPh sb="6" eb="7">
      <t>ヒ</t>
    </rPh>
    <phoneticPr fontId="10"/>
  </si>
  <si>
    <r>
      <rPr>
        <sz val="11"/>
        <rFont val="ＭＳ 明朝"/>
        <family val="1"/>
        <charset val="128"/>
      </rPr>
      <t>■前年比</t>
    </r>
    <rPh sb="1" eb="2">
      <t>ゼン</t>
    </rPh>
    <rPh sb="2" eb="3">
      <t>ネン</t>
    </rPh>
    <rPh sb="3" eb="4">
      <t>ヒ</t>
    </rPh>
    <phoneticPr fontId="10"/>
  </si>
  <si>
    <r>
      <rPr>
        <b/>
        <sz val="16"/>
        <rFont val="ＭＳ 明朝"/>
        <family val="1"/>
        <charset val="128"/>
      </rPr>
      <t>国際バンカー油起源の</t>
    </r>
    <r>
      <rPr>
        <b/>
        <sz val="16"/>
        <rFont val="Times New Roman"/>
        <family val="1"/>
      </rPr>
      <t xml:space="preserve">GHG </t>
    </r>
    <r>
      <rPr>
        <b/>
        <sz val="16"/>
        <rFont val="ＭＳ 明朝"/>
        <family val="1"/>
        <charset val="128"/>
      </rPr>
      <t>排出量の推移　【参考値】</t>
    </r>
    <rPh sb="22" eb="24">
      <t>サンコウ</t>
    </rPh>
    <rPh sb="24" eb="25">
      <t>チ</t>
    </rPh>
    <phoneticPr fontId="10"/>
  </si>
  <si>
    <r>
      <rPr>
        <sz val="11"/>
        <rFont val="ＭＳ 明朝"/>
        <family val="1"/>
        <charset val="128"/>
      </rPr>
      <t>■排出量　</t>
    </r>
    <r>
      <rPr>
        <sz val="11"/>
        <rFont val="Times New Roman"/>
        <family val="1"/>
      </rPr>
      <t>[kt CO</t>
    </r>
    <r>
      <rPr>
        <vertAlign val="subscript"/>
        <sz val="11"/>
        <rFont val="Times New Roman"/>
        <family val="1"/>
      </rPr>
      <t>2</t>
    </r>
    <r>
      <rPr>
        <sz val="11"/>
        <rFont val="Times New Roman"/>
        <family val="1"/>
      </rPr>
      <t xml:space="preserve"> eq.]</t>
    </r>
    <phoneticPr fontId="10"/>
  </si>
  <si>
    <r>
      <rPr>
        <sz val="11"/>
        <rFont val="ＭＳ 明朝"/>
        <family val="1"/>
        <charset val="128"/>
      </rPr>
      <t>注）国際バンカー油起源の</t>
    </r>
    <r>
      <rPr>
        <sz val="11"/>
        <rFont val="Times New Roman"/>
        <family val="1"/>
      </rPr>
      <t>GHG</t>
    </r>
    <r>
      <rPr>
        <sz val="11"/>
        <rFont val="ＭＳ 明朝"/>
        <family val="1"/>
        <charset val="128"/>
      </rPr>
      <t>排出量は参考値として報告しており、国の排出量に含まれない。</t>
    </r>
    <rPh sb="0" eb="1">
      <t>チュウ</t>
    </rPh>
    <rPh sb="2" eb="4">
      <t>コクサイ</t>
    </rPh>
    <rPh sb="8" eb="9">
      <t>ユ</t>
    </rPh>
    <rPh sb="9" eb="11">
      <t>キゲン</t>
    </rPh>
    <rPh sb="15" eb="17">
      <t>ハイシュツ</t>
    </rPh>
    <rPh sb="17" eb="18">
      <t>リョウ</t>
    </rPh>
    <rPh sb="19" eb="21">
      <t>サンコウ</t>
    </rPh>
    <rPh sb="21" eb="22">
      <t>チ</t>
    </rPh>
    <rPh sb="25" eb="27">
      <t>ホウコク</t>
    </rPh>
    <rPh sb="32" eb="33">
      <t>クニ</t>
    </rPh>
    <rPh sb="34" eb="36">
      <t>ハイシュツ</t>
    </rPh>
    <rPh sb="36" eb="37">
      <t>リョウ</t>
    </rPh>
    <rPh sb="38" eb="39">
      <t>フク</t>
    </rPh>
    <phoneticPr fontId="10"/>
  </si>
  <si>
    <r>
      <rPr>
        <b/>
        <sz val="16"/>
        <rFont val="ＭＳ 明朝"/>
        <family val="1"/>
        <charset val="128"/>
      </rPr>
      <t>家庭における</t>
    </r>
    <r>
      <rPr>
        <b/>
        <sz val="16"/>
        <rFont val="Times New Roman"/>
        <family val="1"/>
      </rPr>
      <t>CO</t>
    </r>
    <r>
      <rPr>
        <b/>
        <vertAlign val="subscript"/>
        <sz val="16"/>
        <rFont val="Times New Roman"/>
        <family val="1"/>
      </rPr>
      <t xml:space="preserve">2 </t>
    </r>
    <r>
      <rPr>
        <b/>
        <sz val="16"/>
        <rFont val="ＭＳ 明朝"/>
        <family val="1"/>
        <charset val="128"/>
      </rPr>
      <t>排出量（一人あたり）</t>
    </r>
    <phoneticPr fontId="10"/>
  </si>
  <si>
    <r>
      <rPr>
        <sz val="11"/>
        <rFont val="ＭＳ 明朝"/>
        <family val="1"/>
        <charset val="128"/>
      </rPr>
      <t>■人口　</t>
    </r>
    <r>
      <rPr>
        <sz val="11"/>
        <rFont val="Times New Roman"/>
        <family val="1"/>
      </rPr>
      <t>[</t>
    </r>
    <r>
      <rPr>
        <sz val="11"/>
        <rFont val="ＭＳ 明朝"/>
        <family val="1"/>
        <charset val="128"/>
      </rPr>
      <t>千人</t>
    </r>
    <r>
      <rPr>
        <sz val="11"/>
        <rFont val="Times New Roman"/>
        <family val="1"/>
      </rPr>
      <t>]</t>
    </r>
    <rPh sb="1" eb="3">
      <t>ジンコウ</t>
    </rPh>
    <rPh sb="6" eb="7">
      <t>ニン</t>
    </rPh>
    <phoneticPr fontId="10"/>
  </si>
  <si>
    <r>
      <rPr>
        <sz val="11"/>
        <rFont val="ＭＳ 明朝"/>
        <family val="1"/>
        <charset val="128"/>
      </rPr>
      <t>出典：</t>
    </r>
    <r>
      <rPr>
        <sz val="11"/>
        <rFont val="Times New Roman"/>
        <family val="1"/>
      </rPr>
      <t>1990, 1995, 2000, 2005, 2010, 2015, 2020</t>
    </r>
    <r>
      <rPr>
        <sz val="11"/>
        <rFont val="ＭＳ 明朝"/>
        <family val="1"/>
        <charset val="128"/>
      </rPr>
      <t>：国勢調査（</t>
    </r>
    <r>
      <rPr>
        <sz val="11"/>
        <rFont val="Times New Roman"/>
        <family val="1"/>
      </rPr>
      <t>10/1</t>
    </r>
    <r>
      <rPr>
        <sz val="11"/>
        <rFont val="ＭＳ 明朝"/>
        <family val="1"/>
        <charset val="128"/>
      </rPr>
      <t>時点人口）、それ以外：人口推計年報（</t>
    </r>
    <r>
      <rPr>
        <sz val="11"/>
        <rFont val="Times New Roman"/>
        <family val="1"/>
      </rPr>
      <t>10/1</t>
    </r>
    <r>
      <rPr>
        <sz val="11"/>
        <rFont val="ＭＳ 明朝"/>
        <family val="1"/>
        <charset val="128"/>
      </rPr>
      <t>時点人口）</t>
    </r>
    <rPh sb="0" eb="2">
      <t>シュッテン</t>
    </rPh>
    <rPh sb="61" eb="63">
      <t>イガイ</t>
    </rPh>
    <phoneticPr fontId="10"/>
  </si>
  <si>
    <r>
      <rPr>
        <sz val="11"/>
        <rFont val="ＭＳ 明朝"/>
        <family val="1"/>
        <charset val="128"/>
      </rPr>
      <t>■燃料種別内訳</t>
    </r>
    <r>
      <rPr>
        <sz val="11"/>
        <rFont val="Times New Roman"/>
        <family val="1"/>
      </rPr>
      <t xml:space="preserve"> [kg-CO</t>
    </r>
    <r>
      <rPr>
        <vertAlign val="subscript"/>
        <sz val="11"/>
        <rFont val="Times New Roman"/>
        <family val="1"/>
      </rPr>
      <t>2</t>
    </r>
    <r>
      <rPr>
        <sz val="11"/>
        <rFont val="Times New Roman"/>
        <family val="1"/>
      </rPr>
      <t>/</t>
    </r>
    <r>
      <rPr>
        <sz val="11"/>
        <rFont val="ＭＳ 明朝"/>
        <family val="1"/>
        <charset val="128"/>
      </rPr>
      <t>人</t>
    </r>
    <r>
      <rPr>
        <sz val="11"/>
        <rFont val="Times New Roman"/>
        <family val="1"/>
      </rPr>
      <t>]</t>
    </r>
    <rPh sb="1" eb="3">
      <t>ネンリョウ</t>
    </rPh>
    <rPh sb="3" eb="5">
      <t>シュベツ</t>
    </rPh>
    <rPh sb="5" eb="7">
      <t>ウチワケ</t>
    </rPh>
    <phoneticPr fontId="13"/>
  </si>
  <si>
    <r>
      <rPr>
        <sz val="11"/>
        <rFont val="ＭＳ 明朝"/>
        <family val="1"/>
        <charset val="128"/>
      </rPr>
      <t>ごみ処理</t>
    </r>
  </si>
  <si>
    <r>
      <rPr>
        <sz val="11"/>
        <rFont val="ＭＳ 明朝"/>
        <family val="1"/>
        <charset val="128"/>
      </rPr>
      <t>■用途別排出量　</t>
    </r>
    <r>
      <rPr>
        <sz val="11"/>
        <rFont val="Times New Roman"/>
        <family val="1"/>
      </rPr>
      <t>[kg-CO</t>
    </r>
    <r>
      <rPr>
        <vertAlign val="subscript"/>
        <sz val="11"/>
        <rFont val="Times New Roman"/>
        <family val="1"/>
      </rPr>
      <t>2</t>
    </r>
    <r>
      <rPr>
        <sz val="11"/>
        <rFont val="Times New Roman"/>
        <family val="1"/>
      </rPr>
      <t>/</t>
    </r>
    <r>
      <rPr>
        <sz val="11"/>
        <rFont val="ＭＳ 明朝"/>
        <family val="1"/>
        <charset val="128"/>
      </rPr>
      <t>人</t>
    </r>
    <r>
      <rPr>
        <sz val="11"/>
        <rFont val="Times New Roman"/>
        <family val="1"/>
      </rPr>
      <t>]</t>
    </r>
    <phoneticPr fontId="10"/>
  </si>
  <si>
    <r>
      <rPr>
        <sz val="11"/>
        <rFont val="ＭＳ 明朝"/>
        <family val="1"/>
        <charset val="128"/>
      </rPr>
      <t>※</t>
    </r>
    <r>
      <rPr>
        <sz val="11"/>
        <rFont val="Times New Roman"/>
        <family val="1"/>
      </rPr>
      <t xml:space="preserve">1 </t>
    </r>
    <r>
      <rPr>
        <sz val="11"/>
        <rFont val="ＭＳ 明朝"/>
        <family val="1"/>
        <charset val="128"/>
      </rPr>
      <t>　電気を使用し、他の用途に含まれないものが含まれる。例：照明、冷蔵庫、掃除機、テレビなど。</t>
    </r>
    <phoneticPr fontId="10"/>
  </si>
  <si>
    <r>
      <rPr>
        <sz val="11"/>
        <rFont val="ＭＳ 明朝"/>
        <family val="1"/>
        <charset val="128"/>
      </rPr>
      <t>※</t>
    </r>
    <r>
      <rPr>
        <sz val="11"/>
        <rFont val="Times New Roman"/>
        <family val="1"/>
      </rPr>
      <t xml:space="preserve">2 </t>
    </r>
    <r>
      <rPr>
        <sz val="11"/>
        <rFont val="ＭＳ 明朝"/>
        <family val="1"/>
        <charset val="128"/>
      </rPr>
      <t>　本シートにおける家庭からの</t>
    </r>
    <r>
      <rPr>
        <sz val="11"/>
        <rFont val="Times New Roman"/>
        <family val="1"/>
      </rPr>
      <t>CO</t>
    </r>
    <r>
      <rPr>
        <vertAlign val="subscript"/>
        <sz val="11"/>
        <rFont val="Times New Roman"/>
        <family val="1"/>
      </rPr>
      <t>2</t>
    </r>
    <r>
      <rPr>
        <sz val="11"/>
        <rFont val="ＭＳ 明朝"/>
        <family val="1"/>
        <charset val="128"/>
      </rPr>
      <t>排出量は、インベントリの家庭部門に加え、自家用乗用車、ごみ処理及び水道からの排出量を足し合わせたもの。</t>
    </r>
    <phoneticPr fontId="10"/>
  </si>
  <si>
    <r>
      <rPr>
        <b/>
        <sz val="16"/>
        <rFont val="ＭＳ 明朝"/>
        <family val="1"/>
        <charset val="128"/>
      </rPr>
      <t>家庭における</t>
    </r>
    <r>
      <rPr>
        <b/>
        <sz val="16"/>
        <rFont val="Times New Roman"/>
        <family val="1"/>
      </rPr>
      <t>CO</t>
    </r>
    <r>
      <rPr>
        <b/>
        <vertAlign val="subscript"/>
        <sz val="16"/>
        <rFont val="Times New Roman"/>
        <family val="1"/>
      </rPr>
      <t xml:space="preserve">2 </t>
    </r>
    <r>
      <rPr>
        <b/>
        <sz val="16"/>
        <rFont val="ＭＳ 明朝"/>
        <family val="1"/>
        <charset val="128"/>
      </rPr>
      <t>排出量（世帯あたり）</t>
    </r>
    <phoneticPr fontId="10"/>
  </si>
  <si>
    <r>
      <rPr>
        <sz val="11"/>
        <rFont val="ＭＳ 明朝"/>
        <family val="1"/>
        <charset val="128"/>
      </rPr>
      <t>■世帯数　</t>
    </r>
    <r>
      <rPr>
        <sz val="11"/>
        <rFont val="Times New Roman"/>
        <family val="1"/>
      </rPr>
      <t>[</t>
    </r>
    <r>
      <rPr>
        <sz val="11"/>
        <rFont val="ＭＳ 明朝"/>
        <family val="1"/>
        <charset val="128"/>
      </rPr>
      <t>千世帯</t>
    </r>
    <r>
      <rPr>
        <sz val="11"/>
        <rFont val="Times New Roman"/>
        <family val="1"/>
      </rPr>
      <t>]</t>
    </r>
    <rPh sb="1" eb="4">
      <t>セタイスウ</t>
    </rPh>
    <phoneticPr fontId="10"/>
  </si>
  <si>
    <r>
      <rPr>
        <sz val="11"/>
        <rFont val="ＭＳ 明朝"/>
        <family val="1"/>
        <charset val="128"/>
      </rPr>
      <t>出典：総務省「住民基本台帳に基づく人口、人口動態及び世帯数」</t>
    </r>
    <rPh sb="0" eb="2">
      <t>シュッテン</t>
    </rPh>
    <phoneticPr fontId="10"/>
  </si>
  <si>
    <r>
      <rPr>
        <sz val="11"/>
        <rFont val="ＭＳ 明朝"/>
        <family val="1"/>
        <charset val="128"/>
      </rPr>
      <t>■燃料種別内訳</t>
    </r>
    <r>
      <rPr>
        <sz val="11"/>
        <rFont val="Times New Roman"/>
        <family val="1"/>
      </rPr>
      <t xml:space="preserve"> [kg-CO</t>
    </r>
    <r>
      <rPr>
        <vertAlign val="subscript"/>
        <sz val="11"/>
        <rFont val="Times New Roman"/>
        <family val="1"/>
      </rPr>
      <t>2</t>
    </r>
    <r>
      <rPr>
        <sz val="11"/>
        <rFont val="Times New Roman"/>
        <family val="1"/>
      </rPr>
      <t>/</t>
    </r>
    <r>
      <rPr>
        <sz val="11"/>
        <rFont val="ＭＳ 明朝"/>
        <family val="1"/>
        <charset val="128"/>
      </rPr>
      <t>世帯</t>
    </r>
    <r>
      <rPr>
        <sz val="11"/>
        <rFont val="Times New Roman"/>
        <family val="1"/>
      </rPr>
      <t>]</t>
    </r>
    <rPh sb="1" eb="3">
      <t>ネンリョウ</t>
    </rPh>
    <rPh sb="3" eb="5">
      <t>シュベツ</t>
    </rPh>
    <rPh sb="5" eb="7">
      <t>ウチワケ</t>
    </rPh>
    <phoneticPr fontId="13"/>
  </si>
  <si>
    <r>
      <rPr>
        <sz val="11"/>
        <rFont val="ＭＳ 明朝"/>
        <family val="1"/>
        <charset val="128"/>
      </rPr>
      <t>ごみ処理</t>
    </r>
    <rPh sb="2" eb="4">
      <t>ショリ</t>
    </rPh>
    <phoneticPr fontId="10"/>
  </si>
  <si>
    <r>
      <rPr>
        <sz val="11"/>
        <rFont val="ＭＳ 明朝"/>
        <family val="1"/>
        <charset val="128"/>
      </rPr>
      <t>■用途別排出量</t>
    </r>
    <r>
      <rPr>
        <sz val="11"/>
        <rFont val="Times New Roman"/>
        <family val="1"/>
      </rPr>
      <t xml:space="preserve"> [kg-CO</t>
    </r>
    <r>
      <rPr>
        <vertAlign val="subscript"/>
        <sz val="11"/>
        <rFont val="Times New Roman"/>
        <family val="1"/>
      </rPr>
      <t>2</t>
    </r>
    <r>
      <rPr>
        <sz val="11"/>
        <rFont val="Times New Roman"/>
        <family val="1"/>
      </rPr>
      <t>/</t>
    </r>
    <r>
      <rPr>
        <sz val="11"/>
        <rFont val="ＭＳ 明朝"/>
        <family val="1"/>
        <charset val="128"/>
      </rPr>
      <t>世帯</t>
    </r>
    <r>
      <rPr>
        <sz val="11"/>
        <rFont val="Times New Roman"/>
        <family val="1"/>
      </rPr>
      <t>]</t>
    </r>
    <phoneticPr fontId="10"/>
  </si>
  <si>
    <r>
      <rPr>
        <sz val="11"/>
        <rFont val="ＭＳ 明朝"/>
        <family val="1"/>
        <charset val="128"/>
      </rPr>
      <t>給湯</t>
    </r>
    <phoneticPr fontId="10"/>
  </si>
  <si>
    <r>
      <rPr>
        <sz val="11"/>
        <rFont val="ＭＳ 明朝"/>
        <family val="1"/>
        <charset val="128"/>
      </rPr>
      <t>動力他</t>
    </r>
    <r>
      <rPr>
        <vertAlign val="superscript"/>
        <sz val="11"/>
        <rFont val="ＭＳ 明朝"/>
        <family val="1"/>
        <charset val="128"/>
      </rPr>
      <t>※</t>
    </r>
    <r>
      <rPr>
        <vertAlign val="superscript"/>
        <sz val="11"/>
        <rFont val="Times New Roman"/>
        <family val="1"/>
      </rPr>
      <t>1</t>
    </r>
    <phoneticPr fontId="10"/>
  </si>
  <si>
    <r>
      <rPr>
        <sz val="11"/>
        <rFont val="ＭＳ 明朝"/>
        <family val="1"/>
        <charset val="128"/>
      </rPr>
      <t>自家用乗用車</t>
    </r>
    <r>
      <rPr>
        <vertAlign val="superscript"/>
        <sz val="11"/>
        <rFont val="ＭＳ 明朝"/>
        <family val="1"/>
        <charset val="128"/>
      </rPr>
      <t>※</t>
    </r>
    <r>
      <rPr>
        <vertAlign val="superscript"/>
        <sz val="11"/>
        <rFont val="Times New Roman"/>
        <family val="1"/>
      </rPr>
      <t>2</t>
    </r>
    <phoneticPr fontId="10"/>
  </si>
  <si>
    <r>
      <rPr>
        <sz val="11"/>
        <rFont val="ＭＳ 明朝"/>
        <family val="1"/>
        <charset val="128"/>
      </rPr>
      <t>ごみ処理</t>
    </r>
    <r>
      <rPr>
        <vertAlign val="superscript"/>
        <sz val="11"/>
        <rFont val="ＭＳ 明朝"/>
        <family val="1"/>
        <charset val="128"/>
      </rPr>
      <t>※</t>
    </r>
    <r>
      <rPr>
        <vertAlign val="superscript"/>
        <sz val="11"/>
        <rFont val="Times New Roman"/>
        <family val="1"/>
      </rPr>
      <t>2</t>
    </r>
    <rPh sb="2" eb="4">
      <t>ショリ</t>
    </rPh>
    <phoneticPr fontId="10"/>
  </si>
  <si>
    <r>
      <rPr>
        <sz val="11"/>
        <rFont val="ＭＳ 明朝"/>
        <family val="1"/>
        <charset val="128"/>
      </rPr>
      <t>水道</t>
    </r>
    <r>
      <rPr>
        <vertAlign val="superscript"/>
        <sz val="11"/>
        <rFont val="ＭＳ 明朝"/>
        <family val="1"/>
        <charset val="128"/>
      </rPr>
      <t>※</t>
    </r>
    <r>
      <rPr>
        <vertAlign val="superscript"/>
        <sz val="11"/>
        <rFont val="Times New Roman"/>
        <family val="1"/>
      </rPr>
      <t>2</t>
    </r>
    <phoneticPr fontId="10"/>
  </si>
  <si>
    <r>
      <t>GDP</t>
    </r>
    <r>
      <rPr>
        <b/>
        <sz val="16"/>
        <rFont val="ＭＳ 明朝"/>
        <family val="1"/>
        <charset val="128"/>
      </rPr>
      <t>あたり</t>
    </r>
    <r>
      <rPr>
        <b/>
        <sz val="16"/>
        <rFont val="Times New Roman"/>
        <family val="1"/>
      </rPr>
      <t>GHG</t>
    </r>
    <r>
      <rPr>
        <b/>
        <sz val="16"/>
        <rFont val="ＭＳ 明朝"/>
        <family val="1"/>
        <charset val="128"/>
      </rPr>
      <t>排出量</t>
    </r>
    <phoneticPr fontId="10"/>
  </si>
  <si>
    <r>
      <rPr>
        <sz val="11"/>
        <rFont val="ＭＳ 明朝"/>
        <family val="1"/>
        <charset val="128"/>
      </rPr>
      <t>■排出量および</t>
    </r>
    <r>
      <rPr>
        <sz val="11"/>
        <rFont val="Times New Roman"/>
        <family val="1"/>
      </rPr>
      <t>GDP</t>
    </r>
    <phoneticPr fontId="10"/>
  </si>
  <si>
    <r>
      <t>CO</t>
    </r>
    <r>
      <rPr>
        <vertAlign val="subscript"/>
        <sz val="11"/>
        <rFont val="Times New Roman"/>
        <family val="1"/>
      </rPr>
      <t xml:space="preserve">2 </t>
    </r>
    <r>
      <rPr>
        <sz val="11"/>
        <rFont val="ＭＳ 明朝"/>
        <family val="1"/>
        <charset val="128"/>
      </rPr>
      <t>排出量</t>
    </r>
    <r>
      <rPr>
        <sz val="11"/>
        <rFont val="Times New Roman"/>
        <family val="1"/>
      </rPr>
      <t xml:space="preserve"> </t>
    </r>
    <phoneticPr fontId="10"/>
  </si>
  <si>
    <r>
      <t>Mt CO</t>
    </r>
    <r>
      <rPr>
        <vertAlign val="subscript"/>
        <sz val="11"/>
        <rFont val="Times New Roman"/>
        <family val="1"/>
      </rPr>
      <t>2</t>
    </r>
    <phoneticPr fontId="10"/>
  </si>
  <si>
    <r>
      <rPr>
        <sz val="11"/>
        <rFont val="ＭＳ 明朝"/>
        <family val="1"/>
        <charset val="128"/>
      </rPr>
      <t>エネルギー起源</t>
    </r>
    <r>
      <rPr>
        <sz val="11"/>
        <rFont val="Times New Roman"/>
        <family val="1"/>
      </rPr>
      <t>CO</t>
    </r>
    <r>
      <rPr>
        <vertAlign val="subscript"/>
        <sz val="11"/>
        <rFont val="Times New Roman"/>
        <family val="1"/>
      </rPr>
      <t xml:space="preserve">2 </t>
    </r>
    <r>
      <rPr>
        <sz val="11"/>
        <rFont val="ＭＳ 明朝"/>
        <family val="1"/>
        <charset val="128"/>
      </rPr>
      <t>排出量</t>
    </r>
    <r>
      <rPr>
        <sz val="11"/>
        <rFont val="Times New Roman"/>
        <family val="1"/>
      </rPr>
      <t xml:space="preserve"> </t>
    </r>
    <rPh sb="5" eb="7">
      <t>キゲン</t>
    </rPh>
    <phoneticPr fontId="10"/>
  </si>
  <si>
    <r>
      <t>GDP</t>
    </r>
    <r>
      <rPr>
        <sz val="11"/>
        <rFont val="ＭＳ 明朝"/>
        <family val="1"/>
        <charset val="128"/>
      </rPr>
      <t>あたり</t>
    </r>
    <r>
      <rPr>
        <sz val="11"/>
        <rFont val="Times New Roman"/>
        <family val="1"/>
      </rPr>
      <t>CO</t>
    </r>
    <r>
      <rPr>
        <vertAlign val="subscript"/>
        <sz val="11"/>
        <rFont val="Times New Roman"/>
        <family val="1"/>
      </rPr>
      <t xml:space="preserve">2 </t>
    </r>
    <r>
      <rPr>
        <sz val="11"/>
        <rFont val="ＭＳ 明朝"/>
        <family val="1"/>
        <charset val="128"/>
      </rPr>
      <t>排出量</t>
    </r>
    <phoneticPr fontId="10"/>
  </si>
  <si>
    <r>
      <t>t CO</t>
    </r>
    <r>
      <rPr>
        <vertAlign val="subscript"/>
        <sz val="11"/>
        <rFont val="Times New Roman"/>
        <family val="1"/>
      </rPr>
      <t>2</t>
    </r>
    <r>
      <rPr>
        <sz val="11"/>
        <rFont val="Times New Roman"/>
        <family val="1"/>
      </rPr>
      <t>/</t>
    </r>
    <r>
      <rPr>
        <sz val="11"/>
        <rFont val="ＭＳ 明朝"/>
        <family val="1"/>
        <charset val="128"/>
      </rPr>
      <t>百万円</t>
    </r>
    <phoneticPr fontId="10"/>
  </si>
  <si>
    <r>
      <t>GDP</t>
    </r>
    <r>
      <rPr>
        <sz val="11"/>
        <rFont val="ＭＳ 明朝"/>
        <family val="1"/>
        <charset val="128"/>
      </rPr>
      <t>あたりエネルギー起源</t>
    </r>
    <r>
      <rPr>
        <sz val="11"/>
        <rFont val="Times New Roman"/>
        <family val="1"/>
      </rPr>
      <t>CO</t>
    </r>
    <r>
      <rPr>
        <vertAlign val="subscript"/>
        <sz val="11"/>
        <rFont val="Times New Roman"/>
        <family val="1"/>
      </rPr>
      <t xml:space="preserve">2 </t>
    </r>
    <r>
      <rPr>
        <sz val="11"/>
        <rFont val="ＭＳ 明朝"/>
        <family val="1"/>
        <charset val="128"/>
      </rPr>
      <t>排出量</t>
    </r>
    <rPh sb="17" eb="19">
      <t>ハイシュツ</t>
    </rPh>
    <rPh sb="19" eb="20">
      <t>リョウ</t>
    </rPh>
    <phoneticPr fontId="10"/>
  </si>
  <si>
    <r>
      <t>GDP</t>
    </r>
    <r>
      <rPr>
        <vertAlign val="superscript"/>
        <sz val="11"/>
        <rFont val="ＭＳ 明朝"/>
        <family val="1"/>
        <charset val="128"/>
      </rPr>
      <t>※</t>
    </r>
    <r>
      <rPr>
        <sz val="11"/>
        <rFont val="Times New Roman"/>
        <family val="1"/>
      </rPr>
      <t xml:space="preserve">
</t>
    </r>
    <r>
      <rPr>
        <sz val="11"/>
        <rFont val="ＭＳ 明朝"/>
        <family val="1"/>
        <charset val="128"/>
      </rPr>
      <t>（支出側、実質：連鎖方式</t>
    </r>
    <r>
      <rPr>
        <sz val="11"/>
        <rFont val="Times New Roman"/>
        <family val="1"/>
      </rPr>
      <t>[2015</t>
    </r>
    <r>
      <rPr>
        <sz val="11"/>
        <rFont val="ＭＳ 明朝"/>
        <family val="1"/>
        <charset val="128"/>
      </rPr>
      <t>年基準</t>
    </r>
    <r>
      <rPr>
        <sz val="11"/>
        <rFont val="Times New Roman"/>
        <family val="1"/>
      </rPr>
      <t>]</t>
    </r>
    <r>
      <rPr>
        <sz val="11"/>
        <rFont val="ＭＳ 明朝"/>
        <family val="1"/>
        <charset val="128"/>
      </rPr>
      <t>）</t>
    </r>
    <phoneticPr fontId="10"/>
  </si>
  <si>
    <r>
      <rPr>
        <sz val="11"/>
        <rFont val="ＭＳ 明朝"/>
        <family val="1"/>
        <charset val="128"/>
      </rPr>
      <t>※出典：
内閣府「国民経済計算」</t>
    </r>
    <rPh sb="1" eb="3">
      <t>シュッテン</t>
    </rPh>
    <phoneticPr fontId="10"/>
  </si>
  <si>
    <r>
      <rPr>
        <sz val="11"/>
        <rFont val="ＭＳ 明朝"/>
        <family val="1"/>
        <charset val="128"/>
      </rPr>
      <t>■</t>
    </r>
    <r>
      <rPr>
        <sz val="11"/>
        <rFont val="Times New Roman"/>
        <family val="1"/>
      </rPr>
      <t>2013</t>
    </r>
    <r>
      <rPr>
        <sz val="11"/>
        <rFont val="ＭＳ 明朝"/>
        <family val="1"/>
        <charset val="128"/>
      </rPr>
      <t>年度比</t>
    </r>
    <rPh sb="5" eb="7">
      <t>ネンド</t>
    </rPh>
    <rPh sb="7" eb="8">
      <t>ヒ</t>
    </rPh>
    <phoneticPr fontId="9"/>
  </si>
  <si>
    <r>
      <rPr>
        <b/>
        <sz val="16"/>
        <rFont val="ＭＳ 明朝"/>
        <family val="1"/>
        <charset val="128"/>
      </rPr>
      <t>一人あたり</t>
    </r>
    <r>
      <rPr>
        <b/>
        <sz val="16"/>
        <rFont val="Times New Roman"/>
        <family val="1"/>
      </rPr>
      <t>GHG</t>
    </r>
    <r>
      <rPr>
        <b/>
        <sz val="16"/>
        <rFont val="ＭＳ 明朝"/>
        <family val="1"/>
        <charset val="128"/>
      </rPr>
      <t>排出量</t>
    </r>
    <phoneticPr fontId="10"/>
  </si>
  <si>
    <r>
      <rPr>
        <sz val="11"/>
        <rFont val="ＭＳ 明朝"/>
        <family val="1"/>
        <charset val="128"/>
      </rPr>
      <t>一人あたり</t>
    </r>
    <r>
      <rPr>
        <sz val="11"/>
        <rFont val="Times New Roman"/>
        <family val="1"/>
      </rPr>
      <t>CO</t>
    </r>
    <r>
      <rPr>
        <vertAlign val="subscript"/>
        <sz val="11"/>
        <rFont val="Times New Roman"/>
        <family val="1"/>
      </rPr>
      <t xml:space="preserve">2 </t>
    </r>
    <r>
      <rPr>
        <sz val="11"/>
        <rFont val="ＭＳ 明朝"/>
        <family val="1"/>
        <charset val="128"/>
      </rPr>
      <t>排出量</t>
    </r>
    <phoneticPr fontId="10"/>
  </si>
  <si>
    <r>
      <t>t CO</t>
    </r>
    <r>
      <rPr>
        <vertAlign val="subscript"/>
        <sz val="11"/>
        <rFont val="Times New Roman"/>
        <family val="1"/>
      </rPr>
      <t>2</t>
    </r>
    <r>
      <rPr>
        <sz val="11"/>
        <rFont val="Times New Roman"/>
        <family val="1"/>
      </rPr>
      <t xml:space="preserve">/ </t>
    </r>
    <r>
      <rPr>
        <sz val="11"/>
        <rFont val="ＭＳ 明朝"/>
        <family val="1"/>
        <charset val="128"/>
      </rPr>
      <t>一人</t>
    </r>
    <rPh sb="7" eb="9">
      <t>ヒトリ</t>
    </rPh>
    <phoneticPr fontId="10"/>
  </si>
  <si>
    <r>
      <rPr>
        <sz val="11"/>
        <rFont val="ＭＳ 明朝"/>
        <family val="1"/>
        <charset val="128"/>
      </rPr>
      <t>一人あたりエネルギー起源</t>
    </r>
    <r>
      <rPr>
        <sz val="11"/>
        <rFont val="Times New Roman"/>
        <family val="1"/>
      </rPr>
      <t>CO</t>
    </r>
    <r>
      <rPr>
        <vertAlign val="subscript"/>
        <sz val="11"/>
        <rFont val="Times New Roman"/>
        <family val="1"/>
      </rPr>
      <t xml:space="preserve">2 </t>
    </r>
    <r>
      <rPr>
        <sz val="11"/>
        <rFont val="ＭＳ 明朝"/>
        <family val="1"/>
        <charset val="128"/>
      </rPr>
      <t>排出量</t>
    </r>
    <rPh sb="0" eb="2">
      <t>ヒトリ</t>
    </rPh>
    <rPh sb="16" eb="18">
      <t>ハイシュツ</t>
    </rPh>
    <rPh sb="18" eb="19">
      <t>リョウ</t>
    </rPh>
    <phoneticPr fontId="10"/>
  </si>
  <si>
    <r>
      <rPr>
        <sz val="11"/>
        <rFont val="ＭＳ 明朝"/>
        <family val="1"/>
        <charset val="128"/>
      </rPr>
      <t>※出典：</t>
    </r>
    <r>
      <rPr>
        <sz val="11"/>
        <rFont val="Times New Roman"/>
        <family val="1"/>
      </rPr>
      <t>1990, 1995, 2000, 2005, 2010, 2015, 2020</t>
    </r>
    <r>
      <rPr>
        <sz val="11"/>
        <rFont val="ＭＳ 明朝"/>
        <family val="1"/>
        <charset val="128"/>
      </rPr>
      <t>は総務省統計局「国勢調査」（</t>
    </r>
    <r>
      <rPr>
        <sz val="11"/>
        <rFont val="Times New Roman"/>
        <family val="1"/>
      </rPr>
      <t>10/1</t>
    </r>
    <r>
      <rPr>
        <sz val="11"/>
        <rFont val="ＭＳ 明朝"/>
        <family val="1"/>
        <charset val="128"/>
      </rPr>
      <t>時点人口）。それ以外は人口推計（</t>
    </r>
    <r>
      <rPr>
        <sz val="11"/>
        <rFont val="Times New Roman"/>
        <family val="1"/>
      </rPr>
      <t>10/1</t>
    </r>
    <r>
      <rPr>
        <sz val="11"/>
        <rFont val="ＭＳ 明朝"/>
        <family val="1"/>
        <charset val="128"/>
      </rPr>
      <t>時点人口）。</t>
    </r>
    <rPh sb="1" eb="3">
      <t>シュッテン</t>
    </rPh>
    <rPh sb="45" eb="48">
      <t>ソウムショウ</t>
    </rPh>
    <rPh sb="48" eb="51">
      <t>トウケイキョク</t>
    </rPh>
    <rPh sb="70" eb="72">
      <t>イガイ</t>
    </rPh>
    <phoneticPr fontId="10"/>
  </si>
  <si>
    <r>
      <t>F-gas</t>
    </r>
    <r>
      <rPr>
        <b/>
        <vertAlign val="subscript"/>
        <sz val="16"/>
        <rFont val="Times New Roman"/>
        <family val="1"/>
      </rPr>
      <t xml:space="preserve"> </t>
    </r>
    <r>
      <rPr>
        <b/>
        <sz val="16"/>
        <rFont val="Times New Roman"/>
        <family val="1"/>
      </rPr>
      <t>(HFCs, PFCs, SF</t>
    </r>
    <r>
      <rPr>
        <b/>
        <vertAlign val="subscript"/>
        <sz val="16"/>
        <rFont val="Times New Roman"/>
        <family val="1"/>
      </rPr>
      <t>6</t>
    </r>
    <r>
      <rPr>
        <b/>
        <sz val="16"/>
        <rFont val="Times New Roman"/>
        <family val="1"/>
      </rPr>
      <t>, NF</t>
    </r>
    <r>
      <rPr>
        <b/>
        <vertAlign val="subscript"/>
        <sz val="16"/>
        <rFont val="Times New Roman"/>
        <family val="1"/>
      </rPr>
      <t>3</t>
    </r>
    <r>
      <rPr>
        <b/>
        <sz val="16"/>
        <rFont val="Times New Roman"/>
        <family val="1"/>
      </rPr>
      <t xml:space="preserve">) </t>
    </r>
    <r>
      <rPr>
        <b/>
        <sz val="16"/>
        <rFont val="ＭＳ 明朝"/>
        <family val="1"/>
        <charset val="128"/>
      </rPr>
      <t>排出量</t>
    </r>
    <phoneticPr fontId="10"/>
  </si>
  <si>
    <r>
      <rPr>
        <sz val="11"/>
        <rFont val="ＭＳ 明朝"/>
        <family val="1"/>
        <charset val="128"/>
      </rPr>
      <t>■排出量</t>
    </r>
    <r>
      <rPr>
        <sz val="11"/>
        <rFont val="Times New Roman"/>
        <family val="1"/>
      </rPr>
      <t xml:space="preserve"> [kt CO</t>
    </r>
    <r>
      <rPr>
        <vertAlign val="subscript"/>
        <sz val="11"/>
        <rFont val="Times New Roman"/>
        <family val="1"/>
      </rPr>
      <t>2</t>
    </r>
    <r>
      <rPr>
        <sz val="11"/>
        <rFont val="Times New Roman"/>
        <family val="1"/>
      </rPr>
      <t xml:space="preserve"> </t>
    </r>
    <r>
      <rPr>
        <sz val="11"/>
        <rFont val="ＭＳ 明朝"/>
        <family val="1"/>
        <charset val="128"/>
      </rPr>
      <t>換算</t>
    </r>
    <r>
      <rPr>
        <sz val="11"/>
        <rFont val="Times New Roman"/>
        <family val="1"/>
      </rPr>
      <t>]</t>
    </r>
    <rPh sb="1" eb="3">
      <t>ハイシュツ</t>
    </rPh>
    <rPh sb="3" eb="4">
      <t>リョウ</t>
    </rPh>
    <phoneticPr fontId="10"/>
  </si>
  <si>
    <r>
      <rPr>
        <sz val="11"/>
        <rFont val="ＭＳ 明朝"/>
        <family val="1"/>
        <charset val="128"/>
      </rPr>
      <t>■</t>
    </r>
    <r>
      <rPr>
        <sz val="11"/>
        <rFont val="Times New Roman"/>
        <family val="1"/>
      </rPr>
      <t>2013</t>
    </r>
    <r>
      <rPr>
        <sz val="11"/>
        <rFont val="ＭＳ 明朝"/>
        <family val="1"/>
        <charset val="128"/>
      </rPr>
      <t>年比</t>
    </r>
    <rPh sb="5" eb="7">
      <t>ネンヒ</t>
    </rPh>
    <phoneticPr fontId="10"/>
  </si>
  <si>
    <r>
      <t>N</t>
    </r>
    <r>
      <rPr>
        <b/>
        <vertAlign val="subscript"/>
        <sz val="16"/>
        <rFont val="Times New Roman"/>
        <family val="1"/>
      </rPr>
      <t>2</t>
    </r>
    <r>
      <rPr>
        <b/>
        <sz val="16"/>
        <rFont val="Times New Roman"/>
        <family val="1"/>
      </rPr>
      <t>O</t>
    </r>
    <r>
      <rPr>
        <b/>
        <vertAlign val="subscript"/>
        <sz val="16"/>
        <rFont val="Times New Roman"/>
        <family val="1"/>
      </rPr>
      <t xml:space="preserve"> </t>
    </r>
    <r>
      <rPr>
        <b/>
        <sz val="16"/>
        <rFont val="ＭＳ 明朝"/>
        <family val="1"/>
        <charset val="128"/>
      </rPr>
      <t>排出量</t>
    </r>
    <phoneticPr fontId="10"/>
  </si>
  <si>
    <r>
      <rPr>
        <sz val="11"/>
        <rFont val="ＭＳ 明朝"/>
        <family val="1"/>
        <charset val="128"/>
      </rPr>
      <t>　</t>
    </r>
    <r>
      <rPr>
        <sz val="11"/>
        <rFont val="Times New Roman"/>
        <family val="1"/>
      </rPr>
      <t xml:space="preserve">1.A.1. </t>
    </r>
    <r>
      <rPr>
        <sz val="11"/>
        <rFont val="ＭＳ 明朝"/>
        <family val="1"/>
        <charset val="128"/>
      </rPr>
      <t>エネルギー産業</t>
    </r>
    <phoneticPr fontId="10"/>
  </si>
  <si>
    <r>
      <rPr>
        <sz val="11"/>
        <rFont val="ＭＳ 明朝"/>
        <family val="1"/>
        <charset val="128"/>
      </rPr>
      <t>　</t>
    </r>
    <r>
      <rPr>
        <sz val="11"/>
        <rFont val="Times New Roman"/>
        <family val="1"/>
      </rPr>
      <t xml:space="preserve">1.A.2. </t>
    </r>
    <r>
      <rPr>
        <sz val="11"/>
        <rFont val="ＭＳ 明朝"/>
        <family val="1"/>
        <charset val="128"/>
      </rPr>
      <t>製造業・建設業</t>
    </r>
    <rPh sb="8" eb="11">
      <t>セイゾウギョウ</t>
    </rPh>
    <rPh sb="12" eb="15">
      <t>ケンセツギョウ</t>
    </rPh>
    <phoneticPr fontId="10"/>
  </si>
  <si>
    <r>
      <rPr>
        <sz val="11"/>
        <rFont val="ＭＳ 明朝"/>
        <family val="1"/>
        <charset val="128"/>
      </rPr>
      <t>　</t>
    </r>
    <r>
      <rPr>
        <sz val="11"/>
        <rFont val="Times New Roman"/>
        <family val="1"/>
      </rPr>
      <t xml:space="preserve">1.A.3. </t>
    </r>
    <r>
      <rPr>
        <sz val="11"/>
        <rFont val="ＭＳ 明朝"/>
        <family val="1"/>
        <charset val="128"/>
      </rPr>
      <t>運輸</t>
    </r>
    <rPh sb="8" eb="10">
      <t>ウンユ</t>
    </rPh>
    <phoneticPr fontId="10"/>
  </si>
  <si>
    <r>
      <rPr>
        <sz val="11"/>
        <rFont val="ＭＳ 明朝"/>
        <family val="1"/>
        <charset val="128"/>
      </rPr>
      <t>　</t>
    </r>
    <r>
      <rPr>
        <sz val="11"/>
        <rFont val="Times New Roman"/>
        <family val="1"/>
      </rPr>
      <t xml:space="preserve">1.A.4. </t>
    </r>
    <r>
      <rPr>
        <sz val="11"/>
        <rFont val="ＭＳ 明朝"/>
        <family val="1"/>
        <charset val="128"/>
      </rPr>
      <t>業務・家庭・農林水産業</t>
    </r>
    <rPh sb="14" eb="16">
      <t>ノウリン</t>
    </rPh>
    <rPh sb="16" eb="19">
      <t>スイサンギョウ</t>
    </rPh>
    <phoneticPr fontId="10"/>
  </si>
  <si>
    <r>
      <rPr>
        <sz val="11"/>
        <rFont val="ＭＳ 明朝"/>
        <family val="1"/>
        <charset val="128"/>
      </rPr>
      <t>　</t>
    </r>
    <r>
      <rPr>
        <sz val="11"/>
        <rFont val="Times New Roman"/>
        <family val="1"/>
      </rPr>
      <t>1.A.5.</t>
    </r>
    <r>
      <rPr>
        <sz val="11"/>
        <rFont val="ＭＳ 明朝"/>
        <family val="1"/>
        <charset val="128"/>
      </rPr>
      <t>その他</t>
    </r>
    <rPh sb="9" eb="10">
      <t>タ</t>
    </rPh>
    <phoneticPr fontId="10"/>
  </si>
  <si>
    <r>
      <t xml:space="preserve">5.C. </t>
    </r>
    <r>
      <rPr>
        <sz val="11"/>
        <rFont val="ＭＳ 明朝"/>
        <family val="1"/>
        <charset val="128"/>
      </rPr>
      <t>廃棄物の焼却と野焼き
（エネルギー利用を含まない</t>
    </r>
    <r>
      <rPr>
        <sz val="11"/>
        <rFont val="Times New Roman"/>
        <family val="1"/>
      </rPr>
      <t>)</t>
    </r>
    <rPh sb="5" eb="8">
      <t>ハイキブツ</t>
    </rPh>
    <rPh sb="9" eb="11">
      <t>ショウキャク</t>
    </rPh>
    <phoneticPr fontId="10"/>
  </si>
  <si>
    <r>
      <t xml:space="preserve"> </t>
    </r>
    <r>
      <rPr>
        <sz val="11"/>
        <rFont val="ＭＳ 明朝"/>
        <family val="1"/>
        <charset val="128"/>
      </rPr>
      <t>家畜排せつ物の管理</t>
    </r>
    <rPh sb="1" eb="3">
      <t>カチク</t>
    </rPh>
    <rPh sb="3" eb="4">
      <t>ハイ</t>
    </rPh>
    <rPh sb="6" eb="7">
      <t>ブツ</t>
    </rPh>
    <rPh sb="8" eb="10">
      <t>カンリ</t>
    </rPh>
    <phoneticPr fontId="10"/>
  </si>
  <si>
    <r>
      <t xml:space="preserve"> </t>
    </r>
    <r>
      <rPr>
        <sz val="11"/>
        <rFont val="ＭＳ 明朝"/>
        <family val="1"/>
        <charset val="128"/>
      </rPr>
      <t>農用地の土壌</t>
    </r>
    <rPh sb="1" eb="4">
      <t>ノウヨウチ</t>
    </rPh>
    <rPh sb="5" eb="7">
      <t>ドジョウ</t>
    </rPh>
    <phoneticPr fontId="10"/>
  </si>
  <si>
    <r>
      <t xml:space="preserve"> </t>
    </r>
    <r>
      <rPr>
        <sz val="11"/>
        <rFont val="ＭＳ 明朝"/>
        <family val="1"/>
        <charset val="128"/>
      </rPr>
      <t>農作物残渣の野焼き</t>
    </r>
    <rPh sb="1" eb="4">
      <t>ノウサクモツ</t>
    </rPh>
    <rPh sb="4" eb="6">
      <t>ザンサ</t>
    </rPh>
    <rPh sb="7" eb="9">
      <t>ノヤ</t>
    </rPh>
    <phoneticPr fontId="10"/>
  </si>
  <si>
    <r>
      <t xml:space="preserve"> </t>
    </r>
    <r>
      <rPr>
        <sz val="11"/>
        <rFont val="ＭＳ 明朝"/>
        <family val="1"/>
        <charset val="128"/>
      </rPr>
      <t xml:space="preserve">廃棄物の焼却と野焼き
</t>
    </r>
    <r>
      <rPr>
        <sz val="11"/>
        <rFont val="Times New Roman"/>
        <family val="1"/>
      </rPr>
      <t xml:space="preserve"> </t>
    </r>
    <r>
      <rPr>
        <sz val="11"/>
        <rFont val="ＭＳ 明朝"/>
        <family val="1"/>
        <charset val="128"/>
      </rPr>
      <t>（エネルギー利用を含まない</t>
    </r>
    <r>
      <rPr>
        <sz val="11"/>
        <rFont val="Times New Roman"/>
        <family val="1"/>
      </rPr>
      <t>)</t>
    </r>
    <rPh sb="1" eb="4">
      <t>ハイキブツ</t>
    </rPh>
    <rPh sb="5" eb="7">
      <t>ショウキャク</t>
    </rPh>
    <rPh sb="8" eb="10">
      <t>ノヤ</t>
    </rPh>
    <rPh sb="19" eb="21">
      <t>リヨウ</t>
    </rPh>
    <rPh sb="22" eb="23">
      <t>フク</t>
    </rPh>
    <phoneticPr fontId="10"/>
  </si>
  <si>
    <r>
      <rPr>
        <sz val="11"/>
        <rFont val="ＭＳ 明朝"/>
        <family val="1"/>
        <charset val="128"/>
      </rPr>
      <t>■</t>
    </r>
    <r>
      <rPr>
        <sz val="11"/>
        <rFont val="Times New Roman"/>
        <family val="1"/>
      </rPr>
      <t>2013</t>
    </r>
    <r>
      <rPr>
        <sz val="11"/>
        <rFont val="ＭＳ 明朝"/>
        <family val="1"/>
        <charset val="128"/>
      </rPr>
      <t>年度比</t>
    </r>
    <rPh sb="5" eb="7">
      <t>ネンド</t>
    </rPh>
    <rPh sb="7" eb="8">
      <t>ヒ</t>
    </rPh>
    <phoneticPr fontId="10"/>
  </si>
  <si>
    <r>
      <t>CH</t>
    </r>
    <r>
      <rPr>
        <b/>
        <vertAlign val="subscript"/>
        <sz val="16"/>
        <rFont val="Times New Roman"/>
        <family val="1"/>
      </rPr>
      <t xml:space="preserve">4 </t>
    </r>
    <r>
      <rPr>
        <b/>
        <sz val="16"/>
        <rFont val="ＭＳ 明朝"/>
        <family val="1"/>
        <charset val="128"/>
      </rPr>
      <t>排出量</t>
    </r>
    <phoneticPr fontId="10"/>
  </si>
  <si>
    <r>
      <rPr>
        <sz val="11"/>
        <rFont val="ＭＳ 明朝"/>
        <family val="1"/>
        <charset val="128"/>
      </rPr>
      <t>■排出量</t>
    </r>
    <r>
      <rPr>
        <sz val="11"/>
        <rFont val="Times New Roman"/>
        <family val="1"/>
      </rPr>
      <t xml:space="preserve"> [kt CO</t>
    </r>
    <r>
      <rPr>
        <vertAlign val="subscript"/>
        <sz val="11"/>
        <rFont val="Times New Roman"/>
        <family val="1"/>
      </rPr>
      <t>2</t>
    </r>
    <r>
      <rPr>
        <sz val="11"/>
        <rFont val="Times New Roman"/>
        <family val="1"/>
      </rPr>
      <t xml:space="preserve"> </t>
    </r>
    <r>
      <rPr>
        <sz val="11"/>
        <rFont val="ＭＳ 明朝"/>
        <family val="1"/>
        <charset val="128"/>
      </rPr>
      <t>換算</t>
    </r>
    <r>
      <rPr>
        <sz val="11"/>
        <rFont val="Times New Roman"/>
        <family val="1"/>
      </rPr>
      <t>]</t>
    </r>
    <rPh sb="1" eb="3">
      <t>ハイシュツ</t>
    </rPh>
    <rPh sb="3" eb="4">
      <t>リョウ</t>
    </rPh>
    <rPh sb="13" eb="15">
      <t>カンサン</t>
    </rPh>
    <phoneticPr fontId="10"/>
  </si>
  <si>
    <r>
      <t>1.A.</t>
    </r>
    <r>
      <rPr>
        <sz val="11"/>
        <rFont val="ＭＳ 明朝"/>
        <family val="1"/>
        <charset val="128"/>
      </rPr>
      <t>燃料の燃焼</t>
    </r>
    <rPh sb="4" eb="6">
      <t>ネンリョウ</t>
    </rPh>
    <rPh sb="7" eb="9">
      <t>ネンショウ</t>
    </rPh>
    <phoneticPr fontId="11"/>
  </si>
  <si>
    <r>
      <t>1.B.</t>
    </r>
    <r>
      <rPr>
        <sz val="11"/>
        <rFont val="ＭＳ 明朝"/>
        <family val="1"/>
        <charset val="128"/>
      </rPr>
      <t>燃料からの漏出</t>
    </r>
    <phoneticPr fontId="10"/>
  </si>
  <si>
    <r>
      <t xml:space="preserve"> </t>
    </r>
    <r>
      <rPr>
        <sz val="11"/>
        <rFont val="ＭＳ 明朝"/>
        <family val="1"/>
        <charset val="128"/>
      </rPr>
      <t>消化管内発酵</t>
    </r>
    <rPh sb="1" eb="3">
      <t>ショウカ</t>
    </rPh>
    <rPh sb="3" eb="5">
      <t>カンナイ</t>
    </rPh>
    <rPh sb="5" eb="7">
      <t>ハッコウ</t>
    </rPh>
    <phoneticPr fontId="10"/>
  </si>
  <si>
    <r>
      <t xml:space="preserve"> </t>
    </r>
    <r>
      <rPr>
        <sz val="11"/>
        <rFont val="ＭＳ 明朝"/>
        <family val="1"/>
        <charset val="128"/>
      </rPr>
      <t>稲作</t>
    </r>
    <rPh sb="1" eb="3">
      <t>イナサク</t>
    </rPh>
    <phoneticPr fontId="10"/>
  </si>
  <si>
    <r>
      <t xml:space="preserve"> </t>
    </r>
    <r>
      <rPr>
        <sz val="11"/>
        <rFont val="ＭＳ 明朝"/>
        <family val="1"/>
        <charset val="128"/>
      </rPr>
      <t>その他の農業</t>
    </r>
    <rPh sb="3" eb="4">
      <t>タ</t>
    </rPh>
    <rPh sb="5" eb="7">
      <t>ノウギョウ</t>
    </rPh>
    <phoneticPr fontId="10"/>
  </si>
  <si>
    <r>
      <t xml:space="preserve"> </t>
    </r>
    <r>
      <rPr>
        <sz val="11"/>
        <rFont val="ＭＳ 明朝"/>
        <family val="1"/>
        <charset val="128"/>
      </rPr>
      <t>固形廃棄物の処分</t>
    </r>
    <rPh sb="1" eb="3">
      <t>コケイ</t>
    </rPh>
    <rPh sb="3" eb="6">
      <t>ハイキブツ</t>
    </rPh>
    <rPh sb="7" eb="9">
      <t>ショブン</t>
    </rPh>
    <phoneticPr fontId="10"/>
  </si>
  <si>
    <r>
      <rPr>
        <b/>
        <sz val="16"/>
        <rFont val="ＭＳ 明朝"/>
        <family val="1"/>
        <charset val="128"/>
      </rPr>
      <t xml:space="preserve">エネルギー起源
</t>
    </r>
    <r>
      <rPr>
        <b/>
        <sz val="16"/>
        <rFont val="Times New Roman"/>
        <family val="1"/>
      </rPr>
      <t>CO</t>
    </r>
    <r>
      <rPr>
        <b/>
        <vertAlign val="subscript"/>
        <sz val="16"/>
        <rFont val="Times New Roman"/>
        <family val="1"/>
      </rPr>
      <t xml:space="preserve">2 </t>
    </r>
    <r>
      <rPr>
        <b/>
        <sz val="16"/>
        <rFont val="ＭＳ 明朝"/>
        <family val="1"/>
        <charset val="128"/>
      </rPr>
      <t>排出量
（燃料種別）</t>
    </r>
    <rPh sb="5" eb="7">
      <t>キゲン</t>
    </rPh>
    <phoneticPr fontId="10"/>
  </si>
  <si>
    <r>
      <rPr>
        <sz val="11"/>
        <rFont val="ＭＳ 明朝"/>
        <family val="1"/>
        <charset val="128"/>
      </rPr>
      <t>■排出量　</t>
    </r>
    <r>
      <rPr>
        <sz val="11"/>
        <rFont val="Times New Roman"/>
        <family val="1"/>
      </rPr>
      <t>[kt CO</t>
    </r>
    <r>
      <rPr>
        <vertAlign val="subscript"/>
        <sz val="11"/>
        <rFont val="Times New Roman"/>
        <family val="1"/>
      </rPr>
      <t>2</t>
    </r>
    <r>
      <rPr>
        <sz val="11"/>
        <rFont val="Times New Roman"/>
        <family val="1"/>
      </rPr>
      <t>]</t>
    </r>
    <phoneticPr fontId="10"/>
  </si>
  <si>
    <r>
      <t>CO</t>
    </r>
    <r>
      <rPr>
        <b/>
        <vertAlign val="subscript"/>
        <sz val="16"/>
        <rFont val="Times New Roman"/>
        <family val="1"/>
      </rPr>
      <t xml:space="preserve">2 </t>
    </r>
    <r>
      <rPr>
        <b/>
        <sz val="16"/>
        <rFont val="ＭＳ 明朝"/>
        <family val="1"/>
        <charset val="128"/>
      </rPr>
      <t>の部門別排出量のシェア（電気・熱配分前後のシェア）</t>
    </r>
    <rPh sb="16" eb="18">
      <t>デンキ</t>
    </rPh>
    <rPh sb="19" eb="20">
      <t>ネツ</t>
    </rPh>
    <rPh sb="20" eb="22">
      <t>ハイブン</t>
    </rPh>
    <rPh sb="22" eb="24">
      <t>ゼンゴ</t>
    </rPh>
    <phoneticPr fontId="10"/>
  </si>
  <si>
    <r>
      <t>(2013</t>
    </r>
    <r>
      <rPr>
        <sz val="12"/>
        <rFont val="ＭＳ 明朝"/>
        <family val="1"/>
        <charset val="128"/>
      </rPr>
      <t>年度、</t>
    </r>
    <r>
      <rPr>
        <sz val="12"/>
        <rFont val="Times New Roman"/>
        <family val="1"/>
      </rPr>
      <t>2022</t>
    </r>
    <r>
      <rPr>
        <sz val="12"/>
        <rFont val="ＭＳ 明朝"/>
        <family val="1"/>
        <charset val="128"/>
      </rPr>
      <t>年度</t>
    </r>
    <r>
      <rPr>
        <sz val="12"/>
        <rFont val="Times New Roman"/>
        <family val="1"/>
      </rPr>
      <t>)</t>
    </r>
    <rPh sb="5" eb="6">
      <t>ネン</t>
    </rPh>
    <rPh sb="6" eb="7">
      <t>ド</t>
    </rPh>
    <rPh sb="12" eb="13">
      <t>ネン</t>
    </rPh>
    <rPh sb="13" eb="14">
      <t>ド</t>
    </rPh>
    <phoneticPr fontId="10"/>
  </si>
  <si>
    <r>
      <t>2022</t>
    </r>
    <r>
      <rPr>
        <sz val="14"/>
        <rFont val="ＭＳ 明朝"/>
        <family val="1"/>
        <charset val="128"/>
      </rPr>
      <t>年度</t>
    </r>
    <rPh sb="4" eb="5">
      <t>ネン</t>
    </rPh>
    <rPh sb="5" eb="6">
      <t>ド</t>
    </rPh>
    <phoneticPr fontId="10"/>
  </si>
  <si>
    <r>
      <rPr>
        <sz val="11"/>
        <rFont val="ＭＳ 明朝"/>
        <family val="1"/>
        <charset val="128"/>
      </rPr>
      <t xml:space="preserve">排出量
</t>
    </r>
    <r>
      <rPr>
        <sz val="11"/>
        <rFont val="Times New Roman"/>
        <family val="1"/>
      </rPr>
      <t>[kt CO</t>
    </r>
    <r>
      <rPr>
        <vertAlign val="subscript"/>
        <sz val="11"/>
        <rFont val="Times New Roman"/>
        <family val="1"/>
      </rPr>
      <t>2</t>
    </r>
    <r>
      <rPr>
        <sz val="11"/>
        <rFont val="Times New Roman"/>
        <family val="1"/>
      </rPr>
      <t>]</t>
    </r>
    <rPh sb="0" eb="2">
      <t>ハイシュツ</t>
    </rPh>
    <rPh sb="2" eb="3">
      <t>リョウ</t>
    </rPh>
    <phoneticPr fontId="10"/>
  </si>
  <si>
    <r>
      <rPr>
        <sz val="11"/>
        <rFont val="ＭＳ 明朝"/>
        <family val="1"/>
        <charset val="128"/>
      </rPr>
      <t>工業プロセス及び製品の使用</t>
    </r>
    <rPh sb="0" eb="2">
      <t>コウギョウ</t>
    </rPh>
    <rPh sb="6" eb="7">
      <t>オヨ</t>
    </rPh>
    <rPh sb="8" eb="10">
      <t>セイヒン</t>
    </rPh>
    <rPh sb="11" eb="13">
      <t>シヨウ</t>
    </rPh>
    <phoneticPr fontId="10"/>
  </si>
  <si>
    <r>
      <rPr>
        <sz val="11"/>
        <rFont val="ＭＳ 明朝"/>
        <family val="1"/>
        <charset val="128"/>
      </rPr>
      <t>その他（間接</t>
    </r>
    <r>
      <rPr>
        <sz val="11"/>
        <rFont val="Times New Roman"/>
        <family val="1"/>
      </rPr>
      <t>CO</t>
    </r>
    <r>
      <rPr>
        <vertAlign val="subscript"/>
        <sz val="11"/>
        <rFont val="Times New Roman"/>
        <family val="1"/>
      </rPr>
      <t>2</t>
    </r>
    <r>
      <rPr>
        <sz val="11"/>
        <rFont val="ＭＳ 明朝"/>
        <family val="1"/>
        <charset val="128"/>
      </rPr>
      <t>等）</t>
    </r>
    <rPh sb="2" eb="3">
      <t>タ</t>
    </rPh>
    <rPh sb="4" eb="6">
      <t>カンセツ</t>
    </rPh>
    <rPh sb="9" eb="10">
      <t>トウ</t>
    </rPh>
    <phoneticPr fontId="10"/>
  </si>
  <si>
    <r>
      <t>CO</t>
    </r>
    <r>
      <rPr>
        <b/>
        <vertAlign val="subscript"/>
        <sz val="16"/>
        <rFont val="Times New Roman"/>
        <family val="1"/>
      </rPr>
      <t xml:space="preserve">2 </t>
    </r>
    <r>
      <rPr>
        <b/>
        <sz val="16"/>
        <rFont val="ＭＳ 明朝"/>
        <family val="1"/>
        <charset val="128"/>
      </rPr>
      <t>の部門別排出量【電気・熱配分後】</t>
    </r>
    <phoneticPr fontId="10"/>
  </si>
  <si>
    <r>
      <rPr>
        <b/>
        <sz val="11"/>
        <rFont val="ＭＳ 明朝"/>
        <family val="1"/>
        <charset val="128"/>
      </rPr>
      <t>発電所・製油所等</t>
    </r>
    <rPh sb="4" eb="7">
      <t>セイユジョ</t>
    </rPh>
    <rPh sb="7" eb="8">
      <t>トウ</t>
    </rPh>
    <phoneticPr fontId="10"/>
  </si>
  <si>
    <r>
      <rPr>
        <sz val="11"/>
        <rFont val="ＭＳ 明朝"/>
        <family val="1"/>
        <charset val="128"/>
      </rPr>
      <t>石炭製品製造（コークス製造）</t>
    </r>
    <phoneticPr fontId="10"/>
  </si>
  <si>
    <r>
      <rPr>
        <sz val="11"/>
        <rFont val="ＭＳ 明朝"/>
        <family val="1"/>
        <charset val="128"/>
      </rPr>
      <t>石油製品製造（石油精製）</t>
    </r>
    <phoneticPr fontId="10"/>
  </si>
  <si>
    <r>
      <rPr>
        <sz val="11"/>
        <rFont val="ＭＳ 明朝"/>
        <family val="1"/>
        <charset val="128"/>
      </rPr>
      <t>地域熱供給（地域冷暖房）</t>
    </r>
    <rPh sb="6" eb="8">
      <t>チイキ</t>
    </rPh>
    <rPh sb="8" eb="11">
      <t>レイダンボウ</t>
    </rPh>
    <phoneticPr fontId="10"/>
  </si>
  <si>
    <r>
      <rPr>
        <b/>
        <sz val="11"/>
        <rFont val="ＭＳ 明朝"/>
        <family val="1"/>
        <charset val="128"/>
      </rPr>
      <t>電気熱配分誤差</t>
    </r>
    <rPh sb="0" eb="2">
      <t>デンキ</t>
    </rPh>
    <rPh sb="2" eb="3">
      <t>ネツ</t>
    </rPh>
    <rPh sb="3" eb="5">
      <t>ハイブン</t>
    </rPh>
    <phoneticPr fontId="10"/>
  </si>
  <si>
    <r>
      <rPr>
        <sz val="11"/>
        <rFont val="ＭＳ 明朝"/>
        <family val="1"/>
        <charset val="128"/>
      </rPr>
      <t>食品飲料</t>
    </r>
    <phoneticPr fontId="8"/>
  </si>
  <si>
    <r>
      <rPr>
        <sz val="11"/>
        <rFont val="ＭＳ 明朝"/>
        <family val="1"/>
        <charset val="128"/>
      </rPr>
      <t>化学（含石油石炭製品）</t>
    </r>
    <rPh sb="0" eb="2">
      <t>カガク</t>
    </rPh>
    <rPh sb="3" eb="4">
      <t>フク</t>
    </rPh>
    <rPh sb="4" eb="6">
      <t>セキユ</t>
    </rPh>
    <rPh sb="6" eb="8">
      <t>セキタン</t>
    </rPh>
    <rPh sb="8" eb="10">
      <t>セイヒン</t>
    </rPh>
    <phoneticPr fontId="0"/>
  </si>
  <si>
    <r>
      <rPr>
        <sz val="11"/>
        <rFont val="ＭＳ 明朝"/>
        <family val="1"/>
        <charset val="128"/>
      </rPr>
      <t>化学工業</t>
    </r>
    <rPh sb="0" eb="2">
      <t>カガク</t>
    </rPh>
    <rPh sb="2" eb="4">
      <t>コウギョウ</t>
    </rPh>
    <phoneticPr fontId="0"/>
  </si>
  <si>
    <r>
      <rPr>
        <sz val="11"/>
        <rFont val="ＭＳ 明朝"/>
        <family val="1"/>
        <charset val="128"/>
      </rPr>
      <t>窯業･土石製品（セメント焼成等）</t>
    </r>
    <rPh sb="0" eb="2">
      <t>ヨウギョウ</t>
    </rPh>
    <rPh sb="3" eb="5">
      <t>ドセキ</t>
    </rPh>
    <rPh sb="5" eb="7">
      <t>セイヒン</t>
    </rPh>
    <rPh sb="12" eb="14">
      <t>ショウセイ</t>
    </rPh>
    <rPh sb="14" eb="15">
      <t>トウ</t>
    </rPh>
    <phoneticPr fontId="0"/>
  </si>
  <si>
    <r>
      <rPr>
        <sz val="11"/>
        <rFont val="ＭＳ 明朝"/>
        <family val="1"/>
        <charset val="128"/>
      </rPr>
      <t>非鉄金属（銅精錬等）</t>
    </r>
    <rPh sb="5" eb="6">
      <t>ドウ</t>
    </rPh>
    <rPh sb="6" eb="8">
      <t>セイレン</t>
    </rPh>
    <rPh sb="8" eb="9">
      <t>トウ</t>
    </rPh>
    <phoneticPr fontId="10"/>
  </si>
  <si>
    <r>
      <rPr>
        <sz val="11"/>
        <rFont val="ＭＳ 明朝"/>
        <family val="1"/>
        <charset val="128"/>
      </rPr>
      <t>製造業（上記を除く）</t>
    </r>
    <rPh sb="0" eb="3">
      <t>セイゾウギョウ</t>
    </rPh>
    <rPh sb="4" eb="6">
      <t>ジョウキ</t>
    </rPh>
    <rPh sb="7" eb="8">
      <t>ノゾ</t>
    </rPh>
    <phoneticPr fontId="0"/>
  </si>
  <si>
    <r>
      <rPr>
        <sz val="11"/>
        <rFont val="ＭＳ 明朝"/>
        <family val="1"/>
        <charset val="128"/>
      </rPr>
      <t>情報通信・運輸郵便・電気ガス熱水道業</t>
    </r>
    <rPh sb="0" eb="2">
      <t>ジョウホウ</t>
    </rPh>
    <rPh sb="2" eb="4">
      <t>ツウシン</t>
    </rPh>
    <rPh sb="5" eb="7">
      <t>ウンユ</t>
    </rPh>
    <rPh sb="7" eb="9">
      <t>ユウビン</t>
    </rPh>
    <rPh sb="14" eb="15">
      <t>ネツ</t>
    </rPh>
    <phoneticPr fontId="10"/>
  </si>
  <si>
    <r>
      <rPr>
        <sz val="11"/>
        <rFont val="ＭＳ 明朝"/>
        <family val="1"/>
        <charset val="128"/>
      </rPr>
      <t>電気ガス熱供給水道業</t>
    </r>
    <phoneticPr fontId="10"/>
  </si>
  <si>
    <r>
      <rPr>
        <sz val="11"/>
        <rFont val="ＭＳ 明朝"/>
        <family val="1"/>
        <charset val="128"/>
      </rPr>
      <t>　　　　企業利用寄与他</t>
    </r>
    <rPh sb="10" eb="11">
      <t>ホカ</t>
    </rPh>
    <phoneticPr fontId="10"/>
  </si>
  <si>
    <r>
      <rPr>
        <sz val="11"/>
        <rFont val="ＭＳ 明朝"/>
        <family val="1"/>
        <charset val="128"/>
      </rPr>
      <t>　　営業用</t>
    </r>
    <r>
      <rPr>
        <sz val="11"/>
        <rFont val="Times New Roman"/>
        <family val="1"/>
      </rPr>
      <t>/</t>
    </r>
    <r>
      <rPr>
        <sz val="11"/>
        <rFont val="ＭＳ 明朝"/>
        <family val="1"/>
        <charset val="128"/>
      </rPr>
      <t>タクシー</t>
    </r>
    <phoneticPr fontId="10"/>
  </si>
  <si>
    <r>
      <rPr>
        <sz val="11"/>
        <rFont val="ＭＳ 明朝"/>
        <family val="1"/>
        <charset val="128"/>
      </rPr>
      <t>貨物自動車</t>
    </r>
    <r>
      <rPr>
        <sz val="11"/>
        <rFont val="Times New Roman"/>
        <family val="1"/>
      </rPr>
      <t xml:space="preserve">/ </t>
    </r>
    <r>
      <rPr>
        <sz val="11"/>
        <rFont val="ＭＳ 明朝"/>
        <family val="1"/>
        <charset val="128"/>
      </rPr>
      <t>トラック</t>
    </r>
    <phoneticPr fontId="10"/>
  </si>
  <si>
    <r>
      <rPr>
        <b/>
        <sz val="11"/>
        <rFont val="ＭＳ 明朝"/>
        <family val="1"/>
        <charset val="128"/>
      </rPr>
      <t>非エネルギー起源</t>
    </r>
    <phoneticPr fontId="10"/>
  </si>
  <si>
    <r>
      <rPr>
        <b/>
        <sz val="11"/>
        <rFont val="ＭＳ 明朝"/>
        <family val="1"/>
        <charset val="128"/>
      </rPr>
      <t>工業プロセス及び製品の使用</t>
    </r>
    <rPh sb="0" eb="2">
      <t>コウギョウ</t>
    </rPh>
    <rPh sb="6" eb="7">
      <t>オヨ</t>
    </rPh>
    <rPh sb="8" eb="10">
      <t>セイヒン</t>
    </rPh>
    <rPh sb="11" eb="13">
      <t>シヨウ</t>
    </rPh>
    <phoneticPr fontId="10"/>
  </si>
  <si>
    <r>
      <rPr>
        <sz val="11"/>
        <rFont val="ＭＳ 明朝"/>
        <family val="1"/>
        <charset val="128"/>
      </rPr>
      <t>セメント製造</t>
    </r>
    <rPh sb="4" eb="6">
      <t>セイゾウ</t>
    </rPh>
    <phoneticPr fontId="10"/>
  </si>
  <si>
    <r>
      <rPr>
        <sz val="11"/>
        <rFont val="ＭＳ 明朝"/>
        <family val="1"/>
        <charset val="128"/>
      </rPr>
      <t>石灰製造</t>
    </r>
    <rPh sb="2" eb="4">
      <t>セイゾウ</t>
    </rPh>
    <phoneticPr fontId="10"/>
  </si>
  <si>
    <r>
      <rPr>
        <sz val="11"/>
        <rFont val="ＭＳ 明朝"/>
        <family val="1"/>
        <charset val="128"/>
      </rPr>
      <t>ガラス製造</t>
    </r>
    <rPh sb="3" eb="5">
      <t>セイゾウ</t>
    </rPh>
    <phoneticPr fontId="10"/>
  </si>
  <si>
    <r>
      <rPr>
        <b/>
        <sz val="11"/>
        <rFont val="ＭＳ 明朝"/>
        <family val="1"/>
        <charset val="128"/>
      </rPr>
      <t>燃料からの非エネルギー製品及び溶剤の使用</t>
    </r>
    <rPh sb="0" eb="2">
      <t>ネンリョウ</t>
    </rPh>
    <rPh sb="5" eb="6">
      <t>ヒ</t>
    </rPh>
    <rPh sb="11" eb="13">
      <t>セイヒン</t>
    </rPh>
    <rPh sb="13" eb="14">
      <t>オヨ</t>
    </rPh>
    <rPh sb="15" eb="17">
      <t>ヨウザイ</t>
    </rPh>
    <rPh sb="18" eb="20">
      <t>シヨウ</t>
    </rPh>
    <phoneticPr fontId="10"/>
  </si>
  <si>
    <r>
      <rPr>
        <b/>
        <sz val="11"/>
        <rFont val="ＭＳ 明朝"/>
        <family val="1"/>
        <charset val="128"/>
      </rPr>
      <t>その他（ドライアイスの利用）</t>
    </r>
  </si>
  <si>
    <r>
      <rPr>
        <sz val="11"/>
        <rFont val="ＭＳ 明朝"/>
        <family val="1"/>
        <charset val="128"/>
      </rPr>
      <t>廃棄物の焼却と野焼き（エネルギー利用を含まない）</t>
    </r>
    <rPh sb="0" eb="3">
      <t>ハイキブツ</t>
    </rPh>
    <rPh sb="4" eb="6">
      <t>ショウキャク</t>
    </rPh>
    <rPh sb="7" eb="9">
      <t>ノヤ</t>
    </rPh>
    <rPh sb="16" eb="18">
      <t>リヨウ</t>
    </rPh>
    <rPh sb="19" eb="20">
      <t>フク</t>
    </rPh>
    <phoneticPr fontId="10"/>
  </si>
  <si>
    <r>
      <rPr>
        <sz val="11"/>
        <rFont val="ＭＳ 明朝"/>
        <family val="1"/>
        <charset val="128"/>
      </rPr>
      <t>石油由来の界面活性剤の分解</t>
    </r>
    <phoneticPr fontId="10"/>
  </si>
  <si>
    <r>
      <rPr>
        <sz val="11"/>
        <rFont val="ＭＳ 明朝"/>
        <family val="1"/>
        <charset val="128"/>
      </rPr>
      <t>間接</t>
    </r>
    <r>
      <rPr>
        <sz val="11"/>
        <rFont val="Times New Roman"/>
        <family val="1"/>
      </rPr>
      <t>CO</t>
    </r>
    <r>
      <rPr>
        <vertAlign val="subscript"/>
        <sz val="11"/>
        <rFont val="Times New Roman"/>
        <family val="1"/>
      </rPr>
      <t>2</t>
    </r>
    <phoneticPr fontId="10"/>
  </si>
  <si>
    <r>
      <rPr>
        <sz val="11"/>
        <rFont val="ＭＳ 明朝"/>
        <family val="1"/>
        <charset val="128"/>
      </rPr>
      <t>エネルギー転換部門
（電気熱配分統計誤差を除く）</t>
    </r>
    <rPh sb="5" eb="7">
      <t>テンカン</t>
    </rPh>
    <rPh sb="7" eb="9">
      <t>ブモン</t>
    </rPh>
    <phoneticPr fontId="10"/>
  </si>
  <si>
    <r>
      <rPr>
        <sz val="11"/>
        <rFont val="ＭＳ 明朝"/>
        <family val="1"/>
        <charset val="128"/>
      </rPr>
      <t>業務他部門</t>
    </r>
    <rPh sb="0" eb="2">
      <t>ギョウム</t>
    </rPh>
    <rPh sb="2" eb="3">
      <t>タ</t>
    </rPh>
    <rPh sb="3" eb="5">
      <t>ブモン</t>
    </rPh>
    <phoneticPr fontId="10"/>
  </si>
  <si>
    <r>
      <t>CO</t>
    </r>
    <r>
      <rPr>
        <b/>
        <vertAlign val="subscript"/>
        <sz val="16"/>
        <rFont val="Times New Roman"/>
        <family val="1"/>
      </rPr>
      <t xml:space="preserve">2 </t>
    </r>
    <r>
      <rPr>
        <b/>
        <sz val="16"/>
        <rFont val="ＭＳ 明朝"/>
        <family val="1"/>
        <charset val="128"/>
      </rPr>
      <t>の部門別排出量【電気・熱配分前】（簡約表）</t>
    </r>
    <phoneticPr fontId="10"/>
  </si>
  <si>
    <r>
      <rPr>
        <sz val="11"/>
        <rFont val="ＭＳ 明朝"/>
        <family val="1"/>
        <charset val="128"/>
      </rPr>
      <t>製造業（上記を除く）</t>
    </r>
    <rPh sb="0" eb="2">
      <t>セイゾウ</t>
    </rPh>
    <rPh sb="2" eb="3">
      <t>ギョウ</t>
    </rPh>
    <rPh sb="4" eb="6">
      <t>ジョウキ</t>
    </rPh>
    <rPh sb="7" eb="8">
      <t>ノゾ</t>
    </rPh>
    <phoneticPr fontId="10"/>
  </si>
  <si>
    <r>
      <rPr>
        <sz val="11"/>
        <rFont val="ＭＳ 明朝"/>
        <family val="1"/>
        <charset val="128"/>
      </rPr>
      <t>教育･学習支援・医療・保健衛生・社会福祉他</t>
    </r>
    <rPh sb="8" eb="10">
      <t>イリョウ</t>
    </rPh>
    <rPh sb="11" eb="13">
      <t>ホケン</t>
    </rPh>
    <rPh sb="13" eb="15">
      <t>エイセイ</t>
    </rPh>
    <rPh sb="16" eb="18">
      <t>シャカイ</t>
    </rPh>
    <rPh sb="18" eb="20">
      <t>フクシ</t>
    </rPh>
    <rPh sb="20" eb="21">
      <t>ホカ</t>
    </rPh>
    <phoneticPr fontId="10"/>
  </si>
  <si>
    <r>
      <rPr>
        <sz val="11"/>
        <rFont val="ＭＳ 明朝"/>
        <family val="1"/>
        <charset val="128"/>
      </rPr>
      <t>自動車（旅客）</t>
    </r>
    <phoneticPr fontId="10"/>
  </si>
  <si>
    <r>
      <rPr>
        <sz val="11"/>
        <rFont val="ＭＳ 明朝"/>
        <family val="1"/>
        <charset val="128"/>
      </rPr>
      <t>鉄道・国内船舶・国内航空（旅客）</t>
    </r>
    <rPh sb="3" eb="5">
      <t>コクナイ</t>
    </rPh>
    <rPh sb="5" eb="7">
      <t>センパク</t>
    </rPh>
    <rPh sb="8" eb="10">
      <t>コクナイ</t>
    </rPh>
    <rPh sb="10" eb="12">
      <t>コウクウ</t>
    </rPh>
    <phoneticPr fontId="10"/>
  </si>
  <si>
    <r>
      <rPr>
        <sz val="11"/>
        <rFont val="ＭＳ 明朝"/>
        <family val="1"/>
        <charset val="128"/>
      </rPr>
      <t>自動車（貨物）</t>
    </r>
    <rPh sb="4" eb="6">
      <t>カモツ</t>
    </rPh>
    <phoneticPr fontId="10"/>
  </si>
  <si>
    <r>
      <rPr>
        <sz val="11"/>
        <rFont val="ＭＳ 明朝"/>
        <family val="1"/>
        <charset val="128"/>
      </rPr>
      <t>鉄道・国内船舶・国内航空（貨物）</t>
    </r>
    <rPh sb="3" eb="5">
      <t>コクナイ</t>
    </rPh>
    <rPh sb="5" eb="7">
      <t>センパク</t>
    </rPh>
    <rPh sb="8" eb="10">
      <t>コクナイ</t>
    </rPh>
    <rPh sb="10" eb="12">
      <t>コウクウ</t>
    </rPh>
    <phoneticPr fontId="10"/>
  </si>
  <si>
    <r>
      <rPr>
        <b/>
        <sz val="11"/>
        <rFont val="ＭＳ 明朝"/>
        <family val="1"/>
        <charset val="128"/>
      </rPr>
      <t>その他（ドライアイスの利用）</t>
    </r>
    <phoneticPr fontId="10"/>
  </si>
  <si>
    <r>
      <rPr>
        <sz val="11"/>
        <rFont val="ＭＳ 明朝"/>
        <family val="1"/>
        <charset val="128"/>
      </rPr>
      <t>■排出量　</t>
    </r>
    <r>
      <rPr>
        <sz val="11"/>
        <rFont val="Times New Roman"/>
        <family val="1"/>
      </rPr>
      <t>[</t>
    </r>
    <r>
      <rPr>
        <sz val="11"/>
        <rFont val="ＭＳ 明朝"/>
        <family val="1"/>
        <charset val="128"/>
      </rPr>
      <t>百万トン</t>
    </r>
    <r>
      <rPr>
        <sz val="11"/>
        <rFont val="Times New Roman"/>
        <family val="1"/>
      </rPr>
      <t>CO</t>
    </r>
    <r>
      <rPr>
        <vertAlign val="subscript"/>
        <sz val="11"/>
        <rFont val="Times New Roman"/>
        <family val="1"/>
      </rPr>
      <t>2</t>
    </r>
    <r>
      <rPr>
        <sz val="11"/>
        <rFont val="ＭＳ 明朝"/>
        <family val="1"/>
        <charset val="128"/>
      </rPr>
      <t>換算</t>
    </r>
    <r>
      <rPr>
        <sz val="11"/>
        <rFont val="Times New Roman"/>
        <family val="1"/>
      </rPr>
      <t>]</t>
    </r>
    <phoneticPr fontId="9"/>
  </si>
  <si>
    <r>
      <rPr>
        <sz val="12"/>
        <rFont val="ＭＳ 明朝"/>
        <family val="1"/>
        <charset val="128"/>
      </rPr>
      <t>二酸化炭素（</t>
    </r>
    <r>
      <rPr>
        <sz val="12"/>
        <rFont val="Times New Roman"/>
        <family val="1"/>
      </rPr>
      <t>CO</t>
    </r>
    <r>
      <rPr>
        <vertAlign val="subscript"/>
        <sz val="12"/>
        <rFont val="Times New Roman"/>
        <family val="1"/>
      </rPr>
      <t>2</t>
    </r>
    <r>
      <rPr>
        <sz val="12"/>
        <rFont val="ＭＳ 明朝"/>
        <family val="1"/>
        <charset val="128"/>
      </rPr>
      <t>）</t>
    </r>
    <rPh sb="0" eb="3">
      <t>ニサンカ</t>
    </rPh>
    <rPh sb="3" eb="5">
      <t>タンソ</t>
    </rPh>
    <phoneticPr fontId="10"/>
  </si>
  <si>
    <r>
      <rPr>
        <sz val="11"/>
        <rFont val="ＭＳ 明朝"/>
        <family val="1"/>
        <charset val="128"/>
      </rPr>
      <t>非エネルギー起源</t>
    </r>
    <rPh sb="0" eb="1">
      <t>ヒ</t>
    </rPh>
    <rPh sb="6" eb="8">
      <t>キゲン</t>
    </rPh>
    <phoneticPr fontId="9"/>
  </si>
  <si>
    <r>
      <rPr>
        <sz val="12"/>
        <rFont val="ＭＳ 明朝"/>
        <family val="1"/>
        <charset val="128"/>
      </rPr>
      <t>メタン（</t>
    </r>
    <r>
      <rPr>
        <sz val="12"/>
        <rFont val="Times New Roman"/>
        <family val="1"/>
      </rPr>
      <t>CH</t>
    </r>
    <r>
      <rPr>
        <vertAlign val="subscript"/>
        <sz val="12"/>
        <rFont val="Times New Roman"/>
        <family val="1"/>
      </rPr>
      <t>4</t>
    </r>
    <r>
      <rPr>
        <sz val="12"/>
        <rFont val="ＭＳ 明朝"/>
        <family val="1"/>
        <charset val="128"/>
      </rPr>
      <t>）</t>
    </r>
    <phoneticPr fontId="10"/>
  </si>
  <si>
    <r>
      <rPr>
        <sz val="12"/>
        <rFont val="ＭＳ 明朝"/>
        <family val="1"/>
        <charset val="128"/>
      </rPr>
      <t>一酸化二窒素（</t>
    </r>
    <r>
      <rPr>
        <sz val="12"/>
        <rFont val="Times New Roman"/>
        <family val="1"/>
      </rPr>
      <t>N</t>
    </r>
    <r>
      <rPr>
        <vertAlign val="subscript"/>
        <sz val="12"/>
        <rFont val="Times New Roman"/>
        <family val="1"/>
      </rPr>
      <t>2</t>
    </r>
    <r>
      <rPr>
        <sz val="12"/>
        <rFont val="Times New Roman"/>
        <family val="1"/>
      </rPr>
      <t>O</t>
    </r>
    <r>
      <rPr>
        <sz val="12"/>
        <rFont val="ＭＳ 明朝"/>
        <family val="1"/>
        <charset val="128"/>
      </rPr>
      <t>）</t>
    </r>
    <rPh sb="0" eb="6">
      <t>ン２オ</t>
    </rPh>
    <phoneticPr fontId="10"/>
  </si>
  <si>
    <r>
      <rPr>
        <sz val="11"/>
        <rFont val="ＭＳ 明朝"/>
        <family val="1"/>
        <charset val="128"/>
      </rPr>
      <t>ハイドロフルオロカーボン類
（</t>
    </r>
    <r>
      <rPr>
        <sz val="11"/>
        <rFont val="Times New Roman"/>
        <family val="1"/>
      </rPr>
      <t>HFCs</t>
    </r>
    <r>
      <rPr>
        <sz val="11"/>
        <rFont val="ＭＳ 明朝"/>
        <family val="1"/>
        <charset val="128"/>
      </rPr>
      <t>）</t>
    </r>
    <phoneticPr fontId="9"/>
  </si>
  <si>
    <r>
      <rPr>
        <sz val="11"/>
        <rFont val="ＭＳ 明朝"/>
        <family val="1"/>
        <charset val="128"/>
      </rPr>
      <t>パーフルオロカーボン類
（</t>
    </r>
    <r>
      <rPr>
        <sz val="11"/>
        <rFont val="Times New Roman"/>
        <family val="1"/>
      </rPr>
      <t>PFCs</t>
    </r>
    <r>
      <rPr>
        <sz val="11"/>
        <rFont val="ＭＳ 明朝"/>
        <family val="1"/>
        <charset val="128"/>
      </rPr>
      <t>）</t>
    </r>
    <phoneticPr fontId="9"/>
  </si>
  <si>
    <r>
      <rPr>
        <sz val="12"/>
        <rFont val="ＭＳ 明朝"/>
        <family val="1"/>
        <charset val="128"/>
      </rPr>
      <t>六ふっ化硫黄（</t>
    </r>
    <r>
      <rPr>
        <sz val="12"/>
        <rFont val="Times New Roman"/>
        <family val="1"/>
      </rPr>
      <t>SF</t>
    </r>
    <r>
      <rPr>
        <vertAlign val="subscript"/>
        <sz val="12"/>
        <rFont val="Times New Roman"/>
        <family val="1"/>
      </rPr>
      <t>6</t>
    </r>
    <r>
      <rPr>
        <sz val="12"/>
        <rFont val="ＭＳ 明朝"/>
        <family val="1"/>
        <charset val="128"/>
      </rPr>
      <t>）</t>
    </r>
    <rPh sb="0" eb="1">
      <t>ロク</t>
    </rPh>
    <phoneticPr fontId="9"/>
  </si>
  <si>
    <r>
      <rPr>
        <sz val="12"/>
        <rFont val="ＭＳ 明朝"/>
        <family val="1"/>
        <charset val="128"/>
      </rPr>
      <t>三ふっ化窒素（</t>
    </r>
    <r>
      <rPr>
        <sz val="12"/>
        <rFont val="Times New Roman"/>
        <family val="1"/>
      </rPr>
      <t>NF</t>
    </r>
    <r>
      <rPr>
        <vertAlign val="subscript"/>
        <sz val="12"/>
        <rFont val="Times New Roman"/>
        <family val="1"/>
      </rPr>
      <t>3</t>
    </r>
    <r>
      <rPr>
        <sz val="12"/>
        <rFont val="ＭＳ 明朝"/>
        <family val="1"/>
        <charset val="128"/>
      </rPr>
      <t>）</t>
    </r>
    <rPh sb="0" eb="1">
      <t>サン</t>
    </rPh>
    <rPh sb="3" eb="4">
      <t>カ</t>
    </rPh>
    <rPh sb="4" eb="6">
      <t>チッソ</t>
    </rPh>
    <phoneticPr fontId="9"/>
  </si>
  <si>
    <r>
      <rPr>
        <sz val="11"/>
        <rFont val="ＭＳ 明朝"/>
        <family val="1"/>
        <charset val="128"/>
      </rPr>
      <t>■</t>
    </r>
    <r>
      <rPr>
        <sz val="11"/>
        <rFont val="Times New Roman"/>
        <family val="1"/>
      </rPr>
      <t>2013</t>
    </r>
    <r>
      <rPr>
        <sz val="11"/>
        <rFont val="ＭＳ 明朝"/>
        <family val="1"/>
        <charset val="128"/>
      </rPr>
      <t>年度比</t>
    </r>
    <rPh sb="5" eb="6">
      <t>ネン</t>
    </rPh>
    <rPh sb="6" eb="7">
      <t>ド</t>
    </rPh>
    <rPh sb="7" eb="8">
      <t>ヒ</t>
    </rPh>
    <phoneticPr fontId="10"/>
  </si>
  <si>
    <r>
      <t xml:space="preserve"> </t>
    </r>
    <r>
      <rPr>
        <sz val="11"/>
        <rFont val="ＭＳ 明朝"/>
        <family val="1"/>
        <charset val="128"/>
      </rPr>
      <t>※参考：　</t>
    </r>
    <r>
      <rPr>
        <sz val="11"/>
        <rFont val="Times New Roman"/>
        <family val="1"/>
      </rPr>
      <t>2023</t>
    </r>
    <r>
      <rPr>
        <sz val="11"/>
        <rFont val="ＭＳ 明朝"/>
        <family val="1"/>
        <charset val="128"/>
      </rPr>
      <t>年</t>
    </r>
    <r>
      <rPr>
        <sz val="11"/>
        <rFont val="Times New Roman"/>
        <family val="1"/>
      </rPr>
      <t>4</t>
    </r>
    <r>
      <rPr>
        <sz val="11"/>
        <rFont val="ＭＳ 明朝"/>
        <family val="1"/>
        <charset val="128"/>
      </rPr>
      <t>月公表までは、</t>
    </r>
    <r>
      <rPr>
        <sz val="11"/>
        <rFont val="Times New Roman"/>
        <family val="1"/>
      </rPr>
      <t>IPCC</t>
    </r>
    <r>
      <rPr>
        <sz val="11"/>
        <rFont val="ＭＳ 明朝"/>
        <family val="1"/>
        <charset val="128"/>
      </rPr>
      <t>第四次評価報告書（</t>
    </r>
    <r>
      <rPr>
        <sz val="11"/>
        <rFont val="Times New Roman"/>
        <family val="1"/>
      </rPr>
      <t>2007</t>
    </r>
    <r>
      <rPr>
        <sz val="11"/>
        <rFont val="ＭＳ 明朝"/>
        <family val="1"/>
        <charset val="128"/>
      </rPr>
      <t>）に記載の地球温暖化係数を使用していた。</t>
    </r>
    <rPh sb="2" eb="4">
      <t>サンコウ</t>
    </rPh>
    <rPh sb="10" eb="11">
      <t>ネン</t>
    </rPh>
    <rPh sb="12" eb="13">
      <t>ガツ</t>
    </rPh>
    <rPh sb="13" eb="15">
      <t>コウヒョウ</t>
    </rPh>
    <rPh sb="23" eb="24">
      <t>ダイ</t>
    </rPh>
    <rPh sb="24" eb="25">
      <t>ヨン</t>
    </rPh>
    <rPh sb="25" eb="26">
      <t>ジ</t>
    </rPh>
    <rPh sb="26" eb="28">
      <t>ヒョウカ</t>
    </rPh>
    <rPh sb="28" eb="31">
      <t>ホウコクショ</t>
    </rPh>
    <rPh sb="38" eb="40">
      <t>キサイ</t>
    </rPh>
    <rPh sb="41" eb="43">
      <t>チキュウ</t>
    </rPh>
    <rPh sb="43" eb="46">
      <t>オンダンカ</t>
    </rPh>
    <rPh sb="46" eb="48">
      <t>ケイスウ</t>
    </rPh>
    <rPh sb="49" eb="51">
      <t>シヨウ</t>
    </rPh>
    <phoneticPr fontId="10"/>
  </si>
  <si>
    <r>
      <rPr>
        <sz val="14"/>
        <rFont val="Segoe UI Symbol"/>
        <family val="1"/>
      </rPr>
      <t>■</t>
    </r>
    <r>
      <rPr>
        <sz val="14"/>
        <rFont val="Times New Roman"/>
        <family val="1"/>
      </rPr>
      <t>2024</t>
    </r>
    <r>
      <rPr>
        <sz val="14"/>
        <rFont val="ＭＳ 明朝"/>
        <family val="1"/>
        <charset val="128"/>
      </rPr>
      <t>年春に公表予定。</t>
    </r>
    <phoneticPr fontId="10"/>
  </si>
  <si>
    <r>
      <t xml:space="preserve">2.H. </t>
    </r>
    <r>
      <rPr>
        <sz val="11"/>
        <rFont val="ＭＳ 明朝"/>
        <family val="1"/>
        <charset val="128"/>
      </rPr>
      <t>その他（ドライアイスの利用）</t>
    </r>
    <rPh sb="7" eb="8">
      <t>タ</t>
    </rPh>
    <rPh sb="16" eb="18">
      <t>リヨウ</t>
    </rPh>
    <phoneticPr fontId="10"/>
  </si>
  <si>
    <t>＜暫定データ＞</t>
  </si>
  <si>
    <r>
      <t xml:space="preserve">2.B. </t>
    </r>
    <r>
      <rPr>
        <sz val="11"/>
        <rFont val="ＭＳ 明朝"/>
        <family val="1"/>
        <charset val="128"/>
      </rPr>
      <t>化学産業</t>
    </r>
    <rPh sb="7" eb="9">
      <t>サンギョウ</t>
    </rPh>
    <phoneticPr fontId="10"/>
  </si>
  <si>
    <t>非エネルギー起源</t>
    <phoneticPr fontId="10"/>
  </si>
  <si>
    <r>
      <t>15.</t>
    </r>
    <r>
      <rPr>
        <sz val="11"/>
        <rFont val="ＭＳ 明朝"/>
        <family val="1"/>
        <charset val="128"/>
      </rPr>
      <t>【</t>
    </r>
    <r>
      <rPr>
        <sz val="11"/>
        <rFont val="Times New Roman"/>
        <family val="1"/>
      </rPr>
      <t>Annex</t>
    </r>
    <r>
      <rPr>
        <sz val="11"/>
        <rFont val="ＭＳ 明朝"/>
        <family val="1"/>
        <charset val="128"/>
      </rPr>
      <t>】</t>
    </r>
    <r>
      <rPr>
        <sz val="11"/>
        <rFont val="Times New Roman"/>
        <family val="1"/>
      </rPr>
      <t>CRT-CO</t>
    </r>
    <r>
      <rPr>
        <vertAlign val="subscript"/>
        <sz val="11"/>
        <rFont val="Times New Roman"/>
        <family val="1"/>
      </rPr>
      <t>2</t>
    </r>
    <phoneticPr fontId="10"/>
  </si>
  <si>
    <r>
      <rPr>
        <sz val="11"/>
        <rFont val="ＭＳ 明朝"/>
        <family val="1"/>
        <charset val="128"/>
      </rPr>
      <t>■各シート中の空白セル及び空白シートは、</t>
    </r>
    <r>
      <rPr>
        <sz val="11"/>
        <rFont val="Times New Roman"/>
        <family val="1"/>
      </rPr>
      <t>2024</t>
    </r>
    <r>
      <rPr>
        <sz val="11"/>
        <rFont val="ＭＳ 明朝"/>
        <family val="1"/>
        <charset val="128"/>
      </rPr>
      <t>年春に公表予定。</t>
    </r>
    <rPh sb="1" eb="2">
      <t>カク</t>
    </rPh>
    <rPh sb="5" eb="6">
      <t>チュウ</t>
    </rPh>
    <rPh sb="11" eb="12">
      <t>オヨ</t>
    </rPh>
    <rPh sb="13" eb="15">
      <t>クウハク</t>
    </rPh>
    <phoneticPr fontId="10"/>
  </si>
  <si>
    <r>
      <rPr>
        <u/>
        <sz val="11"/>
        <color rgb="FF0000FF"/>
        <rFont val="ＭＳ 明朝"/>
        <family val="1"/>
        <charset val="128"/>
      </rPr>
      <t>【参考】</t>
    </r>
    <r>
      <rPr>
        <u/>
        <sz val="11"/>
        <color rgb="FF0000FF"/>
        <rFont val="Times New Roman"/>
        <family val="1"/>
        <charset val="128"/>
      </rPr>
      <t>UNFCCC</t>
    </r>
    <r>
      <rPr>
        <u/>
        <sz val="11"/>
        <color rgb="FF0000FF"/>
        <rFont val="ＭＳ 明朝"/>
        <family val="1"/>
        <charset val="128"/>
      </rPr>
      <t>に提出する共通報告表（</t>
    </r>
    <r>
      <rPr>
        <u/>
        <sz val="11"/>
        <color rgb="FF0000FF"/>
        <rFont val="Times New Roman"/>
        <family val="1"/>
        <charset val="128"/>
      </rPr>
      <t>CRT</t>
    </r>
    <r>
      <rPr>
        <u/>
        <sz val="11"/>
        <color rgb="FF0000FF"/>
        <rFont val="ＭＳ 明朝"/>
        <family val="1"/>
        <charset val="128"/>
      </rPr>
      <t>）及び日本国温室効果ガスインベントリ文書（</t>
    </r>
    <r>
      <rPr>
        <u/>
        <sz val="11"/>
        <color rgb="FF0000FF"/>
        <rFont val="Times New Roman"/>
        <family val="1"/>
        <charset val="128"/>
      </rPr>
      <t>NID</t>
    </r>
    <r>
      <rPr>
        <u/>
        <sz val="11"/>
        <color rgb="FF0000FF"/>
        <rFont val="ＭＳ 明朝"/>
        <family val="1"/>
        <charset val="128"/>
      </rPr>
      <t>）に記載する部門別</t>
    </r>
    <r>
      <rPr>
        <u/>
        <sz val="11"/>
        <color rgb="FF0000FF"/>
        <rFont val="Times New Roman"/>
        <family val="1"/>
        <charset val="128"/>
      </rPr>
      <t>CO</t>
    </r>
    <r>
      <rPr>
        <u/>
        <vertAlign val="subscript"/>
        <sz val="11"/>
        <color rgb="FF0000FF"/>
        <rFont val="Times New Roman"/>
        <family val="1"/>
        <charset val="128"/>
      </rPr>
      <t>2</t>
    </r>
    <r>
      <rPr>
        <u/>
        <sz val="11"/>
        <color rgb="FF0000FF"/>
        <rFont val="Times New Roman"/>
        <family val="1"/>
        <charset val="128"/>
      </rPr>
      <t xml:space="preserve"> </t>
    </r>
    <r>
      <rPr>
        <u/>
        <sz val="11"/>
        <color rgb="FF0000FF"/>
        <rFont val="ＭＳ 明朝"/>
        <family val="1"/>
        <charset val="128"/>
      </rPr>
      <t>排出・吸収量</t>
    </r>
    <rPh sb="1" eb="3">
      <t>サンコウ</t>
    </rPh>
    <rPh sb="11" eb="13">
      <t>テイシュツ</t>
    </rPh>
    <rPh sb="15" eb="17">
      <t>キョウツウ</t>
    </rPh>
    <rPh sb="17" eb="19">
      <t>ホウコク</t>
    </rPh>
    <rPh sb="19" eb="20">
      <t>ヒョウ</t>
    </rPh>
    <rPh sb="25" eb="26">
      <t>オヨ</t>
    </rPh>
    <rPh sb="42" eb="43">
      <t>ブン</t>
    </rPh>
    <rPh sb="50" eb="52">
      <t>キサイ</t>
    </rPh>
    <rPh sb="64" eb="66">
      <t>キュウシュウ</t>
    </rPh>
    <phoneticPr fontId="10"/>
  </si>
  <si>
    <r>
      <rPr>
        <sz val="11"/>
        <rFont val="ＭＳ 明朝"/>
        <family val="1"/>
        <charset val="128"/>
      </rPr>
      <t>■二酸化炭素の排出量における排出区分（分野・部門）について</t>
    </r>
    <rPh sb="0" eb="29">
      <t>チュウイジコウ</t>
    </rPh>
    <phoneticPr fontId="10"/>
  </si>
  <si>
    <r>
      <rPr>
        <sz val="11"/>
        <rFont val="ＭＳ 明朝"/>
        <family val="1"/>
        <charset val="128"/>
      </rPr>
      <t>○</t>
    </r>
    <phoneticPr fontId="10"/>
  </si>
  <si>
    <r>
      <rPr>
        <sz val="11"/>
        <rFont val="ＭＳ 明朝"/>
        <family val="1"/>
        <charset val="128"/>
      </rPr>
      <t>エネルギー起源二酸化炭素</t>
    </r>
    <phoneticPr fontId="10"/>
  </si>
  <si>
    <r>
      <rPr>
        <sz val="11"/>
        <rFont val="ＭＳ 明朝"/>
        <family val="1"/>
        <charset val="128"/>
      </rPr>
      <t>「総合エネルギー統計」に準じて、化石燃料の燃焼による</t>
    </r>
    <r>
      <rPr>
        <sz val="11"/>
        <rFont val="Times New Roman"/>
        <family val="1"/>
      </rPr>
      <t>CO</t>
    </r>
    <r>
      <rPr>
        <vertAlign val="subscript"/>
        <sz val="11"/>
        <rFont val="Times New Roman"/>
        <family val="1"/>
      </rPr>
      <t>2</t>
    </r>
    <r>
      <rPr>
        <sz val="11"/>
        <rFont val="ＭＳ 明朝"/>
        <family val="1"/>
        <charset val="128"/>
      </rPr>
      <t>排出量を部門（あるいはさらにその細分類）ごとに示している。</t>
    </r>
    <phoneticPr fontId="10"/>
  </si>
  <si>
    <t>【電気・熱配分前排出量】と【電気・熱配分後排出量】の二通りの値があり、両者の違いは、電力や熱の生産のための化石燃料の燃焼による排出量を、</t>
    <rPh sb="35" eb="37">
      <t>リョウシャ</t>
    </rPh>
    <rPh sb="38" eb="39">
      <t>チガ</t>
    </rPh>
    <rPh sb="42" eb="44">
      <t>デンリョク</t>
    </rPh>
    <rPh sb="45" eb="46">
      <t>ネツ</t>
    </rPh>
    <rPh sb="47" eb="49">
      <t>セイサン</t>
    </rPh>
    <phoneticPr fontId="10"/>
  </si>
  <si>
    <r>
      <rPr>
        <sz val="11"/>
        <rFont val="ＭＳ 明朝"/>
        <family val="1"/>
        <charset val="128"/>
      </rPr>
      <t>どの部門に配分するか、という点にある。</t>
    </r>
    <phoneticPr fontId="10"/>
  </si>
  <si>
    <t xml:space="preserve">【電気・熱配分前排出量】は、電力や熱の生産に伴う排出量を、その電力や熱の生産者からの排出として計上した値。
</t>
    <rPh sb="14" eb="16">
      <t>デンリョク</t>
    </rPh>
    <rPh sb="48" eb="49">
      <t>ジョウ</t>
    </rPh>
    <phoneticPr fontId="10"/>
  </si>
  <si>
    <r>
      <rPr>
        <sz val="11"/>
        <rFont val="ＭＳ 明朝"/>
        <family val="1"/>
        <charset val="128"/>
      </rPr>
      <t>（電力会社の発電に伴う排出量や熱供給事業者の熱生産による排出量はエネルギー転換部門に、自家用発電や</t>
    </r>
    <phoneticPr fontId="10"/>
  </si>
  <si>
    <t>自家用蒸気発生に伴う排出量は産業または業務その他部門に計上。）</t>
    <phoneticPr fontId="10"/>
  </si>
  <si>
    <t>【電気・熱配分後排出量】は、電力や熱の生産に伴う排出量を、電力や熱の消費量に応じて各部門に配分した後の値。</t>
    <rPh sb="14" eb="16">
      <t>デンリョク</t>
    </rPh>
    <rPh sb="41" eb="42">
      <t>カク</t>
    </rPh>
    <phoneticPr fontId="10"/>
  </si>
  <si>
    <r>
      <rPr>
        <sz val="11"/>
        <rFont val="ＭＳ 明朝"/>
        <family val="1"/>
        <charset val="128"/>
      </rPr>
      <t>非エネルギー起源二酸化炭素</t>
    </r>
    <rPh sb="0" eb="1">
      <t>ヒ</t>
    </rPh>
    <phoneticPr fontId="10"/>
  </si>
  <si>
    <r>
      <rPr>
        <sz val="11"/>
        <rFont val="ＭＳ 明朝"/>
        <family val="1"/>
        <charset val="128"/>
      </rPr>
      <t>化石燃料の燃焼以外からの</t>
    </r>
    <r>
      <rPr>
        <sz val="11"/>
        <rFont val="Times New Roman"/>
        <family val="1"/>
      </rPr>
      <t>CO</t>
    </r>
    <r>
      <rPr>
        <vertAlign val="subscript"/>
        <sz val="11"/>
        <rFont val="Times New Roman"/>
        <family val="1"/>
      </rPr>
      <t>2</t>
    </r>
    <r>
      <rPr>
        <sz val="11"/>
        <rFont val="ＭＳ 明朝"/>
        <family val="1"/>
        <charset val="128"/>
      </rPr>
      <t>排出のことを指し、主に、工業プロセス及び製品の使用分野、廃棄物分野（廃棄物のエネルギー利用含む）からの排出を示している。</t>
    </r>
    <phoneticPr fontId="10"/>
  </si>
  <si>
    <r>
      <rPr>
        <sz val="11"/>
        <rFont val="ＭＳ 明朝"/>
        <family val="1"/>
        <charset val="128"/>
      </rPr>
      <t>その他に、間接</t>
    </r>
    <r>
      <rPr>
        <sz val="11"/>
        <rFont val="Times New Roman"/>
        <family val="1"/>
      </rPr>
      <t>CO</t>
    </r>
    <r>
      <rPr>
        <vertAlign val="subscript"/>
        <sz val="11"/>
        <rFont val="Times New Roman"/>
        <family val="1"/>
      </rPr>
      <t>2</t>
    </r>
    <r>
      <rPr>
        <sz val="11"/>
        <rFont val="ＭＳ 明朝"/>
        <family val="1"/>
        <charset val="128"/>
      </rPr>
      <t>、農業分野、燃料からの漏出等からの排出を含む。</t>
    </r>
    <phoneticPr fontId="10"/>
  </si>
  <si>
    <r>
      <rPr>
        <sz val="11"/>
        <rFont val="ＭＳ 明朝"/>
        <family val="1"/>
        <charset val="128"/>
      </rPr>
      <t>※間接</t>
    </r>
    <r>
      <rPr>
        <sz val="11"/>
        <rFont val="Times New Roman"/>
        <family val="1"/>
      </rPr>
      <t>CO</t>
    </r>
    <r>
      <rPr>
        <vertAlign val="subscript"/>
        <sz val="11"/>
        <rFont val="Times New Roman"/>
        <family val="1"/>
      </rPr>
      <t>2</t>
    </r>
    <phoneticPr fontId="10"/>
  </si>
  <si>
    <r>
      <rPr>
        <sz val="11"/>
        <rFont val="ＭＳ 明朝"/>
        <family val="1"/>
        <charset val="128"/>
      </rPr>
      <t>一酸化炭素（</t>
    </r>
    <r>
      <rPr>
        <sz val="11"/>
        <rFont val="Times New Roman"/>
        <family val="1"/>
      </rPr>
      <t>CO</t>
    </r>
    <r>
      <rPr>
        <sz val="11"/>
        <rFont val="ＭＳ 明朝"/>
        <family val="1"/>
        <charset val="128"/>
      </rPr>
      <t>）、メタン（</t>
    </r>
    <r>
      <rPr>
        <sz val="11"/>
        <rFont val="Times New Roman"/>
        <family val="1"/>
      </rPr>
      <t>CH</t>
    </r>
    <r>
      <rPr>
        <vertAlign val="subscript"/>
        <sz val="11"/>
        <rFont val="Times New Roman"/>
        <family val="1"/>
      </rPr>
      <t>4</t>
    </r>
    <r>
      <rPr>
        <sz val="11"/>
        <rFont val="ＭＳ 明朝"/>
        <family val="1"/>
        <charset val="128"/>
      </rPr>
      <t>）、及び非メタン揮発性有機化合物（</t>
    </r>
    <r>
      <rPr>
        <sz val="11"/>
        <rFont val="Times New Roman"/>
        <family val="1"/>
      </rPr>
      <t>NMVOC</t>
    </r>
    <r>
      <rPr>
        <sz val="11"/>
        <rFont val="ＭＳ 明朝"/>
        <family val="1"/>
        <charset val="128"/>
      </rPr>
      <t>）は長期的には大気中で酸化されて</t>
    </r>
    <r>
      <rPr>
        <sz val="11"/>
        <rFont val="Times New Roman"/>
        <family val="1"/>
      </rPr>
      <t>CO</t>
    </r>
    <r>
      <rPr>
        <vertAlign val="subscript"/>
        <sz val="11"/>
        <rFont val="Times New Roman"/>
        <family val="1"/>
      </rPr>
      <t>2</t>
    </r>
    <r>
      <rPr>
        <sz val="11"/>
        <rFont val="ＭＳ 明朝"/>
        <family val="1"/>
        <charset val="128"/>
      </rPr>
      <t>に変換される。</t>
    </r>
    <phoneticPr fontId="10"/>
  </si>
  <si>
    <r>
      <rPr>
        <sz val="11"/>
        <rFont val="ＭＳ 明朝"/>
        <family val="1"/>
        <charset val="128"/>
      </rPr>
      <t>間接</t>
    </r>
    <r>
      <rPr>
        <sz val="11"/>
        <rFont val="Times New Roman"/>
        <family val="1"/>
      </rPr>
      <t>CO</t>
    </r>
    <r>
      <rPr>
        <vertAlign val="subscript"/>
        <sz val="11"/>
        <rFont val="Times New Roman"/>
        <family val="1"/>
      </rPr>
      <t>2</t>
    </r>
    <r>
      <rPr>
        <sz val="11"/>
        <rFont val="ＭＳ 明朝"/>
        <family val="1"/>
        <charset val="128"/>
      </rPr>
      <t>はこれらの排出量を</t>
    </r>
    <r>
      <rPr>
        <sz val="11"/>
        <rFont val="Times New Roman"/>
        <family val="1"/>
      </rPr>
      <t>CO</t>
    </r>
    <r>
      <rPr>
        <vertAlign val="subscript"/>
        <sz val="11"/>
        <rFont val="Times New Roman"/>
        <family val="1"/>
      </rPr>
      <t>2</t>
    </r>
    <r>
      <rPr>
        <sz val="11"/>
        <rFont val="ＭＳ 明朝"/>
        <family val="1"/>
        <charset val="128"/>
      </rPr>
      <t>換算した値を示す。ただし、燃焼起源及びバイオマス起源の</t>
    </r>
    <r>
      <rPr>
        <sz val="11"/>
        <rFont val="Times New Roman"/>
        <family val="1"/>
      </rPr>
      <t>CO</t>
    </r>
    <r>
      <rPr>
        <sz val="11"/>
        <rFont val="ＭＳ 明朝"/>
        <family val="1"/>
        <charset val="128"/>
      </rPr>
      <t>、</t>
    </r>
    <r>
      <rPr>
        <sz val="11"/>
        <rFont val="Times New Roman"/>
        <family val="1"/>
      </rPr>
      <t>CH</t>
    </r>
    <r>
      <rPr>
        <vertAlign val="subscript"/>
        <sz val="11"/>
        <rFont val="Times New Roman"/>
        <family val="1"/>
      </rPr>
      <t>4</t>
    </r>
    <r>
      <rPr>
        <sz val="11"/>
        <rFont val="ＭＳ 明朝"/>
        <family val="1"/>
        <charset val="128"/>
      </rPr>
      <t>及び</t>
    </r>
    <r>
      <rPr>
        <sz val="11"/>
        <rFont val="Times New Roman"/>
        <family val="1"/>
      </rPr>
      <t>NMVOC</t>
    </r>
    <r>
      <rPr>
        <sz val="11"/>
        <rFont val="ＭＳ 明朝"/>
        <family val="1"/>
        <charset val="128"/>
      </rPr>
      <t>に由来する排出量は、</t>
    </r>
    <rPh sb="0" eb="2">
      <t>カンセツ</t>
    </rPh>
    <rPh sb="10" eb="12">
      <t>ハイシュツ</t>
    </rPh>
    <rPh sb="12" eb="13">
      <t>リョウ</t>
    </rPh>
    <rPh sb="17" eb="19">
      <t>カンサン</t>
    </rPh>
    <rPh sb="21" eb="22">
      <t>アタイ</t>
    </rPh>
    <rPh sb="23" eb="24">
      <t>シメ</t>
    </rPh>
    <phoneticPr fontId="10"/>
  </si>
  <si>
    <r>
      <rPr>
        <sz val="11"/>
        <rFont val="ＭＳ 明朝"/>
        <family val="1"/>
        <charset val="128"/>
      </rPr>
      <t>二重計上防止の観点から計上対象外とする。</t>
    </r>
    <phoneticPr fontId="10"/>
  </si>
  <si>
    <r>
      <rPr>
        <sz val="11"/>
        <rFont val="ＭＳ 明朝"/>
        <family val="1"/>
        <charset val="128"/>
      </rPr>
      <t>なお、この間接</t>
    </r>
    <r>
      <rPr>
        <sz val="11"/>
        <rFont val="Times New Roman"/>
        <family val="1"/>
      </rPr>
      <t>CO</t>
    </r>
    <r>
      <rPr>
        <vertAlign val="subscript"/>
        <sz val="11"/>
        <rFont val="Times New Roman"/>
        <family val="1"/>
      </rPr>
      <t>2</t>
    </r>
    <r>
      <rPr>
        <sz val="11"/>
        <rFont val="ＭＳ 明朝"/>
        <family val="1"/>
        <charset val="128"/>
      </rPr>
      <t>とは、電気・熱配分後排出量（</t>
    </r>
    <r>
      <rPr>
        <sz val="11"/>
        <rFont val="Times New Roman"/>
        <family val="1"/>
      </rPr>
      <t>2015</t>
    </r>
    <r>
      <rPr>
        <sz val="11"/>
        <rFont val="ＭＳ 明朝"/>
        <family val="1"/>
        <charset val="128"/>
      </rPr>
      <t>年</t>
    </r>
    <r>
      <rPr>
        <sz val="11"/>
        <rFont val="Times New Roman"/>
        <family val="1"/>
      </rPr>
      <t>11</t>
    </r>
    <r>
      <rPr>
        <sz val="11"/>
        <rFont val="ＭＳ 明朝"/>
        <family val="1"/>
        <charset val="128"/>
      </rPr>
      <t>月公表まで「間接排出量」と呼称）とは異なる。</t>
    </r>
    <rPh sb="31" eb="32">
      <t>ツキ</t>
    </rPh>
    <rPh sb="32" eb="34">
      <t>コウヒョウ</t>
    </rPh>
    <phoneticPr fontId="10"/>
  </si>
  <si>
    <r>
      <rPr>
        <sz val="11"/>
        <rFont val="ＭＳ 明朝"/>
        <family val="1"/>
        <charset val="128"/>
      </rPr>
      <t>■注意事項</t>
    </r>
    <rPh sb="1" eb="5">
      <t>チュウイジコウチュウイジコウ</t>
    </rPh>
    <phoneticPr fontId="10"/>
  </si>
  <si>
    <r>
      <rPr>
        <sz val="11"/>
        <rFont val="ＭＳ 明朝"/>
        <family val="1"/>
        <charset val="128"/>
      </rPr>
      <t>１．</t>
    </r>
    <phoneticPr fontId="10"/>
  </si>
  <si>
    <r>
      <rPr>
        <sz val="11"/>
        <rFont val="ＭＳ 明朝"/>
        <family val="1"/>
        <charset val="128"/>
      </rPr>
      <t>「</t>
    </r>
    <r>
      <rPr>
        <sz val="11"/>
        <rFont val="Times New Roman"/>
        <family val="1"/>
      </rPr>
      <t>15.</t>
    </r>
    <r>
      <rPr>
        <sz val="11"/>
        <rFont val="ＭＳ 明朝"/>
        <family val="1"/>
        <charset val="128"/>
      </rPr>
      <t>【</t>
    </r>
    <r>
      <rPr>
        <sz val="11"/>
        <rFont val="Times New Roman"/>
        <family val="1"/>
      </rPr>
      <t>Annex</t>
    </r>
    <r>
      <rPr>
        <sz val="11"/>
        <rFont val="ＭＳ 明朝"/>
        <family val="1"/>
        <charset val="128"/>
      </rPr>
      <t>】</t>
    </r>
    <r>
      <rPr>
        <sz val="11"/>
        <rFont val="Times New Roman"/>
        <family val="1"/>
      </rPr>
      <t>CRT-CO2</t>
    </r>
    <r>
      <rPr>
        <sz val="11"/>
        <rFont val="ＭＳ 明朝"/>
        <family val="1"/>
        <charset val="128"/>
      </rPr>
      <t>」シートの</t>
    </r>
    <r>
      <rPr>
        <sz val="11"/>
        <rFont val="Times New Roman"/>
        <family val="1"/>
      </rPr>
      <t>LULUCF</t>
    </r>
    <r>
      <rPr>
        <sz val="11"/>
        <rFont val="ＭＳ 明朝"/>
        <family val="1"/>
        <charset val="128"/>
      </rPr>
      <t>の値は気候変動枠組条約の下で報告したインベントリにおける数値であり、</t>
    </r>
    <rPh sb="41" eb="42">
      <t>モト</t>
    </rPh>
    <rPh sb="43" eb="45">
      <t>ホウコク</t>
    </rPh>
    <phoneticPr fontId="10"/>
  </si>
  <si>
    <r>
      <rPr>
        <sz val="11"/>
        <rFont val="ＭＳ 明朝"/>
        <family val="1"/>
        <charset val="128"/>
      </rPr>
      <t>「</t>
    </r>
    <r>
      <rPr>
        <sz val="11"/>
        <rFont val="Times New Roman"/>
        <family val="1"/>
      </rPr>
      <t>13.NDC-LULUCF</t>
    </r>
    <r>
      <rPr>
        <sz val="11"/>
        <rFont val="ＭＳ 明朝"/>
        <family val="1"/>
        <charset val="128"/>
      </rPr>
      <t>」シートの排出・吸収量は</t>
    </r>
    <r>
      <rPr>
        <sz val="11"/>
        <rFont val="Times New Roman"/>
        <family val="1"/>
      </rPr>
      <t>NDC</t>
    </r>
    <r>
      <rPr>
        <sz val="11"/>
        <rFont val="ＭＳ 明朝"/>
        <family val="1"/>
        <charset val="128"/>
      </rPr>
      <t>（国が決定する貢献）における数値である。</t>
    </r>
    <phoneticPr fontId="10"/>
  </si>
  <si>
    <r>
      <rPr>
        <sz val="11"/>
        <rFont val="ＭＳ 明朝"/>
        <family val="1"/>
        <charset val="128"/>
      </rPr>
      <t>２．</t>
    </r>
    <phoneticPr fontId="10"/>
  </si>
  <si>
    <r>
      <rPr>
        <sz val="11"/>
        <rFont val="ＭＳ 明朝"/>
        <family val="1"/>
        <charset val="128"/>
      </rPr>
      <t>「</t>
    </r>
    <r>
      <rPr>
        <sz val="11"/>
        <rFont val="Times New Roman"/>
        <family val="1"/>
      </rPr>
      <t>14.</t>
    </r>
    <r>
      <rPr>
        <sz val="11"/>
        <rFont val="ＭＳ 明朝"/>
        <family val="1"/>
        <charset val="128"/>
      </rPr>
      <t>【</t>
    </r>
    <r>
      <rPr>
        <sz val="11"/>
        <rFont val="Times New Roman"/>
        <family val="1"/>
      </rPr>
      <t>Annex</t>
    </r>
    <r>
      <rPr>
        <sz val="11"/>
        <rFont val="ＭＳ 明朝"/>
        <family val="1"/>
        <charset val="128"/>
      </rPr>
      <t>】</t>
    </r>
    <r>
      <rPr>
        <sz val="11"/>
        <rFont val="Times New Roman"/>
        <family val="1"/>
      </rPr>
      <t>GHG-bunker</t>
    </r>
    <r>
      <rPr>
        <sz val="11"/>
        <rFont val="ＭＳ 明朝"/>
        <family val="1"/>
        <charset val="128"/>
      </rPr>
      <t>」シートの国際バンカー油（国際航空・国際船舶）は国内排出量には含まれない。</t>
    </r>
    <phoneticPr fontId="10"/>
  </si>
  <si>
    <r>
      <rPr>
        <sz val="11"/>
        <rFont val="ＭＳ 明朝"/>
        <family val="1"/>
        <charset val="128"/>
      </rPr>
      <t>３．</t>
    </r>
    <r>
      <rPr>
        <sz val="11"/>
        <color theme="1"/>
        <rFont val="ＭＳ Ｐゴシック"/>
        <family val="2"/>
        <charset val="128"/>
        <scheme val="minor"/>
      </rPr>
      <t/>
    </r>
  </si>
  <si>
    <r>
      <rPr>
        <sz val="11"/>
        <rFont val="ＭＳ 明朝"/>
        <family val="1"/>
        <charset val="128"/>
      </rPr>
      <t>「電気事業法等の一部を改正する法律」（平成</t>
    </r>
    <r>
      <rPr>
        <sz val="11"/>
        <rFont val="Times New Roman"/>
        <family val="1"/>
      </rPr>
      <t>26</t>
    </r>
    <r>
      <rPr>
        <sz val="11"/>
        <rFont val="ＭＳ 明朝"/>
        <family val="1"/>
        <charset val="128"/>
      </rPr>
      <t>年法律第</t>
    </r>
    <r>
      <rPr>
        <sz val="11"/>
        <rFont val="Times New Roman"/>
        <family val="1"/>
      </rPr>
      <t>72</t>
    </r>
    <r>
      <rPr>
        <sz val="11"/>
        <rFont val="ＭＳ 明朝"/>
        <family val="1"/>
        <charset val="128"/>
      </rPr>
      <t>号）により、</t>
    </r>
    <phoneticPr fontId="10"/>
  </si>
  <si>
    <r>
      <t>2016</t>
    </r>
    <r>
      <rPr>
        <sz val="11"/>
        <rFont val="ＭＳ 明朝"/>
        <family val="1"/>
        <charset val="128"/>
      </rPr>
      <t>年</t>
    </r>
    <r>
      <rPr>
        <sz val="11"/>
        <rFont val="Times New Roman"/>
        <family val="1"/>
      </rPr>
      <t>4</t>
    </r>
    <r>
      <rPr>
        <sz val="11"/>
        <rFont val="ＭＳ 明朝"/>
        <family val="1"/>
        <charset val="128"/>
      </rPr>
      <t>月から電気の小売業への参入が全面自由化されるとともに電気事業の類型が見直された。</t>
    </r>
  </si>
  <si>
    <r>
      <rPr>
        <sz val="11"/>
        <rFont val="ＭＳ 明朝"/>
        <family val="1"/>
        <charset val="128"/>
      </rPr>
      <t>これに伴い、</t>
    </r>
    <r>
      <rPr>
        <sz val="11"/>
        <rFont val="Times New Roman"/>
        <family val="1"/>
      </rPr>
      <t>2015</t>
    </r>
    <r>
      <rPr>
        <sz val="11"/>
        <rFont val="ＭＳ 明朝"/>
        <family val="1"/>
        <charset val="128"/>
      </rPr>
      <t>年度まで産業部門や業務その他部門（第三次産業）に計上されていた自家用発電の</t>
    </r>
    <rPh sb="24" eb="26">
      <t>ブモン</t>
    </rPh>
    <phoneticPr fontId="10"/>
  </si>
  <si>
    <r>
      <rPr>
        <sz val="11"/>
        <rFont val="Times New Roman"/>
        <family val="1"/>
      </rPr>
      <t>CO</t>
    </r>
    <r>
      <rPr>
        <vertAlign val="subscript"/>
        <sz val="11"/>
        <rFont val="Times New Roman"/>
        <family val="1"/>
      </rPr>
      <t>2</t>
    </r>
    <r>
      <rPr>
        <sz val="11"/>
        <rFont val="ＭＳ 明朝"/>
        <family val="1"/>
        <charset val="128"/>
      </rPr>
      <t>排出量の一部が、エネルギー転換部門内の事業用発電の項目に移行したため、</t>
    </r>
    <phoneticPr fontId="10"/>
  </si>
  <si>
    <r>
      <rPr>
        <sz val="11"/>
        <rFont val="ＭＳ 明朝"/>
        <family val="1"/>
        <charset val="128"/>
      </rPr>
      <t>「</t>
    </r>
    <r>
      <rPr>
        <sz val="11"/>
        <rFont val="Times New Roman"/>
        <family val="1"/>
      </rPr>
      <t>2.CO2-Sector</t>
    </r>
    <r>
      <rPr>
        <sz val="11"/>
        <rFont val="ＭＳ 明朝"/>
        <family val="1"/>
        <charset val="128"/>
      </rPr>
      <t>」シートではこれら部門からの電気・熱配分前排出量が</t>
    </r>
    <r>
      <rPr>
        <sz val="11"/>
        <rFont val="Times New Roman"/>
        <family val="1"/>
      </rPr>
      <t>2015</t>
    </r>
    <r>
      <rPr>
        <sz val="11"/>
        <rFont val="ＭＳ 明朝"/>
        <family val="1"/>
        <charset val="128"/>
      </rPr>
      <t>年度と</t>
    </r>
    <r>
      <rPr>
        <sz val="11"/>
        <rFont val="Times New Roman"/>
        <family val="1"/>
      </rPr>
      <t>2016</t>
    </r>
    <r>
      <rPr>
        <sz val="11"/>
        <rFont val="ＭＳ 明朝"/>
        <family val="1"/>
        <charset val="128"/>
      </rPr>
      <t>年度の間で数値が大きく変動している。</t>
    </r>
    <rPh sb="22" eb="24">
      <t>ブモン</t>
    </rPh>
    <rPh sb="27" eb="29">
      <t>デンキ</t>
    </rPh>
    <rPh sb="30" eb="31">
      <t>ネツ</t>
    </rPh>
    <rPh sb="31" eb="33">
      <t>ハイブン</t>
    </rPh>
    <rPh sb="33" eb="34">
      <t>マエ</t>
    </rPh>
    <rPh sb="34" eb="37">
      <t>ハイシュツリョウ</t>
    </rPh>
    <phoneticPr fontId="10"/>
  </si>
  <si>
    <r>
      <rPr>
        <sz val="11"/>
        <rFont val="ＭＳ 明朝"/>
        <family val="1"/>
        <charset val="128"/>
      </rPr>
      <t>「</t>
    </r>
    <r>
      <rPr>
        <sz val="11"/>
        <rFont val="Times New Roman"/>
        <family val="1"/>
      </rPr>
      <t>3.Allocated_CO2-Sector</t>
    </r>
    <r>
      <rPr>
        <sz val="11"/>
        <rFont val="ＭＳ 明朝"/>
        <family val="1"/>
        <charset val="128"/>
      </rPr>
      <t>」シートにおける電気・熱配分後排出量では、電力や熱の生産に伴う</t>
    </r>
    <r>
      <rPr>
        <sz val="11"/>
        <rFont val="Times New Roman"/>
        <family val="1"/>
      </rPr>
      <t>CO</t>
    </r>
    <r>
      <rPr>
        <vertAlign val="subscript"/>
        <sz val="11"/>
        <rFont val="Times New Roman"/>
        <family val="1"/>
      </rPr>
      <t>2</t>
    </r>
    <r>
      <rPr>
        <sz val="11"/>
        <rFont val="ＭＳ 明朝"/>
        <family val="1"/>
        <charset val="128"/>
      </rPr>
      <t>排出量を消費側の部門に配分しているため、</t>
    </r>
    <rPh sb="38" eb="41">
      <t>ハイシュツリョウ</t>
    </rPh>
    <rPh sb="44" eb="46">
      <t>デンリョク</t>
    </rPh>
    <rPh sb="49" eb="51">
      <t>セイサン</t>
    </rPh>
    <rPh sb="63" eb="64">
      <t>ガワ</t>
    </rPh>
    <rPh sb="65" eb="67">
      <t>ブモン</t>
    </rPh>
    <phoneticPr fontId="10"/>
  </si>
  <si>
    <r>
      <rPr>
        <sz val="11"/>
        <rFont val="ＭＳ 明朝"/>
        <family val="1"/>
        <charset val="128"/>
      </rPr>
      <t>電力の小売全面自由化に関する影響は電気・熱配分前と比べて小さい。</t>
    </r>
    <phoneticPr fontId="10"/>
  </si>
  <si>
    <r>
      <rPr>
        <sz val="11"/>
        <rFont val="ＭＳ 明朝"/>
        <family val="1"/>
        <charset val="128"/>
      </rPr>
      <t>■単位に関して</t>
    </r>
    <rPh sb="1" eb="3">
      <t>タンイ</t>
    </rPh>
    <rPh sb="4" eb="5">
      <t>カン</t>
    </rPh>
    <phoneticPr fontId="10"/>
  </si>
  <si>
    <r>
      <t>10</t>
    </r>
    <r>
      <rPr>
        <vertAlign val="superscript"/>
        <sz val="11"/>
        <rFont val="Times New Roman"/>
        <family val="1"/>
      </rPr>
      <t xml:space="preserve">12 </t>
    </r>
    <r>
      <rPr>
        <sz val="11"/>
        <rFont val="Times New Roman"/>
        <family val="1"/>
      </rPr>
      <t>g</t>
    </r>
    <phoneticPr fontId="10"/>
  </si>
  <si>
    <r>
      <t>1</t>
    </r>
    <r>
      <rPr>
        <sz val="11"/>
        <rFont val="ＭＳ 明朝"/>
        <family val="1"/>
        <charset val="128"/>
      </rPr>
      <t>百万トン</t>
    </r>
    <rPh sb="1" eb="2">
      <t>ヒャク</t>
    </rPh>
    <rPh sb="2" eb="3">
      <t>マン</t>
    </rPh>
    <phoneticPr fontId="10"/>
  </si>
  <si>
    <r>
      <t>10</t>
    </r>
    <r>
      <rPr>
        <vertAlign val="superscript"/>
        <sz val="11"/>
        <rFont val="Times New Roman"/>
        <family val="1"/>
      </rPr>
      <t>9</t>
    </r>
    <r>
      <rPr>
        <sz val="11"/>
        <rFont val="Times New Roman"/>
        <family val="1"/>
      </rPr>
      <t xml:space="preserve"> g</t>
    </r>
    <phoneticPr fontId="10"/>
  </si>
  <si>
    <r>
      <t>1</t>
    </r>
    <r>
      <rPr>
        <sz val="11"/>
        <rFont val="ＭＳ 明朝"/>
        <family val="1"/>
        <charset val="128"/>
      </rPr>
      <t>千トン</t>
    </r>
    <rPh sb="1" eb="2">
      <t>セン</t>
    </rPh>
    <phoneticPr fontId="10"/>
  </si>
  <si>
    <r>
      <t>10</t>
    </r>
    <r>
      <rPr>
        <vertAlign val="superscript"/>
        <sz val="11"/>
        <rFont val="Times New Roman"/>
        <family val="1"/>
      </rPr>
      <t>6</t>
    </r>
    <r>
      <rPr>
        <sz val="11"/>
        <rFont val="Times New Roman"/>
        <family val="1"/>
      </rPr>
      <t xml:space="preserve"> g</t>
    </r>
    <phoneticPr fontId="10"/>
  </si>
  <si>
    <r>
      <t>1</t>
    </r>
    <r>
      <rPr>
        <sz val="11"/>
        <rFont val="ＭＳ 明朝"/>
        <family val="1"/>
        <charset val="128"/>
      </rPr>
      <t>トン</t>
    </r>
    <phoneticPr fontId="10"/>
  </si>
  <si>
    <r>
      <t>10</t>
    </r>
    <r>
      <rPr>
        <vertAlign val="superscript"/>
        <sz val="11"/>
        <rFont val="Times New Roman"/>
        <family val="1"/>
      </rPr>
      <t>3</t>
    </r>
    <r>
      <rPr>
        <sz val="11"/>
        <rFont val="Times New Roman"/>
        <family val="1"/>
      </rPr>
      <t xml:space="preserve"> g</t>
    </r>
    <phoneticPr fontId="10"/>
  </si>
  <si>
    <r>
      <rPr>
        <sz val="11"/>
        <rFont val="ＭＳ 明朝"/>
        <family val="1"/>
        <charset val="128"/>
      </rPr>
      <t>■地球温暖化係数（</t>
    </r>
    <r>
      <rPr>
        <sz val="11"/>
        <rFont val="Times New Roman"/>
        <family val="1"/>
      </rPr>
      <t>GWP</t>
    </r>
    <r>
      <rPr>
        <sz val="11"/>
        <rFont val="ＭＳ 明朝"/>
        <family val="1"/>
        <charset val="128"/>
      </rPr>
      <t>）</t>
    </r>
    <r>
      <rPr>
        <sz val="11"/>
        <rFont val="Times New Roman"/>
        <family val="1"/>
      </rPr>
      <t xml:space="preserve">: </t>
    </r>
    <r>
      <rPr>
        <sz val="11"/>
        <rFont val="ＭＳ 明朝"/>
        <family val="1"/>
        <charset val="128"/>
      </rPr>
      <t>時間枠＝</t>
    </r>
    <r>
      <rPr>
        <sz val="11"/>
        <rFont val="Times New Roman"/>
        <family val="1"/>
      </rPr>
      <t>100</t>
    </r>
    <r>
      <rPr>
        <sz val="11"/>
        <rFont val="ＭＳ 明朝"/>
        <family val="1"/>
        <charset val="128"/>
      </rPr>
      <t>年</t>
    </r>
    <rPh sb="1" eb="3">
      <t>チキュウ</t>
    </rPh>
    <rPh sb="3" eb="6">
      <t>オンダンカ</t>
    </rPh>
    <rPh sb="6" eb="8">
      <t>ケイスウ</t>
    </rPh>
    <rPh sb="15" eb="18">
      <t>ジカンワク</t>
    </rPh>
    <rPh sb="22" eb="23">
      <t>ネン</t>
    </rPh>
    <phoneticPr fontId="10"/>
  </si>
  <si>
    <r>
      <t>CO</t>
    </r>
    <r>
      <rPr>
        <vertAlign val="subscript"/>
        <sz val="11"/>
        <rFont val="Times New Roman"/>
        <family val="1"/>
      </rPr>
      <t>2</t>
    </r>
    <phoneticPr fontId="10"/>
  </si>
  <si>
    <r>
      <t>CH</t>
    </r>
    <r>
      <rPr>
        <vertAlign val="subscript"/>
        <sz val="11"/>
        <rFont val="Times New Roman"/>
        <family val="1"/>
      </rPr>
      <t>4</t>
    </r>
    <phoneticPr fontId="10"/>
  </si>
  <si>
    <r>
      <t>N</t>
    </r>
    <r>
      <rPr>
        <vertAlign val="subscript"/>
        <sz val="11"/>
        <rFont val="Times New Roman"/>
        <family val="1"/>
      </rPr>
      <t>2</t>
    </r>
    <r>
      <rPr>
        <sz val="11"/>
        <rFont val="Times New Roman"/>
        <family val="1"/>
      </rPr>
      <t>O</t>
    </r>
    <phoneticPr fontId="10"/>
  </si>
  <si>
    <r>
      <rPr>
        <sz val="11"/>
        <rFont val="ＭＳ 明朝"/>
        <family val="1"/>
        <charset val="128"/>
      </rPr>
      <t>出典：</t>
    </r>
    <r>
      <rPr>
        <sz val="11"/>
        <rFont val="Times New Roman"/>
        <family val="1"/>
      </rPr>
      <t>IPCC</t>
    </r>
    <r>
      <rPr>
        <sz val="11"/>
        <rFont val="ＭＳ 明朝"/>
        <family val="1"/>
        <charset val="128"/>
      </rPr>
      <t>第五次評価報告書（</t>
    </r>
    <r>
      <rPr>
        <sz val="11"/>
        <rFont val="Times New Roman"/>
        <family val="1"/>
      </rPr>
      <t>2013</t>
    </r>
    <r>
      <rPr>
        <sz val="11"/>
        <rFont val="ＭＳ 明朝"/>
        <family val="1"/>
        <charset val="128"/>
      </rPr>
      <t>）</t>
    </r>
    <rPh sb="0" eb="2">
      <t>シュッテン</t>
    </rPh>
    <rPh sb="8" eb="9">
      <t>ゴ</t>
    </rPh>
    <phoneticPr fontId="10"/>
  </si>
  <si>
    <r>
      <rPr>
        <b/>
        <sz val="11"/>
        <rFont val="ＭＳ 明朝"/>
        <family val="1"/>
        <charset val="128"/>
      </rPr>
      <t>エネルギー起源</t>
    </r>
    <rPh sb="5" eb="7">
      <t>キゲン</t>
    </rPh>
    <phoneticPr fontId="10"/>
  </si>
  <si>
    <t>産業部門</t>
    <rPh sb="0" eb="2">
      <t>サンギョウ</t>
    </rPh>
    <rPh sb="2" eb="4">
      <t>ブモン</t>
    </rPh>
    <phoneticPr fontId="10"/>
  </si>
  <si>
    <t>業務その他部門</t>
    <phoneticPr fontId="10"/>
  </si>
  <si>
    <t>運輸部門</t>
    <phoneticPr fontId="10"/>
  </si>
  <si>
    <t>家庭部門</t>
    <rPh sb="2" eb="4">
      <t>ブモン</t>
    </rPh>
    <phoneticPr fontId="10"/>
  </si>
  <si>
    <r>
      <rPr>
        <sz val="11"/>
        <rFont val="ＭＳ 明朝"/>
        <family val="1"/>
        <charset val="128"/>
      </rPr>
      <t>その他プロセスでの炭酸塩の使用</t>
    </r>
    <rPh sb="2" eb="3">
      <t>タ</t>
    </rPh>
    <rPh sb="9" eb="12">
      <t>タンサンエン</t>
    </rPh>
    <rPh sb="13" eb="15">
      <t>シヨウ</t>
    </rPh>
    <phoneticPr fontId="10"/>
  </si>
  <si>
    <r>
      <rPr>
        <sz val="11"/>
        <rFont val="ＭＳ 明朝"/>
        <family val="1"/>
        <charset val="128"/>
      </rPr>
      <t>石油化学及びカーボンブラック製造ほか</t>
    </r>
    <rPh sb="14" eb="16">
      <t>セイゾウ</t>
    </rPh>
    <phoneticPr fontId="10"/>
  </si>
  <si>
    <t>金属産業</t>
    <rPh sb="0" eb="2">
      <t>キンゾク</t>
    </rPh>
    <rPh sb="2" eb="4">
      <t>サンギョウ</t>
    </rPh>
    <phoneticPr fontId="10"/>
  </si>
  <si>
    <r>
      <rPr>
        <b/>
        <sz val="11"/>
        <rFont val="ＭＳ 明朝"/>
        <family val="1"/>
        <charset val="128"/>
      </rPr>
      <t>その他（間接</t>
    </r>
    <r>
      <rPr>
        <b/>
        <sz val="11"/>
        <rFont val="Times New Roman"/>
        <family val="1"/>
      </rPr>
      <t>CO</t>
    </r>
    <r>
      <rPr>
        <b/>
        <vertAlign val="subscript"/>
        <sz val="11"/>
        <rFont val="Times New Roman"/>
        <family val="1"/>
      </rPr>
      <t>2</t>
    </r>
    <r>
      <rPr>
        <b/>
        <sz val="11"/>
        <rFont val="ＭＳ 明朝"/>
        <family val="1"/>
        <charset val="128"/>
      </rPr>
      <t>等）</t>
    </r>
    <rPh sb="2" eb="3">
      <t>タ</t>
    </rPh>
    <rPh sb="4" eb="6">
      <t>カンセツ</t>
    </rPh>
    <rPh sb="9" eb="10">
      <t>トウ</t>
    </rPh>
    <phoneticPr fontId="10"/>
  </si>
  <si>
    <t>業務その他部門</t>
    <rPh sb="5" eb="7">
      <t>ブモン</t>
    </rPh>
    <phoneticPr fontId="10"/>
  </si>
  <si>
    <t>運輸部門</t>
    <rPh sb="2" eb="4">
      <t>ブモン</t>
    </rPh>
    <phoneticPr fontId="10"/>
  </si>
  <si>
    <r>
      <rPr>
        <b/>
        <sz val="11"/>
        <rFont val="ＭＳ 明朝"/>
        <family val="1"/>
        <charset val="128"/>
      </rPr>
      <t>家庭</t>
    </r>
    <r>
      <rPr>
        <b/>
        <sz val="11"/>
        <rFont val="Yu Gothic"/>
        <family val="3"/>
        <charset val="128"/>
      </rPr>
      <t>部門</t>
    </r>
    <rPh sb="2" eb="4">
      <t>ブモン</t>
    </rPh>
    <phoneticPr fontId="10"/>
  </si>
  <si>
    <r>
      <rPr>
        <sz val="11"/>
        <rFont val="ＭＳ 明朝"/>
        <family val="1"/>
        <charset val="128"/>
      </rPr>
      <t>北海道</t>
    </r>
  </si>
  <si>
    <r>
      <rPr>
        <sz val="11"/>
        <rFont val="ＭＳ 明朝"/>
        <family val="1"/>
        <charset val="128"/>
      </rPr>
      <t>東　北</t>
    </r>
  </si>
  <si>
    <r>
      <rPr>
        <sz val="11"/>
        <rFont val="ＭＳ 明朝"/>
        <family val="1"/>
        <charset val="128"/>
      </rPr>
      <t>関　東</t>
    </r>
  </si>
  <si>
    <r>
      <rPr>
        <sz val="11"/>
        <rFont val="ＭＳ 明朝"/>
        <family val="1"/>
        <charset val="128"/>
      </rPr>
      <t>北　陸</t>
    </r>
  </si>
  <si>
    <r>
      <rPr>
        <sz val="11"/>
        <rFont val="ＭＳ 明朝"/>
        <family val="1"/>
        <charset val="128"/>
      </rPr>
      <t>東　海</t>
    </r>
  </si>
  <si>
    <r>
      <rPr>
        <sz val="11"/>
        <rFont val="ＭＳ 明朝"/>
        <family val="1"/>
        <charset val="128"/>
      </rPr>
      <t>関　西</t>
    </r>
  </si>
  <si>
    <r>
      <rPr>
        <sz val="11"/>
        <rFont val="ＭＳ 明朝"/>
        <family val="1"/>
        <charset val="128"/>
      </rPr>
      <t>中　国</t>
    </r>
  </si>
  <si>
    <r>
      <rPr>
        <sz val="11"/>
        <rFont val="ＭＳ 明朝"/>
        <family val="1"/>
        <charset val="128"/>
      </rPr>
      <t>四　国　</t>
    </r>
  </si>
  <si>
    <r>
      <rPr>
        <sz val="11"/>
        <rFont val="ＭＳ 明朝"/>
        <family val="1"/>
        <charset val="128"/>
      </rPr>
      <t>九　州</t>
    </r>
  </si>
  <si>
    <r>
      <rPr>
        <sz val="11"/>
        <rFont val="ＭＳ 明朝"/>
        <family val="1"/>
        <charset val="128"/>
      </rPr>
      <t>沖　縄</t>
    </r>
  </si>
  <si>
    <r>
      <rPr>
        <b/>
        <sz val="11"/>
        <rFont val="ＭＳ 明朝"/>
        <family val="1"/>
        <charset val="128"/>
      </rPr>
      <t>金属産業</t>
    </r>
    <rPh sb="0" eb="2">
      <t>キンゾク</t>
    </rPh>
    <rPh sb="2" eb="4">
      <t>サンギョウ</t>
    </rPh>
    <phoneticPr fontId="10"/>
  </si>
  <si>
    <r>
      <t xml:space="preserve">1.B.1. </t>
    </r>
    <r>
      <rPr>
        <sz val="11"/>
        <rFont val="ＭＳ 明朝"/>
        <family val="1"/>
        <charset val="128"/>
      </rPr>
      <t>固体燃料</t>
    </r>
    <rPh sb="7" eb="11">
      <t>コタイネンリョウ</t>
    </rPh>
    <phoneticPr fontId="10"/>
  </si>
  <si>
    <r>
      <t xml:space="preserve">1.B.2. </t>
    </r>
    <r>
      <rPr>
        <sz val="11"/>
        <rFont val="ＭＳ 明朝"/>
        <family val="1"/>
        <charset val="128"/>
      </rPr>
      <t>石油・天然ガス等</t>
    </r>
    <rPh sb="7" eb="9">
      <t>セキユ</t>
    </rPh>
    <rPh sb="10" eb="12">
      <t>テンネン</t>
    </rPh>
    <rPh sb="14" eb="15">
      <t>トウ</t>
    </rPh>
    <phoneticPr fontId="10"/>
  </si>
  <si>
    <r>
      <t xml:space="preserve">2.C. </t>
    </r>
    <r>
      <rPr>
        <sz val="11"/>
        <rFont val="ＭＳ 明朝"/>
        <family val="1"/>
        <charset val="128"/>
      </rPr>
      <t>金属産業</t>
    </r>
    <rPh sb="7" eb="9">
      <t>サンギョウ</t>
    </rPh>
    <phoneticPr fontId="10"/>
  </si>
  <si>
    <r>
      <t xml:space="preserve">3.F. </t>
    </r>
    <r>
      <rPr>
        <sz val="11"/>
        <rFont val="ＭＳ 明朝"/>
        <family val="1"/>
        <charset val="128"/>
      </rPr>
      <t>農作物残さの野焼き</t>
    </r>
    <rPh sb="5" eb="8">
      <t>ノウサクモツ</t>
    </rPh>
    <rPh sb="8" eb="9">
      <t>ザン</t>
    </rPh>
    <rPh sb="11" eb="13">
      <t>ノヤ</t>
    </rPh>
    <phoneticPr fontId="10"/>
  </si>
  <si>
    <r>
      <t xml:space="preserve">2.E. </t>
    </r>
    <r>
      <rPr>
        <sz val="11"/>
        <rFont val="ＭＳ Ｐ明朝"/>
        <family val="1"/>
        <charset val="128"/>
      </rPr>
      <t>電子産業</t>
    </r>
    <rPh sb="5" eb="9">
      <t>デンシサンギョウ</t>
    </rPh>
    <phoneticPr fontId="10"/>
  </si>
  <si>
    <r>
      <t xml:space="preserve">2.G. </t>
    </r>
    <r>
      <rPr>
        <sz val="11"/>
        <rFont val="ＭＳ 明朝"/>
        <family val="1"/>
        <charset val="128"/>
      </rPr>
      <t>その他製品の製造及び使用</t>
    </r>
    <rPh sb="7" eb="8">
      <t>タ</t>
    </rPh>
    <rPh sb="8" eb="10">
      <t>セイヒン</t>
    </rPh>
    <rPh sb="11" eb="14">
      <t>セイゾウオヨ</t>
    </rPh>
    <rPh sb="15" eb="17">
      <t>シヨウ</t>
    </rPh>
    <phoneticPr fontId="10"/>
  </si>
  <si>
    <r>
      <rPr>
        <b/>
        <sz val="16"/>
        <rFont val="ＭＳ 明朝"/>
        <family val="1"/>
        <charset val="128"/>
      </rPr>
      <t>【参考】</t>
    </r>
    <r>
      <rPr>
        <b/>
        <sz val="16"/>
        <rFont val="Times New Roman"/>
        <family val="1"/>
      </rPr>
      <t>UNFCCC</t>
    </r>
    <r>
      <rPr>
        <b/>
        <sz val="16"/>
        <rFont val="ＭＳ 明朝"/>
        <family val="1"/>
        <charset val="128"/>
      </rPr>
      <t>に提出する</t>
    </r>
    <r>
      <rPr>
        <b/>
        <sz val="16"/>
        <rFont val="Times New Roman"/>
        <family val="1"/>
      </rPr>
      <t>CRT</t>
    </r>
    <r>
      <rPr>
        <b/>
        <sz val="16"/>
        <rFont val="ＭＳ 明朝"/>
        <family val="1"/>
        <charset val="128"/>
      </rPr>
      <t>及び</t>
    </r>
    <r>
      <rPr>
        <b/>
        <sz val="16"/>
        <rFont val="Times New Roman"/>
        <family val="1"/>
      </rPr>
      <t>NID</t>
    </r>
    <r>
      <rPr>
        <b/>
        <sz val="16"/>
        <rFont val="ＭＳ 明朝"/>
        <family val="1"/>
        <charset val="128"/>
      </rPr>
      <t>に記載する部門別</t>
    </r>
    <r>
      <rPr>
        <b/>
        <sz val="16"/>
        <rFont val="Times New Roman"/>
        <family val="1"/>
      </rPr>
      <t>CO</t>
    </r>
    <r>
      <rPr>
        <b/>
        <vertAlign val="subscript"/>
        <sz val="16"/>
        <rFont val="Times New Roman"/>
        <family val="1"/>
      </rPr>
      <t xml:space="preserve">2 </t>
    </r>
    <r>
      <rPr>
        <b/>
        <sz val="16"/>
        <rFont val="ＭＳ 明朝"/>
        <family val="1"/>
        <charset val="128"/>
      </rPr>
      <t>排出・吸収量</t>
    </r>
    <rPh sb="1" eb="3">
      <t>サンコウ</t>
    </rPh>
    <rPh sb="11" eb="13">
      <t>テイシュツ</t>
    </rPh>
    <rPh sb="18" eb="19">
      <t>オヨ</t>
    </rPh>
    <rPh sb="24" eb="26">
      <t>キサイ</t>
    </rPh>
    <rPh sb="28" eb="30">
      <t>ブモン</t>
    </rPh>
    <rPh sb="30" eb="31">
      <t>ベツ</t>
    </rPh>
    <rPh sb="35" eb="37">
      <t>ハイシュツ</t>
    </rPh>
    <rPh sb="38" eb="40">
      <t>キュウシュウ</t>
    </rPh>
    <rPh sb="40" eb="41">
      <t>リョウ</t>
    </rPh>
    <phoneticPr fontId="10"/>
  </si>
  <si>
    <t>石油化学及びカーボンブラック製造ほか</t>
    <rPh sb="14" eb="16">
      <t>セイゾウ</t>
    </rPh>
    <phoneticPr fontId="10"/>
  </si>
  <si>
    <r>
      <t xml:space="preserve">2.C. </t>
    </r>
    <r>
      <rPr>
        <sz val="11"/>
        <rFont val="ＭＳ 明朝"/>
        <family val="1"/>
        <charset val="128"/>
      </rPr>
      <t>金属産業</t>
    </r>
    <rPh sb="5" eb="7">
      <t>キンゾク</t>
    </rPh>
    <rPh sb="7" eb="9">
      <t>サンギョウ</t>
    </rPh>
    <phoneticPr fontId="10"/>
  </si>
  <si>
    <r>
      <t xml:space="preserve">3.H. </t>
    </r>
    <r>
      <rPr>
        <sz val="11"/>
        <rFont val="ＭＳ 明朝"/>
        <family val="1"/>
        <charset val="128"/>
      </rPr>
      <t>尿素施用</t>
    </r>
    <rPh sb="5" eb="7">
      <t>ニョウソ</t>
    </rPh>
    <rPh sb="7" eb="9">
      <t>セヨウ</t>
    </rPh>
    <phoneticPr fontId="10"/>
  </si>
  <si>
    <t>HFC-134a：1,300など</t>
  </si>
  <si>
    <t>PFC-14：6,630など</t>
  </si>
  <si>
    <t>NO</t>
  </si>
  <si>
    <t>冷蔵庫及び空調機器</t>
  </si>
  <si>
    <t>発泡剤</t>
  </si>
  <si>
    <t>エアゾール・MDI（定量噴射剤）</t>
  </si>
  <si>
    <t>洗浄剤・溶剤</t>
  </si>
  <si>
    <t>HFCsの製造時の漏出</t>
  </si>
  <si>
    <t>半導体製造</t>
  </si>
  <si>
    <t>液晶製造</t>
  </si>
  <si>
    <t>HCFC22製造時の副生HFC23</t>
  </si>
  <si>
    <t>消火剤</t>
  </si>
  <si>
    <t>マグネシウム製造</t>
  </si>
  <si>
    <t>その他</t>
  </si>
  <si>
    <t>PFCsの製造時の漏出</t>
  </si>
  <si>
    <t>アルミニウム製造</t>
  </si>
  <si>
    <t>粒子加速器等</t>
  </si>
  <si>
    <t>電気絶縁ガス使用機器</t>
  </si>
  <si>
    <t>SF6 製造時の漏出</t>
  </si>
  <si>
    <t>NF3の製造時の漏出</t>
  </si>
  <si>
    <t>温室効果ガス排出量のまとめ</t>
    <phoneticPr fontId="10"/>
  </si>
  <si>
    <t>温室効果ガス排出量のまとめ</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</si>
</sst>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_ "/>
    <numFmt numFmtId="177" formatCode="#,##0.0_ "/>
    <numFmt numFmtId="178" formatCode="0.0_ "/>
    <numFmt numFmtId="179" formatCode="0.0%"/>
    <numFmt numFmtId="180" formatCode="0.00_ "/>
    <numFmt numFmtId="181" formatCode="0.00_);\(0.00\)"/>
    <numFmt numFmtId="182" formatCode="#,##0.0000"/>
    <numFmt numFmtId="183" formatCode="#,##0.00_ "/>
    <numFmt numFmtId="184" formatCode="#,##0.0%;[Red]\-#,##0.0%"/>
    <numFmt numFmtId="185" formatCode="0.0000000000_ "/>
    <numFmt numFmtId="186" formatCode="#,##0.00_);[Red]\(#,##0.00\)"/>
    <numFmt numFmtId="187" formatCode="#,##0_);[Red]\(#,##0\)"/>
    <numFmt numFmtId="188" formatCode="#,##0.000000_ "/>
    <numFmt numFmtId="189" formatCode="#0.0%;[Red]\-#0.0%"/>
    <numFmt numFmtId="190" formatCode="#,##0.000_ "/>
    <numFmt numFmtId="191" formatCode="#,##0.0000_);[Red]\(#,##0.0000\)"/>
    <numFmt numFmtId="192" formatCode="#,##0_ ;[Red]\-#,##0\ "/>
    <numFmt numFmtId="193" formatCode="#,##0.00000000_ ;[Red]\-#,##0.00000000\ "/>
    <numFmt numFmtId="194" formatCode="0.E+00"/>
    <numFmt numFmtId="195" formatCode="0.0E+00"/>
    <numFmt numFmtId="196" formatCode="yyyy/m/d;@"/>
    <numFmt numFmtId="197" formatCode="#,##0.0;[Red]\-#,##0.0"/>
    <numFmt numFmtId="198" formatCode="0.000%"/>
    <numFmt numFmtId="199" formatCode="00&quot;00万トン&quot;"/>
    <numFmt numFmtId="200" formatCode="##&quot;億&quot;"/>
    <numFmt numFmtId="201" formatCode="&quot;(&quot;0000&quot;年度)&quot;"/>
    <numFmt numFmtId="202" formatCode="#0.00%;[Red]\-#0.00%"/>
    <numFmt numFmtId="203" formatCode="#0%;[Red]\-#0%"/>
    <numFmt numFmtId="204" formatCode="0.0"/>
    <numFmt numFmtId="205" formatCode="#,##0.00%;[Red]\-#,##0.00%"/>
    <numFmt numFmtId="206" formatCode="#,##0.0_);[Red]\(#,##0.0\)"/>
    <numFmt numFmtId="207" formatCode="#,##0.0"/>
    <numFmt numFmtId="208" formatCode="#0.000%;[Red]\-#0.000%"/>
    <numFmt numFmtId="209" formatCode="0_ "/>
  </numFmts>
  <fonts count="67">
    <font>
      <sz val="11"/>
      <name val="ＭＳ Ｐゴシック"/>
      <family val="3"/>
      <charset val="128"/>
    </font>
    <font>
      <sz val="11"/>
      <color theme="1"/>
      <name val="ＭＳ Ｐゴシック"/>
      <family val="2"/>
      <charset val="128"/>
      <scheme val="minor"/>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ＭＳ 明朝"/>
      <family val="1"/>
      <charset val="128"/>
    </font>
    <font>
      <sz val="10"/>
      <name val="ＭＳ 明朝"/>
      <family val="1"/>
      <charset val="128"/>
    </font>
    <font>
      <sz val="6"/>
      <name val="ＭＳ Ｐ明朝"/>
      <family val="1"/>
      <charset val="128"/>
    </font>
    <font>
      <sz val="10"/>
      <name val="Century"/>
      <family val="1"/>
    </font>
    <font>
      <sz val="12"/>
      <name val="ＭＳ Ｐゴシック"/>
      <family val="3"/>
      <charset val="128"/>
    </font>
    <font>
      <sz val="9"/>
      <color indexed="8"/>
      <name val="Times New Roman"/>
      <family val="1"/>
    </font>
    <font>
      <sz val="14"/>
      <name val="ＭＳ 明朝"/>
      <family val="1"/>
      <charset val="128"/>
    </font>
    <font>
      <sz val="11"/>
      <color indexed="8"/>
      <name val="ＭＳ Ｐゴシック"/>
      <family val="3"/>
      <charset val="128"/>
    </font>
    <font>
      <b/>
      <sz val="11"/>
      <name val="ＭＳ 明朝"/>
      <family val="1"/>
      <charset val="128"/>
    </font>
    <font>
      <sz val="11"/>
      <color theme="1"/>
      <name val="ＭＳ Ｐゴシック"/>
      <family val="3"/>
      <charset val="128"/>
      <scheme val="minor"/>
    </font>
    <font>
      <sz val="11"/>
      <color rgb="FFFF0000"/>
      <name val="ＭＳ 明朝"/>
      <family val="1"/>
      <charset val="128"/>
    </font>
    <font>
      <vertAlign val="superscript"/>
      <sz val="11"/>
      <name val="ＭＳ 明朝"/>
      <family val="1"/>
      <charset val="128"/>
    </font>
    <font>
      <sz val="12"/>
      <name val="ＭＳ 明朝"/>
      <family val="1"/>
      <charset val="128"/>
    </font>
    <font>
      <b/>
      <sz val="16"/>
      <name val="ＭＳ 明朝"/>
      <family val="1"/>
      <charset val="128"/>
    </font>
    <font>
      <sz val="11"/>
      <name val="Times New Roman"/>
      <family val="1"/>
    </font>
    <font>
      <sz val="12"/>
      <name val="Times New Roman"/>
      <family val="1"/>
    </font>
    <font>
      <b/>
      <sz val="16"/>
      <name val="Times New Roman"/>
      <family val="1"/>
    </font>
    <font>
      <sz val="10"/>
      <name val="Times New Roman"/>
      <family val="1"/>
    </font>
    <font>
      <sz val="11"/>
      <color indexed="8"/>
      <name val="Times New Roman"/>
      <family val="1"/>
    </font>
    <font>
      <u/>
      <sz val="11"/>
      <color indexed="12"/>
      <name val="ＭＳ 明朝"/>
      <family val="1"/>
      <charset val="128"/>
    </font>
    <font>
      <u/>
      <sz val="11"/>
      <color rgb="FF0000FF"/>
      <name val="ＭＳ 明朝"/>
      <family val="1"/>
      <charset val="128"/>
    </font>
    <font>
      <b/>
      <sz val="11"/>
      <name val="Times New Roman"/>
      <family val="1"/>
    </font>
    <font>
      <sz val="11"/>
      <color rgb="FFFF0000"/>
      <name val="Times New Roman"/>
      <family val="1"/>
    </font>
    <font>
      <u/>
      <sz val="11"/>
      <color indexed="12"/>
      <name val="Times New Roman"/>
      <family val="1"/>
    </font>
    <font>
      <u/>
      <sz val="11"/>
      <color rgb="FF0000FF"/>
      <name val="Times New Roman"/>
      <family val="1"/>
    </font>
    <font>
      <vertAlign val="subscript"/>
      <sz val="11"/>
      <name val="Times New Roman"/>
      <family val="1"/>
    </font>
    <font>
      <u/>
      <vertAlign val="subscript"/>
      <sz val="11"/>
      <color rgb="FF0000FF"/>
      <name val="Times New Roman"/>
      <family val="1"/>
    </font>
    <font>
      <u/>
      <vertAlign val="subscript"/>
      <sz val="11"/>
      <color indexed="12"/>
      <name val="Times New Roman"/>
      <family val="1"/>
    </font>
    <font>
      <sz val="11"/>
      <color rgb="FF0070C0"/>
      <name val="Times New Roman"/>
      <family val="1"/>
    </font>
    <font>
      <b/>
      <vertAlign val="subscript"/>
      <sz val="16"/>
      <name val="Times New Roman"/>
      <family val="1"/>
    </font>
    <font>
      <sz val="11"/>
      <color theme="0" tint="-0.34998626667073579"/>
      <name val="Times New Roman"/>
      <family val="1"/>
    </font>
    <font>
      <sz val="11"/>
      <color theme="0" tint="-0.249977111117893"/>
      <name val="Times New Roman"/>
      <family val="1"/>
    </font>
    <font>
      <sz val="11"/>
      <color rgb="FF00B0F0"/>
      <name val="Times New Roman"/>
      <family val="1"/>
    </font>
    <font>
      <sz val="11"/>
      <color theme="0" tint="-0.499984740745262"/>
      <name val="Times New Roman"/>
      <family val="1"/>
    </font>
    <font>
      <sz val="14"/>
      <name val="Times New Roman"/>
      <family val="1"/>
    </font>
    <font>
      <sz val="11"/>
      <color indexed="55"/>
      <name val="Times New Roman"/>
      <family val="1"/>
    </font>
    <font>
      <b/>
      <vertAlign val="subscript"/>
      <sz val="11"/>
      <name val="Times New Roman"/>
      <family val="1"/>
    </font>
    <font>
      <vertAlign val="superscript"/>
      <sz val="11"/>
      <name val="Times New Roman"/>
      <family val="1"/>
    </font>
    <font>
      <sz val="16"/>
      <name val="Times New Roman"/>
      <family val="1"/>
    </font>
    <font>
      <sz val="11"/>
      <color rgb="FFFFFFFF"/>
      <name val="Times New Roman"/>
      <family val="1"/>
    </font>
    <font>
      <sz val="10"/>
      <color rgb="FFFF0000"/>
      <name val="Times New Roman"/>
      <family val="1"/>
    </font>
    <font>
      <sz val="10"/>
      <color rgb="FF0070C0"/>
      <name val="Times New Roman"/>
      <family val="1"/>
    </font>
    <font>
      <sz val="18"/>
      <name val="Times New Roman"/>
      <family val="1"/>
    </font>
    <font>
      <b/>
      <sz val="16"/>
      <color rgb="FF00B0F0"/>
      <name val="Times New Roman"/>
      <family val="1"/>
    </font>
    <font>
      <vertAlign val="subscript"/>
      <sz val="12"/>
      <name val="Times New Roman"/>
      <family val="1"/>
    </font>
    <font>
      <sz val="14"/>
      <name val="Segoe UI Symbol"/>
      <family val="1"/>
    </font>
    <font>
      <sz val="11"/>
      <name val="Times New Roman"/>
      <family val="1"/>
      <charset val="128"/>
    </font>
    <font>
      <b/>
      <sz val="16"/>
      <name val="Times New Roman"/>
      <family val="1"/>
      <charset val="128"/>
    </font>
    <font>
      <u/>
      <sz val="11"/>
      <color rgb="FF0000FF"/>
      <name val="Times New Roman"/>
      <family val="1"/>
      <charset val="128"/>
    </font>
    <font>
      <u/>
      <vertAlign val="subscript"/>
      <sz val="11"/>
      <color rgb="FF0000FF"/>
      <name val="Times New Roman"/>
      <family val="1"/>
      <charset val="128"/>
    </font>
    <font>
      <b/>
      <sz val="11"/>
      <name val="Yu Gothic"/>
      <family val="3"/>
      <charset val="128"/>
    </font>
    <font>
      <sz val="11"/>
      <name val="ＭＳ Ｐ明朝"/>
      <family val="1"/>
      <charset val="128"/>
    </font>
    <font>
      <sz val="11"/>
      <name val="Century"/>
      <family val="1"/>
    </font>
    <font>
      <b/>
      <sz val="16"/>
      <name val="Century"/>
      <family val="1"/>
    </font>
    <font>
      <sz val="11"/>
      <color rgb="FFFFC000"/>
      <name val="Century"/>
      <family val="1"/>
    </font>
    <font>
      <b/>
      <sz val="16"/>
      <color rgb="FF00B0F0"/>
      <name val="Century"/>
      <family val="1"/>
    </font>
  </fonts>
  <fills count="56">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9"/>
        <bgColor indexed="26"/>
      </patternFill>
    </fill>
    <fill>
      <patternFill patternType="solid">
        <fgColor indexed="9"/>
        <bgColor indexed="13"/>
      </patternFill>
    </fill>
    <fill>
      <patternFill patternType="solid">
        <fgColor indexed="44"/>
        <bgColor indexed="13"/>
      </patternFill>
    </fill>
    <fill>
      <patternFill patternType="solid">
        <fgColor indexed="9"/>
        <bgColor indexed="44"/>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66"/>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theme="4" tint="0.79998168889431442"/>
        <bgColor indexed="26"/>
      </patternFill>
    </fill>
    <fill>
      <patternFill patternType="solid">
        <fgColor theme="4" tint="0.79998168889431442"/>
        <bgColor indexed="64"/>
      </patternFill>
    </fill>
    <fill>
      <patternFill patternType="solid">
        <fgColor rgb="FFCCFFCC"/>
        <bgColor indexed="13"/>
      </patternFill>
    </fill>
    <fill>
      <patternFill patternType="solid">
        <fgColor rgb="FFCCFFCC"/>
        <bgColor indexed="9"/>
      </patternFill>
    </fill>
    <fill>
      <patternFill patternType="solid">
        <fgColor theme="4" tint="0.79998168889431442"/>
        <bgColor indexed="13"/>
      </patternFill>
    </fill>
    <fill>
      <patternFill patternType="solid">
        <fgColor indexed="9"/>
        <bgColor theme="0"/>
      </patternFill>
    </fill>
    <fill>
      <patternFill patternType="solid">
        <fgColor theme="0"/>
        <bgColor indexed="26"/>
      </patternFill>
    </fill>
    <fill>
      <patternFill patternType="solid">
        <fgColor rgb="FFCCFFCC"/>
        <bgColor indexed="44"/>
      </patternFill>
    </fill>
    <fill>
      <patternFill patternType="solid">
        <fgColor theme="0" tint="-0.499984740745262"/>
        <bgColor indexed="64"/>
      </patternFill>
    </fill>
    <fill>
      <patternFill patternType="solid">
        <fgColor rgb="FFC0C0C0"/>
        <bgColor indexed="64"/>
      </patternFill>
    </fill>
    <fill>
      <patternFill patternType="solid">
        <fgColor rgb="FFFF7C80"/>
        <bgColor indexed="64"/>
      </patternFill>
    </fill>
    <fill>
      <patternFill patternType="solid">
        <fgColor rgb="FFFF99CC"/>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FFFFCC"/>
        <bgColor indexed="13"/>
      </patternFill>
    </fill>
    <fill>
      <patternFill patternType="solid">
        <fgColor rgb="FF99FF99"/>
        <bgColor indexed="64"/>
      </patternFill>
    </fill>
    <fill>
      <patternFill patternType="solid">
        <fgColor rgb="FF99FF66"/>
        <bgColor indexed="64"/>
      </patternFill>
    </fill>
    <fill>
      <patternFill patternType="solid">
        <fgColor rgb="FFFFFFFF"/>
        <bgColor indexed="64"/>
      </patternFill>
    </fill>
    <fill>
      <patternFill patternType="solid">
        <fgColor rgb="FFCCCCFF"/>
        <bgColor indexed="13"/>
      </patternFill>
    </fill>
    <fill>
      <patternFill patternType="solid">
        <fgColor rgb="FFFFFFFF"/>
        <bgColor indexed="13"/>
      </patternFill>
    </fill>
    <fill>
      <patternFill patternType="solid">
        <fgColor rgb="FFCCFFFF"/>
        <bgColor indexed="64"/>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
      <patternFill patternType="solid">
        <fgColor rgb="FFFFCC99"/>
        <bgColor indexed="64"/>
      </patternFill>
    </fill>
    <fill>
      <patternFill patternType="solid">
        <fgColor rgb="FFFF0066"/>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dashed">
        <color indexed="64"/>
      </bottom>
      <diagonal/>
    </border>
    <border>
      <left/>
      <right style="thin">
        <color indexed="64"/>
      </right>
      <top/>
      <bottom style="double">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bottom style="dotted">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dashed">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bottom style="double">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top/>
      <bottom style="dash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ashed">
        <color indexed="64"/>
      </top>
      <bottom style="dash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theme="1"/>
      </left>
      <right/>
      <top style="double">
        <color indexed="64"/>
      </top>
      <bottom style="medium">
        <color indexed="64"/>
      </bottom>
      <diagonal/>
    </border>
    <border>
      <left style="thin">
        <color indexed="64"/>
      </left>
      <right style="dashed">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dash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dotted">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dotted">
        <color indexed="64"/>
      </top>
      <bottom/>
      <diagonal/>
    </border>
    <border>
      <left/>
      <right/>
      <top style="thin">
        <color indexed="64"/>
      </top>
      <bottom style="dashed">
        <color indexed="64"/>
      </bottom>
      <diagonal/>
    </border>
    <border>
      <left/>
      <right/>
      <top style="dashed">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top style="dashed">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dotted">
        <color indexed="64"/>
      </bottom>
      <diagonal/>
    </border>
    <border>
      <left style="thin">
        <color indexed="64"/>
      </left>
      <right style="medium">
        <color indexed="64"/>
      </right>
      <top style="dashed">
        <color indexed="64"/>
      </top>
      <bottom/>
      <diagonal/>
    </border>
    <border>
      <left style="thin">
        <color indexed="64"/>
      </left>
      <right style="medium">
        <color indexed="64"/>
      </right>
      <top style="thin">
        <color indexed="64"/>
      </top>
      <bottom style="double">
        <color indexed="64"/>
      </bottom>
      <diagonal/>
    </border>
  </borders>
  <cellStyleXfs count="43">
    <xf numFmtId="0" fontId="0" fillId="0" borderId="0">
      <alignment vertical="center"/>
    </xf>
    <xf numFmtId="49" fontId="2" fillId="0" borderId="1" applyNumberFormat="0" applyFont="0" applyFill="0" applyBorder="0" applyProtection="0">
      <alignment horizontal="left" vertical="center" indent="2"/>
    </xf>
    <xf numFmtId="49" fontId="2" fillId="0" borderId="2" applyNumberFormat="0" applyFont="0" applyFill="0" applyBorder="0" applyProtection="0">
      <alignment horizontal="left" vertical="center" indent="5"/>
    </xf>
    <xf numFmtId="4" fontId="2" fillId="2" borderId="1">
      <alignment horizontal="right" vertical="center"/>
    </xf>
    <xf numFmtId="0" fontId="2" fillId="3" borderId="0" applyBorder="0">
      <alignment horizontal="right" vertical="center"/>
    </xf>
    <xf numFmtId="0" fontId="2" fillId="3" borderId="0" applyBorder="0">
      <alignment horizontal="right" vertical="center"/>
    </xf>
    <xf numFmtId="0" fontId="16" fillId="4" borderId="1">
      <alignment horizontal="right" vertical="center"/>
    </xf>
    <xf numFmtId="0" fontId="16" fillId="4" borderId="1">
      <alignment horizontal="right" vertical="center"/>
    </xf>
    <xf numFmtId="0" fontId="16" fillId="4" borderId="3">
      <alignment horizontal="right" vertical="center"/>
    </xf>
    <xf numFmtId="4" fontId="3" fillId="0" borderId="4" applyFill="0" applyBorder="0" applyProtection="0">
      <alignment horizontal="right" vertical="center"/>
    </xf>
    <xf numFmtId="0" fontId="16" fillId="0" borderId="0" applyNumberFormat="0">
      <alignment horizontal="right"/>
    </xf>
    <xf numFmtId="0" fontId="2" fillId="0" borderId="5">
      <alignment horizontal="left" vertical="center" wrapText="1" indent="2"/>
    </xf>
    <xf numFmtId="0" fontId="2" fillId="3" borderId="2">
      <alignment horizontal="left" vertical="center"/>
    </xf>
    <xf numFmtId="0" fontId="16" fillId="0" borderId="6">
      <alignment horizontal="left" vertical="top" wrapText="1"/>
    </xf>
    <xf numFmtId="0" fontId="6" fillId="0" borderId="7"/>
    <xf numFmtId="0" fontId="4" fillId="0" borderId="0" applyNumberFormat="0" applyFill="0" applyBorder="0" applyAlignment="0" applyProtection="0"/>
    <xf numFmtId="0" fontId="2" fillId="0" borderId="0" applyBorder="0">
      <alignment horizontal="right" vertical="center"/>
    </xf>
    <xf numFmtId="0" fontId="2" fillId="0" borderId="8">
      <alignment horizontal="right" vertical="center"/>
    </xf>
    <xf numFmtId="4" fontId="2" fillId="0" borderId="1" applyFill="0" applyBorder="0" applyProtection="0">
      <alignment horizontal="right" vertical="center"/>
    </xf>
    <xf numFmtId="49" fontId="3" fillId="0" borderId="1" applyNumberFormat="0" applyFill="0" applyBorder="0" applyProtection="0">
      <alignment horizontal="left" vertical="center"/>
    </xf>
    <xf numFmtId="0" fontId="2" fillId="0" borderId="1" applyNumberFormat="0" applyFill="0" applyAlignment="0" applyProtection="0"/>
    <xf numFmtId="0" fontId="5" fillId="5" borderId="0" applyNumberFormat="0" applyFont="0" applyBorder="0" applyAlignment="0" applyProtection="0"/>
    <xf numFmtId="0" fontId="6" fillId="0" borderId="0"/>
    <xf numFmtId="182" fontId="2" fillId="6" borderId="1" applyNumberFormat="0" applyFont="0" applyBorder="0" applyAlignment="0" applyProtection="0">
      <alignment horizontal="right" vertical="center"/>
    </xf>
    <xf numFmtId="0" fontId="2" fillId="7" borderId="3"/>
    <xf numFmtId="4" fontId="2" fillId="0" borderId="0"/>
    <xf numFmtId="9" fontId="7" fillId="0" borderId="0" applyFont="0" applyFill="0" applyBorder="0" applyAlignment="0" applyProtection="0">
      <alignment vertical="center"/>
    </xf>
    <xf numFmtId="9" fontId="12" fillId="0" borderId="0" applyFon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15" fillId="0" borderId="0">
      <alignment vertical="center"/>
    </xf>
    <xf numFmtId="0" fontId="12" fillId="0" borderId="0"/>
    <xf numFmtId="0" fontId="9" fillId="0" borderId="0"/>
    <xf numFmtId="0" fontId="9" fillId="0" borderId="0"/>
    <xf numFmtId="0" fontId="18" fillId="0" borderId="0">
      <alignment vertical="center"/>
    </xf>
    <xf numFmtId="1" fontId="17" fillId="0" borderId="0">
      <alignment vertical="center"/>
    </xf>
    <xf numFmtId="9" fontId="7" fillId="0" borderId="0" applyFont="0" applyFill="0" applyBorder="0" applyAlignment="0" applyProtection="0">
      <alignment vertical="center"/>
    </xf>
    <xf numFmtId="9" fontId="20"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280">
    <xf numFmtId="0" fontId="0" fillId="0" borderId="0" xfId="0">
      <alignment vertical="center"/>
    </xf>
    <xf numFmtId="0" fontId="25" fillId="27" borderId="0" xfId="0" applyFont="1" applyFill="1">
      <alignment vertical="center"/>
    </xf>
    <xf numFmtId="0" fontId="27" fillId="27" borderId="0" xfId="0" applyFont="1" applyFill="1">
      <alignment vertical="center"/>
    </xf>
    <xf numFmtId="0" fontId="4" fillId="27" borderId="0" xfId="33" applyFont="1" applyFill="1" applyAlignment="1">
      <alignment horizontal="left" vertical="center"/>
    </xf>
    <xf numFmtId="0" fontId="33" fillId="27" borderId="0" xfId="0" applyFont="1" applyFill="1">
      <alignment vertical="center"/>
    </xf>
    <xf numFmtId="196" fontId="25" fillId="27" borderId="0" xfId="0" quotePrefix="1" applyNumberFormat="1" applyFont="1" applyFill="1" applyAlignment="1">
      <alignment horizontal="right" vertical="center"/>
    </xf>
    <xf numFmtId="0" fontId="25" fillId="27" borderId="0" xfId="0" applyFont="1" applyFill="1" applyAlignment="1">
      <alignment horizontal="right" vertical="center"/>
    </xf>
    <xf numFmtId="0" fontId="34" fillId="27" borderId="0" xfId="28" applyFont="1" applyFill="1" applyAlignment="1" applyProtection="1">
      <alignment horizontal="right" vertical="center"/>
    </xf>
    <xf numFmtId="0" fontId="25" fillId="22" borderId="1" xfId="0" applyFont="1" applyFill="1" applyBorder="1">
      <alignment vertical="center"/>
    </xf>
    <xf numFmtId="0" fontId="25" fillId="27" borderId="1" xfId="0" applyFont="1" applyFill="1" applyBorder="1">
      <alignment vertical="center"/>
    </xf>
    <xf numFmtId="0" fontId="25" fillId="27" borderId="1" xfId="0" applyFont="1" applyFill="1" applyBorder="1" applyAlignment="1">
      <alignment vertical="center" wrapText="1"/>
    </xf>
    <xf numFmtId="0" fontId="25" fillId="0" borderId="1" xfId="0" applyFont="1" applyBorder="1">
      <alignment vertical="center"/>
    </xf>
    <xf numFmtId="0" fontId="34" fillId="27" borderId="1" xfId="28" applyFont="1" applyFill="1" applyBorder="1" applyAlignment="1" applyProtection="1">
      <alignment vertical="center" wrapText="1"/>
    </xf>
    <xf numFmtId="0" fontId="34" fillId="0" borderId="1" xfId="28" applyFont="1" applyFill="1" applyBorder="1" applyAlignment="1" applyProtection="1">
      <alignment vertical="center" wrapText="1"/>
    </xf>
    <xf numFmtId="0" fontId="35" fillId="27" borderId="1" xfId="28" applyFont="1" applyFill="1" applyBorder="1" applyAlignment="1" applyProtection="1">
      <alignment vertical="center" wrapText="1"/>
    </xf>
    <xf numFmtId="0" fontId="39" fillId="27" borderId="0" xfId="0" applyFont="1" applyFill="1">
      <alignment vertical="center"/>
    </xf>
    <xf numFmtId="0" fontId="34" fillId="27" borderId="1" xfId="28" applyFont="1" applyFill="1" applyBorder="1" applyAlignment="1" applyProtection="1">
      <alignment vertical="center"/>
    </xf>
    <xf numFmtId="0" fontId="25" fillId="27" borderId="1" xfId="0" quotePrefix="1" applyFont="1" applyFill="1" applyBorder="1">
      <alignment vertical="center"/>
    </xf>
    <xf numFmtId="0" fontId="33" fillId="27" borderId="20" xfId="0" applyFont="1" applyFill="1" applyBorder="1">
      <alignment vertical="center"/>
    </xf>
    <xf numFmtId="0" fontId="25" fillId="27" borderId="0" xfId="0" applyFont="1" applyFill="1" applyAlignment="1">
      <alignment vertical="center" wrapText="1"/>
    </xf>
    <xf numFmtId="0" fontId="34" fillId="27" borderId="0" xfId="28" applyFont="1" applyFill="1" applyBorder="1" applyAlignment="1" applyProtection="1">
      <alignment vertical="center" wrapText="1"/>
    </xf>
    <xf numFmtId="0" fontId="34" fillId="27" borderId="0" xfId="28" applyFont="1" applyFill="1" applyAlignment="1" applyProtection="1">
      <alignment vertical="center"/>
    </xf>
    <xf numFmtId="0" fontId="26" fillId="18" borderId="153" xfId="33" applyFont="1" applyFill="1" applyBorder="1" applyAlignment="1">
      <alignment vertical="center"/>
    </xf>
    <xf numFmtId="176" fontId="25" fillId="18" borderId="73" xfId="33" applyNumberFormat="1" applyFont="1" applyFill="1" applyBorder="1" applyAlignment="1">
      <alignment horizontal="center" vertical="center"/>
    </xf>
    <xf numFmtId="177" fontId="26" fillId="18" borderId="73" xfId="33" applyNumberFormat="1" applyFont="1" applyFill="1" applyBorder="1" applyAlignment="1">
      <alignment horizontal="right" vertical="center"/>
    </xf>
    <xf numFmtId="0" fontId="25" fillId="0" borderId="0" xfId="33" applyFont="1" applyAlignment="1">
      <alignment vertical="center"/>
    </xf>
    <xf numFmtId="38" fontId="32" fillId="27" borderId="0" xfId="29" applyFont="1" applyFill="1" applyBorder="1" applyAlignment="1">
      <alignment vertical="center"/>
    </xf>
    <xf numFmtId="188" fontId="25" fillId="8" borderId="0" xfId="33" applyNumberFormat="1" applyFont="1" applyFill="1"/>
    <xf numFmtId="0" fontId="25" fillId="8" borderId="0" xfId="33" applyFont="1" applyFill="1"/>
    <xf numFmtId="0" fontId="25" fillId="21" borderId="85" xfId="33" applyFont="1" applyFill="1" applyBorder="1" applyAlignment="1">
      <alignment vertical="center"/>
    </xf>
    <xf numFmtId="0" fontId="25" fillId="8" borderId="0" xfId="33" applyFont="1" applyFill="1" applyAlignment="1">
      <alignment vertical="center"/>
    </xf>
    <xf numFmtId="38" fontId="25" fillId="0" borderId="22" xfId="29" applyFont="1" applyFill="1" applyBorder="1" applyAlignment="1">
      <alignment vertical="center"/>
    </xf>
    <xf numFmtId="38" fontId="25" fillId="0" borderId="116" xfId="29" applyFont="1" applyFill="1" applyBorder="1" applyAlignment="1">
      <alignment vertical="center"/>
    </xf>
    <xf numFmtId="0" fontId="25" fillId="27" borderId="0" xfId="33" applyFont="1" applyFill="1" applyAlignment="1">
      <alignment vertical="center"/>
    </xf>
    <xf numFmtId="0" fontId="27" fillId="27" borderId="0" xfId="33" applyFont="1" applyFill="1" applyAlignment="1">
      <alignment horizontal="left" vertical="center" wrapText="1"/>
    </xf>
    <xf numFmtId="0" fontId="27" fillId="27" borderId="0" xfId="33" applyFont="1" applyFill="1" applyAlignment="1">
      <alignment vertical="center"/>
    </xf>
    <xf numFmtId="0" fontId="4" fillId="8" borderId="0" xfId="33" applyFont="1" applyFill="1" applyAlignment="1">
      <alignment vertical="center"/>
    </xf>
    <xf numFmtId="0" fontId="32" fillId="8" borderId="0" xfId="33" applyFont="1" applyFill="1" applyAlignment="1">
      <alignment horizontal="left" vertical="center"/>
    </xf>
    <xf numFmtId="0" fontId="25" fillId="22" borderId="57" xfId="33" applyFont="1" applyFill="1" applyBorder="1" applyAlignment="1">
      <alignment horizontal="left" vertical="center"/>
    </xf>
    <xf numFmtId="0" fontId="25" fillId="22" borderId="14" xfId="33" applyFont="1" applyFill="1" applyBorder="1" applyAlignment="1">
      <alignment horizontal="left" vertical="center"/>
    </xf>
    <xf numFmtId="0" fontId="25" fillId="22" borderId="15" xfId="33" applyFont="1" applyFill="1" applyBorder="1" applyAlignment="1">
      <alignment horizontal="center" vertical="center"/>
    </xf>
    <xf numFmtId="0" fontId="25" fillId="22" borderId="16" xfId="33" applyFont="1" applyFill="1" applyBorder="1" applyAlignment="1">
      <alignment horizontal="center" vertical="center"/>
    </xf>
    <xf numFmtId="0" fontId="25" fillId="22" borderId="17" xfId="33" applyFont="1" applyFill="1" applyBorder="1" applyAlignment="1">
      <alignment horizontal="center" vertical="center"/>
    </xf>
    <xf numFmtId="0" fontId="32" fillId="18" borderId="35" xfId="33" applyFont="1" applyFill="1" applyBorder="1" applyAlignment="1">
      <alignment vertical="center"/>
    </xf>
    <xf numFmtId="0" fontId="32" fillId="18" borderId="37" xfId="33" applyFont="1" applyFill="1" applyBorder="1" applyAlignment="1">
      <alignment horizontal="left" vertical="center"/>
    </xf>
    <xf numFmtId="0" fontId="32" fillId="18" borderId="38" xfId="33" applyFont="1" applyFill="1" applyBorder="1" applyAlignment="1">
      <alignment horizontal="center" vertical="center"/>
    </xf>
    <xf numFmtId="38" fontId="32" fillId="26" borderId="39" xfId="29" applyFont="1" applyFill="1" applyBorder="1" applyAlignment="1">
      <alignment vertical="center"/>
    </xf>
    <xf numFmtId="40" fontId="25" fillId="18" borderId="40" xfId="29" applyNumberFormat="1" applyFont="1" applyFill="1" applyBorder="1" applyAlignment="1">
      <alignment horizontal="center" vertical="center"/>
    </xf>
    <xf numFmtId="0" fontId="46" fillId="8" borderId="0" xfId="33" applyFont="1" applyFill="1" applyAlignment="1">
      <alignment vertical="center"/>
    </xf>
    <xf numFmtId="0" fontId="25" fillId="30" borderId="36" xfId="33" applyFont="1" applyFill="1" applyBorder="1" applyAlignment="1">
      <alignment vertical="center"/>
    </xf>
    <xf numFmtId="0" fontId="25" fillId="18" borderId="44" xfId="33" applyFont="1" applyFill="1" applyBorder="1" applyAlignment="1">
      <alignment vertical="center"/>
    </xf>
    <xf numFmtId="0" fontId="25" fillId="3" borderId="21" xfId="33" applyFont="1" applyFill="1" applyBorder="1" applyAlignment="1">
      <alignment vertical="center" wrapText="1"/>
    </xf>
    <xf numFmtId="38" fontId="25" fillId="3" borderId="1" xfId="29" applyFont="1" applyFill="1" applyBorder="1" applyAlignment="1">
      <alignment vertical="center"/>
    </xf>
    <xf numFmtId="40" fontId="25" fillId="3" borderId="3" xfId="29" applyNumberFormat="1" applyFont="1" applyFill="1" applyBorder="1" applyAlignment="1">
      <alignment vertical="center"/>
    </xf>
    <xf numFmtId="0" fontId="25" fillId="30" borderId="20" xfId="33" applyFont="1" applyFill="1" applyBorder="1" applyAlignment="1">
      <alignment vertical="center"/>
    </xf>
    <xf numFmtId="0" fontId="25" fillId="30" borderId="45" xfId="33" applyFont="1" applyFill="1" applyBorder="1" applyAlignment="1">
      <alignment vertical="center" wrapText="1"/>
    </xf>
    <xf numFmtId="38" fontId="25" fillId="29" borderId="45" xfId="29" applyFont="1" applyFill="1" applyBorder="1" applyAlignment="1">
      <alignment vertical="center"/>
    </xf>
    <xf numFmtId="0" fontId="25" fillId="30" borderId="22" xfId="33" applyFont="1" applyFill="1" applyBorder="1" applyAlignment="1">
      <alignment vertical="center" wrapText="1"/>
    </xf>
    <xf numFmtId="38" fontId="25" fillId="29" borderId="22" xfId="29" applyFont="1" applyFill="1" applyBorder="1" applyAlignment="1">
      <alignment vertical="center"/>
    </xf>
    <xf numFmtId="40" fontId="25" fillId="30" borderId="23" xfId="29" applyNumberFormat="1" applyFont="1" applyFill="1" applyBorder="1" applyAlignment="1">
      <alignment vertical="center" wrapText="1"/>
    </xf>
    <xf numFmtId="0" fontId="25" fillId="30" borderId="24" xfId="33" applyFont="1" applyFill="1" applyBorder="1" applyAlignment="1">
      <alignment vertical="center" wrapText="1"/>
    </xf>
    <xf numFmtId="38" fontId="25" fillId="29" borderId="24" xfId="29" applyFont="1" applyFill="1" applyBorder="1" applyAlignment="1">
      <alignment vertical="center"/>
    </xf>
    <xf numFmtId="40" fontId="25" fillId="30" borderId="25" xfId="29" applyNumberFormat="1" applyFont="1" applyFill="1" applyBorder="1" applyAlignment="1">
      <alignment vertical="center" wrapText="1"/>
    </xf>
    <xf numFmtId="0" fontId="25" fillId="18" borderId="21" xfId="33" applyFont="1" applyFill="1" applyBorder="1" applyAlignment="1">
      <alignment vertical="center" wrapText="1"/>
    </xf>
    <xf numFmtId="38" fontId="25" fillId="18" borderId="1" xfId="29" applyFont="1" applyFill="1" applyBorder="1" applyAlignment="1">
      <alignment vertical="center"/>
    </xf>
    <xf numFmtId="40" fontId="25" fillId="18" borderId="3" xfId="29" applyNumberFormat="1" applyFont="1" applyFill="1" applyBorder="1" applyAlignment="1">
      <alignment vertical="center"/>
    </xf>
    <xf numFmtId="38" fontId="25" fillId="29" borderId="19" xfId="29" applyFont="1" applyFill="1" applyBorder="1" applyAlignment="1">
      <alignment vertical="center"/>
    </xf>
    <xf numFmtId="40" fontId="25" fillId="30" borderId="26" xfId="29" applyNumberFormat="1" applyFont="1" applyFill="1" applyBorder="1" applyAlignment="1">
      <alignment vertical="center" wrapText="1"/>
    </xf>
    <xf numFmtId="0" fontId="25" fillId="30" borderId="19" xfId="33" applyFont="1" applyFill="1" applyBorder="1" applyAlignment="1">
      <alignment vertical="center" wrapText="1"/>
    </xf>
    <xf numFmtId="38" fontId="25" fillId="26" borderId="1" xfId="29" applyFont="1" applyFill="1" applyBorder="1" applyAlignment="1">
      <alignment vertical="center"/>
    </xf>
    <xf numFmtId="38" fontId="25" fillId="29" borderId="52" xfId="29" applyFont="1" applyFill="1" applyBorder="1" applyAlignment="1">
      <alignment vertical="center"/>
    </xf>
    <xf numFmtId="40" fontId="25" fillId="30" borderId="51" xfId="29" applyNumberFormat="1" applyFont="1" applyFill="1" applyBorder="1" applyAlignment="1">
      <alignment vertical="center" wrapText="1"/>
    </xf>
    <xf numFmtId="0" fontId="32" fillId="18" borderId="37" xfId="33" applyFont="1" applyFill="1" applyBorder="1" applyAlignment="1">
      <alignment vertical="center"/>
    </xf>
    <xf numFmtId="0" fontId="32" fillId="18" borderId="65" xfId="33" applyFont="1" applyFill="1" applyBorder="1" applyAlignment="1">
      <alignment vertical="center" wrapText="1"/>
    </xf>
    <xf numFmtId="38" fontId="32" fillId="31" borderId="66" xfId="29" applyFont="1" applyFill="1" applyBorder="1" applyAlignment="1">
      <alignment vertical="center"/>
    </xf>
    <xf numFmtId="40" fontId="25" fillId="32" borderId="34" xfId="29" applyNumberFormat="1" applyFont="1" applyFill="1" applyBorder="1" applyAlignment="1">
      <alignment vertical="center" wrapText="1"/>
    </xf>
    <xf numFmtId="0" fontId="32" fillId="18" borderId="42" xfId="33" applyFont="1" applyFill="1" applyBorder="1" applyAlignment="1">
      <alignment vertical="center"/>
    </xf>
    <xf numFmtId="0" fontId="32" fillId="18" borderId="38" xfId="33" applyFont="1" applyFill="1" applyBorder="1" applyAlignment="1">
      <alignment vertical="center" wrapText="1"/>
    </xf>
    <xf numFmtId="38" fontId="32" fillId="18" borderId="39" xfId="29" applyFont="1" applyFill="1" applyBorder="1" applyAlignment="1">
      <alignment vertical="center"/>
    </xf>
    <xf numFmtId="40" fontId="25" fillId="18" borderId="40" xfId="29" applyNumberFormat="1" applyFont="1" applyFill="1" applyBorder="1" applyAlignment="1">
      <alignment vertical="center" wrapText="1"/>
    </xf>
    <xf numFmtId="40" fontId="25" fillId="18" borderId="3" xfId="29" applyNumberFormat="1" applyFont="1" applyFill="1" applyBorder="1" applyAlignment="1">
      <alignment vertical="center" wrapText="1"/>
    </xf>
    <xf numFmtId="0" fontId="25" fillId="30" borderId="52" xfId="33" applyFont="1" applyFill="1" applyBorder="1" applyAlignment="1">
      <alignment vertical="center"/>
    </xf>
    <xf numFmtId="0" fontId="25" fillId="30" borderId="70" xfId="33" applyFont="1" applyFill="1" applyBorder="1" applyAlignment="1">
      <alignment vertical="center" wrapText="1"/>
    </xf>
    <xf numFmtId="38" fontId="25" fillId="30" borderId="63" xfId="29" applyFont="1" applyFill="1" applyBorder="1" applyAlignment="1">
      <alignment vertical="center"/>
    </xf>
    <xf numFmtId="40" fontId="25" fillId="30" borderId="112" xfId="29" applyNumberFormat="1" applyFont="1" applyFill="1" applyBorder="1" applyAlignment="1">
      <alignment vertical="center" wrapText="1"/>
    </xf>
    <xf numFmtId="0" fontId="25" fillId="30" borderId="69" xfId="33" applyFont="1" applyFill="1" applyBorder="1" applyAlignment="1">
      <alignment vertical="center" wrapText="1"/>
    </xf>
    <xf numFmtId="40" fontId="25" fillId="30" borderId="30" xfId="29" applyNumberFormat="1" applyFont="1" applyFill="1" applyBorder="1" applyAlignment="1">
      <alignment vertical="center" wrapText="1"/>
    </xf>
    <xf numFmtId="0" fontId="25" fillId="30" borderId="4" xfId="33" applyFont="1" applyFill="1" applyBorder="1" applyAlignment="1">
      <alignment vertical="center"/>
    </xf>
    <xf numFmtId="0" fontId="25" fillId="30" borderId="88" xfId="33" applyFont="1" applyFill="1" applyBorder="1" applyAlignment="1">
      <alignment vertical="center" wrapText="1"/>
    </xf>
    <xf numFmtId="38" fontId="25" fillId="30" borderId="64" xfId="29" applyFont="1" applyFill="1" applyBorder="1" applyAlignment="1">
      <alignment vertical="center"/>
    </xf>
    <xf numFmtId="40" fontId="25" fillId="30" borderId="119" xfId="29" applyNumberFormat="1" applyFont="1" applyFill="1" applyBorder="1" applyAlignment="1">
      <alignment vertical="center" wrapText="1"/>
    </xf>
    <xf numFmtId="0" fontId="25" fillId="18" borderId="20" xfId="33" applyFont="1" applyFill="1" applyBorder="1" applyAlignment="1">
      <alignment vertical="center"/>
    </xf>
    <xf numFmtId="0" fontId="25" fillId="18" borderId="47" xfId="33" applyFont="1" applyFill="1" applyBorder="1" applyAlignment="1">
      <alignment vertical="center" wrapText="1"/>
    </xf>
    <xf numFmtId="38" fontId="25" fillId="18" borderId="4" xfId="29" applyFont="1" applyFill="1" applyBorder="1" applyAlignment="1">
      <alignment vertical="center"/>
    </xf>
    <xf numFmtId="0" fontId="25" fillId="30" borderId="54" xfId="33" applyFont="1" applyFill="1" applyBorder="1" applyAlignment="1">
      <alignment vertical="center"/>
    </xf>
    <xf numFmtId="0" fontId="25" fillId="18" borderId="33" xfId="33" applyFont="1" applyFill="1" applyBorder="1" applyAlignment="1">
      <alignment vertical="center"/>
    </xf>
    <xf numFmtId="0" fontId="25" fillId="30" borderId="41" xfId="33" applyFont="1" applyFill="1" applyBorder="1" applyAlignment="1">
      <alignment vertical="center"/>
    </xf>
    <xf numFmtId="0" fontId="25" fillId="18" borderId="87" xfId="33" applyFont="1" applyFill="1" applyBorder="1" applyAlignment="1">
      <alignment vertical="center"/>
    </xf>
    <xf numFmtId="0" fontId="25" fillId="18" borderId="18" xfId="33" applyFont="1" applyFill="1" applyBorder="1" applyAlignment="1">
      <alignment vertical="center" wrapText="1"/>
    </xf>
    <xf numFmtId="197" fontId="25" fillId="18" borderId="43" xfId="29" applyNumberFormat="1" applyFont="1" applyFill="1" applyBorder="1" applyAlignment="1">
      <alignment vertical="center"/>
    </xf>
    <xf numFmtId="40" fontId="25" fillId="18" borderId="51" xfId="29" applyNumberFormat="1" applyFont="1" applyFill="1" applyBorder="1" applyAlignment="1">
      <alignment vertical="center" wrapText="1"/>
    </xf>
    <xf numFmtId="38" fontId="32" fillId="31" borderId="39" xfId="29" applyFont="1" applyFill="1" applyBorder="1" applyAlignment="1">
      <alignment vertical="center"/>
    </xf>
    <xf numFmtId="0" fontId="25" fillId="30" borderId="89" xfId="33" applyFont="1" applyFill="1" applyBorder="1" applyAlignment="1">
      <alignment vertical="center"/>
    </xf>
    <xf numFmtId="0" fontId="25" fillId="30" borderId="67" xfId="33" applyFont="1" applyFill="1" applyBorder="1" applyAlignment="1">
      <alignment vertical="center" wrapText="1"/>
    </xf>
    <xf numFmtId="38" fontId="25" fillId="33" borderId="27" xfId="29" applyFont="1" applyFill="1" applyBorder="1" applyAlignment="1">
      <alignment vertical="center"/>
    </xf>
    <xf numFmtId="40" fontId="25" fillId="30" borderId="28" xfId="29" applyNumberFormat="1" applyFont="1" applyFill="1" applyBorder="1" applyAlignment="1">
      <alignment vertical="center" wrapText="1"/>
    </xf>
    <xf numFmtId="0" fontId="25" fillId="30" borderId="55" xfId="33" applyFont="1" applyFill="1" applyBorder="1" applyAlignment="1">
      <alignment vertical="center"/>
    </xf>
    <xf numFmtId="0" fontId="25" fillId="30" borderId="110" xfId="33" applyFont="1" applyFill="1" applyBorder="1" applyAlignment="1">
      <alignment vertical="center"/>
    </xf>
    <xf numFmtId="0" fontId="25" fillId="30" borderId="111" xfId="33" applyFont="1" applyFill="1" applyBorder="1" applyAlignment="1">
      <alignment vertical="center" wrapText="1"/>
    </xf>
    <xf numFmtId="197" fontId="25" fillId="33" borderId="56" xfId="29" applyNumberFormat="1" applyFont="1" applyFill="1" applyBorder="1" applyAlignment="1">
      <alignment vertical="center"/>
    </xf>
    <xf numFmtId="38" fontId="25" fillId="33" borderId="56" xfId="29" applyFont="1" applyFill="1" applyBorder="1" applyAlignment="1">
      <alignment vertical="center"/>
    </xf>
    <xf numFmtId="40" fontId="25" fillId="30" borderId="31" xfId="29" applyNumberFormat="1" applyFont="1" applyFill="1" applyBorder="1" applyAlignment="1">
      <alignment vertical="center" wrapText="1"/>
    </xf>
    <xf numFmtId="3" fontId="32" fillId="31" borderId="39" xfId="29" applyNumberFormat="1" applyFont="1" applyFill="1" applyBorder="1" applyAlignment="1">
      <alignment vertical="center"/>
    </xf>
    <xf numFmtId="38" fontId="32" fillId="31" borderId="40" xfId="29" applyFont="1" applyFill="1" applyBorder="1" applyAlignment="1">
      <alignment vertical="center"/>
    </xf>
    <xf numFmtId="3" fontId="25" fillId="33" borderId="27" xfId="29" applyNumberFormat="1" applyFont="1" applyFill="1" applyBorder="1" applyAlignment="1">
      <alignment vertical="center"/>
    </xf>
    <xf numFmtId="38" fontId="25" fillId="33" borderId="28" xfId="29" applyFont="1" applyFill="1" applyBorder="1" applyAlignment="1">
      <alignment vertical="center"/>
    </xf>
    <xf numFmtId="0" fontId="25" fillId="30" borderId="90" xfId="33" applyFont="1" applyFill="1" applyBorder="1" applyAlignment="1">
      <alignment vertical="center"/>
    </xf>
    <xf numFmtId="3" fontId="25" fillId="33" borderId="29" xfId="29" applyNumberFormat="1" applyFont="1" applyFill="1" applyBorder="1" applyAlignment="1">
      <alignment vertical="center"/>
    </xf>
    <xf numFmtId="207" fontId="25" fillId="33" borderId="29" xfId="29" applyNumberFormat="1" applyFont="1" applyFill="1" applyBorder="1" applyAlignment="1">
      <alignment vertical="center"/>
    </xf>
    <xf numFmtId="38" fontId="25" fillId="33" borderId="30" xfId="29" applyFont="1" applyFill="1" applyBorder="1" applyAlignment="1">
      <alignment vertical="center"/>
    </xf>
    <xf numFmtId="0" fontId="25" fillId="30" borderId="87" xfId="33" applyFont="1" applyFill="1" applyBorder="1" applyAlignment="1">
      <alignment vertical="center"/>
    </xf>
    <xf numFmtId="0" fontId="25" fillId="30" borderId="18" xfId="33" applyFont="1" applyFill="1" applyBorder="1" applyAlignment="1">
      <alignment vertical="center" wrapText="1"/>
    </xf>
    <xf numFmtId="3" fontId="25" fillId="33" borderId="43" xfId="29" applyNumberFormat="1" applyFont="1" applyFill="1" applyBorder="1" applyAlignment="1">
      <alignment vertical="center"/>
    </xf>
    <xf numFmtId="207" fontId="25" fillId="33" borderId="43" xfId="29" applyNumberFormat="1" applyFont="1" applyFill="1" applyBorder="1" applyAlignment="1">
      <alignment vertical="center"/>
    </xf>
    <xf numFmtId="38" fontId="25" fillId="33" borderId="60" xfId="29" applyFont="1" applyFill="1" applyBorder="1" applyAlignment="1">
      <alignment vertical="center"/>
    </xf>
    <xf numFmtId="0" fontId="32" fillId="18" borderId="36" xfId="33" applyFont="1" applyFill="1" applyBorder="1" applyAlignment="1">
      <alignment vertical="center"/>
    </xf>
    <xf numFmtId="0" fontId="32" fillId="18" borderId="118" xfId="33" applyFont="1" applyFill="1" applyBorder="1" applyAlignment="1">
      <alignment vertical="center"/>
    </xf>
    <xf numFmtId="0" fontId="32" fillId="18" borderId="47" xfId="33" applyFont="1" applyFill="1" applyBorder="1" applyAlignment="1">
      <alignment vertical="center" wrapText="1"/>
    </xf>
    <xf numFmtId="38" fontId="32" fillId="31" borderId="4" xfId="29" applyFont="1" applyFill="1" applyBorder="1" applyAlignment="1">
      <alignment vertical="center"/>
    </xf>
    <xf numFmtId="40" fontId="25" fillId="18" borderId="58" xfId="29" applyNumberFormat="1" applyFont="1" applyFill="1" applyBorder="1" applyAlignment="1">
      <alignment vertical="center" wrapText="1"/>
    </xf>
    <xf numFmtId="0" fontId="25" fillId="30" borderId="120" xfId="33" applyFont="1" applyFill="1" applyBorder="1" applyAlignment="1">
      <alignment vertical="center"/>
    </xf>
    <xf numFmtId="0" fontId="25" fillId="30" borderId="121" xfId="33" applyFont="1" applyFill="1" applyBorder="1" applyAlignment="1">
      <alignment vertical="center" wrapText="1"/>
    </xf>
    <xf numFmtId="38" fontId="25" fillId="33" borderId="61" xfId="29" applyFont="1" applyFill="1" applyBorder="1" applyAlignment="1">
      <alignment vertical="center"/>
    </xf>
    <xf numFmtId="0" fontId="32" fillId="18" borderId="133" xfId="33" applyFont="1" applyFill="1" applyBorder="1" applyAlignment="1">
      <alignment vertical="center"/>
    </xf>
    <xf numFmtId="0" fontId="25" fillId="18" borderId="86" xfId="33" applyFont="1" applyFill="1" applyBorder="1" applyAlignment="1">
      <alignment vertical="center"/>
    </xf>
    <xf numFmtId="0" fontId="25" fillId="18" borderId="46" xfId="33" applyFont="1" applyFill="1" applyBorder="1" applyAlignment="1">
      <alignment vertical="center" wrapText="1"/>
    </xf>
    <xf numFmtId="38" fontId="32" fillId="31" borderId="9" xfId="29" applyFont="1" applyFill="1" applyBorder="1" applyAlignment="1">
      <alignment vertical="center"/>
    </xf>
    <xf numFmtId="0" fontId="32" fillId="18" borderId="134" xfId="33" applyFont="1" applyFill="1" applyBorder="1" applyAlignment="1">
      <alignment vertical="center"/>
    </xf>
    <xf numFmtId="0" fontId="25" fillId="18" borderId="135" xfId="33" applyFont="1" applyFill="1" applyBorder="1" applyAlignment="1">
      <alignment vertical="center"/>
    </xf>
    <xf numFmtId="0" fontId="25" fillId="18" borderId="136" xfId="33" applyFont="1" applyFill="1" applyBorder="1" applyAlignment="1">
      <alignment vertical="center" wrapText="1"/>
    </xf>
    <xf numFmtId="38" fontId="32" fillId="18" borderId="137" xfId="29" applyFont="1" applyFill="1" applyBorder="1" applyAlignment="1">
      <alignment vertical="center"/>
    </xf>
    <xf numFmtId="40" fontId="32" fillId="18" borderId="163" xfId="29" applyNumberFormat="1" applyFont="1" applyFill="1" applyBorder="1" applyAlignment="1">
      <alignment vertical="center" wrapText="1"/>
    </xf>
    <xf numFmtId="0" fontId="32" fillId="18" borderId="138" xfId="33" applyFont="1" applyFill="1" applyBorder="1" applyAlignment="1">
      <alignment vertical="center"/>
    </xf>
    <xf numFmtId="0" fontId="25" fillId="18" borderId="139" xfId="33" applyFont="1" applyFill="1" applyBorder="1" applyAlignment="1">
      <alignment vertical="center"/>
    </xf>
    <xf numFmtId="0" fontId="25" fillId="18" borderId="115" xfId="33" applyFont="1" applyFill="1" applyBorder="1" applyAlignment="1">
      <alignment vertical="center" wrapText="1"/>
    </xf>
    <xf numFmtId="38" fontId="32" fillId="18" borderId="22" xfId="29" applyFont="1" applyFill="1" applyBorder="1" applyAlignment="1">
      <alignment vertical="center"/>
    </xf>
    <xf numFmtId="40" fontId="32" fillId="18" borderId="23" xfId="29" applyNumberFormat="1" applyFont="1" applyFill="1" applyBorder="1" applyAlignment="1">
      <alignment vertical="center" wrapText="1"/>
    </xf>
    <xf numFmtId="0" fontId="32" fillId="18" borderId="140" xfId="33" applyFont="1" applyFill="1" applyBorder="1" applyAlignment="1">
      <alignment vertical="center"/>
    </xf>
    <xf numFmtId="0" fontId="25" fillId="18" borderId="141" xfId="33" applyFont="1" applyFill="1" applyBorder="1" applyAlignment="1">
      <alignment vertical="center"/>
    </xf>
    <xf numFmtId="0" fontId="25" fillId="18" borderId="142" xfId="33" applyFont="1" applyFill="1" applyBorder="1" applyAlignment="1">
      <alignment vertical="center" wrapText="1"/>
    </xf>
    <xf numFmtId="38" fontId="32" fillId="18" borderId="143" xfId="29" applyFont="1" applyFill="1" applyBorder="1" applyAlignment="1">
      <alignment vertical="center"/>
    </xf>
    <xf numFmtId="40" fontId="32" fillId="18" borderId="162" xfId="29" applyNumberFormat="1" applyFont="1" applyFill="1" applyBorder="1" applyAlignment="1">
      <alignment vertical="center" wrapText="1"/>
    </xf>
    <xf numFmtId="0" fontId="25" fillId="27" borderId="0" xfId="33" applyFont="1" applyFill="1" applyAlignment="1">
      <alignment vertical="top"/>
    </xf>
    <xf numFmtId="176" fontId="25" fillId="8" borderId="0" xfId="33" applyNumberFormat="1" applyFont="1" applyFill="1" applyAlignment="1">
      <alignment vertical="center"/>
    </xf>
    <xf numFmtId="194" fontId="25" fillId="8" borderId="0" xfId="33" applyNumberFormat="1" applyFont="1" applyFill="1" applyAlignment="1">
      <alignment vertical="center"/>
    </xf>
    <xf numFmtId="40" fontId="25" fillId="8" borderId="0" xfId="33" applyNumberFormat="1" applyFont="1" applyFill="1" applyAlignment="1">
      <alignment vertical="center"/>
    </xf>
    <xf numFmtId="0" fontId="25" fillId="5" borderId="1" xfId="33" applyFont="1" applyFill="1" applyBorder="1" applyAlignment="1">
      <alignment horizontal="left" vertical="center"/>
    </xf>
    <xf numFmtId="0" fontId="25" fillId="5" borderId="1" xfId="33" applyFont="1" applyFill="1" applyBorder="1" applyAlignment="1">
      <alignment horizontal="center" vertical="center"/>
    </xf>
    <xf numFmtId="0" fontId="25" fillId="22" borderId="1" xfId="33" applyFont="1" applyFill="1" applyBorder="1" applyAlignment="1">
      <alignment horizontal="center" vertical="center"/>
    </xf>
    <xf numFmtId="0" fontId="25" fillId="30" borderId="1" xfId="33" applyFont="1" applyFill="1" applyBorder="1" applyAlignment="1">
      <alignment vertical="center"/>
    </xf>
    <xf numFmtId="176" fontId="25" fillId="30" borderId="1" xfId="33" applyNumberFormat="1" applyFont="1" applyFill="1" applyBorder="1" applyAlignment="1">
      <alignment vertical="center"/>
    </xf>
    <xf numFmtId="183" fontId="25" fillId="30" borderId="1" xfId="33" applyNumberFormat="1" applyFont="1" applyFill="1" applyBorder="1" applyAlignment="1">
      <alignment vertical="center"/>
    </xf>
    <xf numFmtId="183" fontId="25" fillId="30" borderId="4" xfId="33" applyNumberFormat="1" applyFont="1" applyFill="1" applyBorder="1" applyAlignment="1">
      <alignment vertical="center"/>
    </xf>
    <xf numFmtId="183" fontId="25" fillId="8" borderId="0" xfId="33" applyNumberFormat="1" applyFont="1" applyFill="1" applyAlignment="1">
      <alignment vertical="center"/>
    </xf>
    <xf numFmtId="177" fontId="25" fillId="30" borderId="1" xfId="33" applyNumberFormat="1" applyFont="1" applyFill="1" applyBorder="1" applyAlignment="1">
      <alignment vertical="center"/>
    </xf>
    <xf numFmtId="183" fontId="25" fillId="30" borderId="11" xfId="33" applyNumberFormat="1" applyFont="1" applyFill="1" applyBorder="1" applyAlignment="1">
      <alignment vertical="center"/>
    </xf>
    <xf numFmtId="0" fontId="25" fillId="30" borderId="9" xfId="33" applyFont="1" applyFill="1" applyBorder="1" applyAlignment="1">
      <alignment vertical="center"/>
    </xf>
    <xf numFmtId="177" fontId="25" fillId="30" borderId="9" xfId="33" applyNumberFormat="1" applyFont="1" applyFill="1" applyBorder="1" applyAlignment="1">
      <alignment vertical="center"/>
    </xf>
    <xf numFmtId="176" fontId="25" fillId="30" borderId="9" xfId="33" applyNumberFormat="1" applyFont="1" applyFill="1" applyBorder="1" applyAlignment="1">
      <alignment vertical="center"/>
    </xf>
    <xf numFmtId="183" fontId="25" fillId="30" borderId="9" xfId="33" applyNumberFormat="1" applyFont="1" applyFill="1" applyBorder="1" applyAlignment="1">
      <alignment vertical="center"/>
    </xf>
    <xf numFmtId="176" fontId="25" fillId="30" borderId="4" xfId="33" applyNumberFormat="1" applyFont="1" applyFill="1" applyBorder="1" applyAlignment="1">
      <alignment vertical="center"/>
    </xf>
    <xf numFmtId="185" fontId="25" fillId="8" borderId="0" xfId="33" applyNumberFormat="1" applyFont="1" applyFill="1" applyAlignment="1">
      <alignment vertical="center"/>
    </xf>
    <xf numFmtId="10" fontId="25" fillId="22" borderId="1" xfId="33" applyNumberFormat="1" applyFont="1" applyFill="1" applyBorder="1" applyAlignment="1">
      <alignment vertical="center"/>
    </xf>
    <xf numFmtId="189" fontId="25" fillId="30" borderId="1" xfId="33" applyNumberFormat="1" applyFont="1" applyFill="1" applyBorder="1" applyAlignment="1">
      <alignment vertical="center"/>
    </xf>
    <xf numFmtId="184" fontId="25" fillId="30" borderId="1" xfId="33" applyNumberFormat="1" applyFont="1" applyFill="1" applyBorder="1" applyAlignment="1">
      <alignment vertical="center"/>
    </xf>
    <xf numFmtId="10" fontId="25" fillId="22" borderId="11" xfId="33" applyNumberFormat="1" applyFont="1" applyFill="1" applyBorder="1" applyAlignment="1">
      <alignment vertical="center"/>
    </xf>
    <xf numFmtId="10" fontId="25" fillId="22" borderId="9" xfId="33" applyNumberFormat="1" applyFont="1" applyFill="1" applyBorder="1" applyAlignment="1">
      <alignment vertical="center"/>
    </xf>
    <xf numFmtId="189" fontId="25" fillId="30" borderId="9" xfId="33" applyNumberFormat="1" applyFont="1" applyFill="1" applyBorder="1" applyAlignment="1">
      <alignment vertical="center"/>
    </xf>
    <xf numFmtId="184" fontId="25" fillId="30" borderId="9" xfId="33" applyNumberFormat="1" applyFont="1" applyFill="1" applyBorder="1" applyAlignment="1">
      <alignment vertical="center"/>
    </xf>
    <xf numFmtId="10" fontId="25" fillId="22" borderId="4" xfId="33" applyNumberFormat="1" applyFont="1" applyFill="1" applyBorder="1" applyAlignment="1">
      <alignment vertical="center"/>
    </xf>
    <xf numFmtId="189" fontId="25" fillId="30" borderId="72" xfId="33" applyNumberFormat="1" applyFont="1" applyFill="1" applyBorder="1" applyAlignment="1">
      <alignment vertical="center"/>
    </xf>
    <xf numFmtId="184" fontId="25" fillId="30" borderId="72" xfId="33" applyNumberFormat="1" applyFont="1" applyFill="1" applyBorder="1" applyAlignment="1">
      <alignment vertical="center"/>
    </xf>
    <xf numFmtId="183" fontId="25" fillId="30" borderId="72" xfId="33" applyNumberFormat="1" applyFont="1" applyFill="1" applyBorder="1" applyAlignment="1">
      <alignment vertical="center"/>
    </xf>
    <xf numFmtId="189" fontId="25" fillId="30" borderId="4" xfId="33" applyNumberFormat="1" applyFont="1" applyFill="1" applyBorder="1" applyAlignment="1">
      <alignment vertical="center"/>
    </xf>
    <xf numFmtId="184" fontId="25" fillId="30" borderId="4" xfId="33" applyNumberFormat="1" applyFont="1" applyFill="1" applyBorder="1" applyAlignment="1">
      <alignment vertical="center"/>
    </xf>
    <xf numFmtId="0" fontId="25" fillId="8" borderId="0" xfId="32" applyFont="1" applyFill="1" applyAlignment="1">
      <alignment vertical="center"/>
    </xf>
    <xf numFmtId="0" fontId="25" fillId="8" borderId="0" xfId="32" applyFont="1" applyFill="1"/>
    <xf numFmtId="0" fontId="25" fillId="8" borderId="0" xfId="32" applyFont="1" applyFill="1" applyAlignment="1">
      <alignment horizontal="right"/>
    </xf>
    <xf numFmtId="0" fontId="25" fillId="5" borderId="1" xfId="32" applyFont="1" applyFill="1" applyBorder="1" applyAlignment="1">
      <alignment horizontal="center"/>
    </xf>
    <xf numFmtId="0" fontId="25" fillId="8" borderId="1" xfId="32" applyFont="1" applyFill="1" applyBorder="1" applyAlignment="1">
      <alignment vertical="center"/>
    </xf>
    <xf numFmtId="0" fontId="25" fillId="8" borderId="1" xfId="32" applyFont="1" applyFill="1" applyBorder="1"/>
    <xf numFmtId="176" fontId="25" fillId="0" borderId="1" xfId="32" applyNumberFormat="1" applyFont="1" applyBorder="1" applyAlignment="1">
      <alignment vertical="center"/>
    </xf>
    <xf numFmtId="176" fontId="25" fillId="8" borderId="1" xfId="32" applyNumberFormat="1" applyFont="1" applyFill="1" applyBorder="1" applyAlignment="1">
      <alignment vertical="center"/>
    </xf>
    <xf numFmtId="176" fontId="25" fillId="8" borderId="0" xfId="32" applyNumberFormat="1" applyFont="1" applyFill="1"/>
    <xf numFmtId="176" fontId="25" fillId="8" borderId="1" xfId="32" applyNumberFormat="1" applyFont="1" applyFill="1" applyBorder="1"/>
    <xf numFmtId="179" fontId="25" fillId="8" borderId="1" xfId="26" applyNumberFormat="1" applyFont="1" applyFill="1" applyBorder="1" applyAlignment="1"/>
    <xf numFmtId="0" fontId="25" fillId="8" borderId="0" xfId="32" applyFont="1" applyFill="1" applyAlignment="1">
      <alignment horizontal="left" vertical="top" wrapText="1"/>
    </xf>
    <xf numFmtId="0" fontId="45" fillId="27" borderId="0" xfId="0" applyFont="1" applyFill="1">
      <alignment vertical="center"/>
    </xf>
    <xf numFmtId="0" fontId="25" fillId="27" borderId="0" xfId="31" applyFont="1" applyFill="1"/>
    <xf numFmtId="0" fontId="25" fillId="8" borderId="0" xfId="31" applyFont="1" applyFill="1"/>
    <xf numFmtId="0" fontId="27" fillId="27" borderId="0" xfId="31" applyFont="1" applyFill="1" applyAlignment="1">
      <alignment vertical="top"/>
    </xf>
    <xf numFmtId="0" fontId="25" fillId="22" borderId="33" xfId="31" applyFont="1" applyFill="1" applyBorder="1"/>
    <xf numFmtId="0" fontId="25" fillId="22" borderId="21" xfId="31" applyFont="1" applyFill="1" applyBorder="1"/>
    <xf numFmtId="0" fontId="25" fillId="22" borderId="1" xfId="31" applyFont="1" applyFill="1" applyBorder="1" applyAlignment="1">
      <alignment horizontal="center"/>
    </xf>
    <xf numFmtId="0" fontId="25" fillId="27" borderId="0" xfId="31" applyFont="1" applyFill="1" applyAlignment="1">
      <alignment vertical="center"/>
    </xf>
    <xf numFmtId="0" fontId="25" fillId="8" borderId="33" xfId="31" applyFont="1" applyFill="1" applyBorder="1" applyAlignment="1">
      <alignment vertical="center"/>
    </xf>
    <xf numFmtId="0" fontId="25" fillId="8" borderId="21" xfId="31" applyFont="1" applyFill="1" applyBorder="1" applyAlignment="1">
      <alignment vertical="center"/>
    </xf>
    <xf numFmtId="0" fontId="25" fillId="8" borderId="0" xfId="31" applyFont="1" applyFill="1" applyAlignment="1">
      <alignment vertical="center"/>
    </xf>
    <xf numFmtId="0" fontId="25" fillId="8" borderId="33" xfId="31" applyFont="1" applyFill="1" applyBorder="1"/>
    <xf numFmtId="0" fontId="25" fillId="8" borderId="21" xfId="31" applyFont="1" applyFill="1" applyBorder="1"/>
    <xf numFmtId="38" fontId="25" fillId="8" borderId="1" xfId="31" applyNumberFormat="1" applyFont="1" applyFill="1" applyBorder="1" applyAlignment="1">
      <alignment vertical="center"/>
    </xf>
    <xf numFmtId="0" fontId="25" fillId="18" borderId="44" xfId="31" applyFont="1" applyFill="1" applyBorder="1" applyAlignment="1">
      <alignment vertical="center"/>
    </xf>
    <xf numFmtId="0" fontId="25" fillId="36" borderId="49" xfId="31" applyFont="1" applyFill="1" applyBorder="1" applyAlignment="1">
      <alignment vertical="center"/>
    </xf>
    <xf numFmtId="187" fontId="25" fillId="18" borderId="1" xfId="31" applyNumberFormat="1" applyFont="1" applyFill="1" applyBorder="1" applyAlignment="1">
      <alignment vertical="center"/>
    </xf>
    <xf numFmtId="0" fontId="25" fillId="18" borderId="20" xfId="31" applyFont="1" applyFill="1" applyBorder="1" applyAlignment="1">
      <alignment vertical="center"/>
    </xf>
    <xf numFmtId="0" fontId="25" fillId="17" borderId="11" xfId="31" applyFont="1" applyFill="1" applyBorder="1" applyAlignment="1">
      <alignment vertical="center"/>
    </xf>
    <xf numFmtId="206" fontId="25" fillId="34" borderId="1" xfId="31" applyNumberFormat="1" applyFont="1" applyFill="1" applyBorder="1" applyAlignment="1">
      <alignment vertical="center"/>
    </xf>
    <xf numFmtId="206" fontId="25" fillId="0" borderId="1" xfId="31" applyNumberFormat="1" applyFont="1" applyBorder="1" applyAlignment="1">
      <alignment vertical="center"/>
    </xf>
    <xf numFmtId="0" fontId="25" fillId="17" borderId="1" xfId="31" applyFont="1" applyFill="1" applyBorder="1" applyAlignment="1">
      <alignment vertical="center"/>
    </xf>
    <xf numFmtId="187" fontId="25" fillId="34" borderId="1" xfId="31" applyNumberFormat="1" applyFont="1" applyFill="1" applyBorder="1" applyAlignment="1">
      <alignment vertical="center"/>
    </xf>
    <xf numFmtId="187" fontId="25" fillId="0" borderId="1" xfId="31" applyNumberFormat="1" applyFont="1" applyBorder="1" applyAlignment="1">
      <alignment vertical="center"/>
    </xf>
    <xf numFmtId="0" fontId="25" fillId="17" borderId="52" xfId="31" applyFont="1" applyFill="1" applyBorder="1" applyAlignment="1">
      <alignment vertical="center"/>
    </xf>
    <xf numFmtId="0" fontId="25" fillId="18" borderId="32" xfId="31" applyFont="1" applyFill="1" applyBorder="1" applyAlignment="1">
      <alignment vertical="center"/>
    </xf>
    <xf numFmtId="0" fontId="25" fillId="8" borderId="1" xfId="31" applyFont="1" applyFill="1" applyBorder="1" applyAlignment="1">
      <alignment vertical="center"/>
    </xf>
    <xf numFmtId="0" fontId="25" fillId="18" borderId="49" xfId="31" applyFont="1" applyFill="1" applyBorder="1" applyAlignment="1">
      <alignment vertical="center"/>
    </xf>
    <xf numFmtId="9" fontId="25" fillId="18" borderId="1" xfId="27" applyFont="1" applyFill="1" applyBorder="1" applyAlignment="1">
      <alignment vertical="center"/>
    </xf>
    <xf numFmtId="179" fontId="25" fillId="18" borderId="1" xfId="27" applyNumberFormat="1" applyFont="1" applyFill="1" applyBorder="1" applyAlignment="1">
      <alignment vertical="center"/>
    </xf>
    <xf numFmtId="0" fontId="25" fillId="8" borderId="11" xfId="31" applyFont="1" applyFill="1" applyBorder="1" applyAlignment="1">
      <alignment vertical="center"/>
    </xf>
    <xf numFmtId="10" fontId="25" fillId="8" borderId="1" xfId="31" applyNumberFormat="1" applyFont="1" applyFill="1" applyBorder="1" applyAlignment="1">
      <alignment vertical="center"/>
    </xf>
    <xf numFmtId="179" fontId="25" fillId="8" borderId="1" xfId="31" applyNumberFormat="1" applyFont="1" applyFill="1" applyBorder="1" applyAlignment="1">
      <alignment vertical="center"/>
    </xf>
    <xf numFmtId="179" fontId="25" fillId="0" borderId="1" xfId="31" applyNumberFormat="1" applyFont="1" applyBorder="1" applyAlignment="1">
      <alignment vertical="center"/>
    </xf>
    <xf numFmtId="0" fontId="25" fillId="8" borderId="52" xfId="31" applyFont="1" applyFill="1" applyBorder="1" applyAlignment="1">
      <alignment vertical="center"/>
    </xf>
    <xf numFmtId="10" fontId="25" fillId="0" borderId="1" xfId="31" applyNumberFormat="1" applyFont="1" applyBorder="1" applyAlignment="1">
      <alignment vertical="center"/>
    </xf>
    <xf numFmtId="179" fontId="25" fillId="8" borderId="0" xfId="31" applyNumberFormat="1" applyFont="1" applyFill="1"/>
    <xf numFmtId="0" fontId="25" fillId="27" borderId="52" xfId="31" applyFont="1" applyFill="1" applyBorder="1" applyAlignment="1">
      <alignment vertical="center"/>
    </xf>
    <xf numFmtId="9" fontId="25" fillId="18" borderId="1" xfId="31" applyNumberFormat="1" applyFont="1" applyFill="1" applyBorder="1" applyAlignment="1">
      <alignment vertical="center"/>
    </xf>
    <xf numFmtId="179" fontId="25" fillId="18" borderId="1" xfId="31" applyNumberFormat="1" applyFont="1" applyFill="1" applyBorder="1" applyAlignment="1">
      <alignment vertical="center"/>
    </xf>
    <xf numFmtId="0" fontId="25" fillId="27" borderId="0" xfId="31" applyFont="1" applyFill="1" applyAlignment="1">
      <alignment vertical="center" wrapText="1"/>
    </xf>
    <xf numFmtId="0" fontId="25" fillId="0" borderId="0" xfId="31" applyFont="1" applyAlignment="1">
      <alignment vertical="center" wrapText="1"/>
    </xf>
    <xf numFmtId="0" fontId="27" fillId="8" borderId="0" xfId="31" applyFont="1" applyFill="1" applyAlignment="1">
      <alignment vertical="top" wrapText="1"/>
    </xf>
    <xf numFmtId="191" fontId="25" fillId="8" borderId="0" xfId="31" applyNumberFormat="1" applyFont="1" applyFill="1"/>
    <xf numFmtId="38" fontId="25" fillId="8" borderId="1" xfId="31" applyNumberFormat="1" applyFont="1" applyFill="1" applyBorder="1"/>
    <xf numFmtId="0" fontId="25" fillId="8" borderId="0" xfId="31" applyFont="1" applyFill="1" applyAlignment="1">
      <alignment vertical="top" wrapText="1"/>
    </xf>
    <xf numFmtId="0" fontId="25" fillId="36" borderId="21" xfId="31" applyFont="1" applyFill="1" applyBorder="1" applyAlignment="1">
      <alignment vertical="center"/>
    </xf>
    <xf numFmtId="0" fontId="25" fillId="17" borderId="44" xfId="31" applyFont="1" applyFill="1" applyBorder="1" applyAlignment="1">
      <alignment vertical="center"/>
    </xf>
    <xf numFmtId="0" fontId="25" fillId="17" borderId="33" xfId="31" applyFont="1" applyFill="1" applyBorder="1" applyAlignment="1">
      <alignment vertical="center"/>
    </xf>
    <xf numFmtId="0" fontId="25" fillId="17" borderId="20" xfId="31" applyFont="1" applyFill="1" applyBorder="1" applyAlignment="1">
      <alignment vertical="center"/>
    </xf>
    <xf numFmtId="9" fontId="25" fillId="8" borderId="0" xfId="27" applyFont="1" applyFill="1" applyAlignment="1">
      <alignment vertical="center"/>
    </xf>
    <xf numFmtId="0" fontId="25" fillId="27" borderId="20" xfId="31" applyFont="1" applyFill="1" applyBorder="1" applyAlignment="1">
      <alignment vertical="center"/>
    </xf>
    <xf numFmtId="187" fontId="25" fillId="8" borderId="0" xfId="31" applyNumberFormat="1" applyFont="1" applyFill="1"/>
    <xf numFmtId="0" fontId="25" fillId="18" borderId="21" xfId="31" applyFont="1" applyFill="1" applyBorder="1" applyAlignment="1">
      <alignment vertical="center"/>
    </xf>
    <xf numFmtId="0" fontId="25" fillId="8" borderId="44" xfId="31" applyFont="1" applyFill="1" applyBorder="1" applyAlignment="1">
      <alignment vertical="center"/>
    </xf>
    <xf numFmtId="0" fontId="25" fillId="8" borderId="20" xfId="31" applyFont="1" applyFill="1" applyBorder="1" applyAlignment="1">
      <alignment vertical="center"/>
    </xf>
    <xf numFmtId="0" fontId="28" fillId="8" borderId="0" xfId="33" applyFont="1" applyFill="1" applyAlignment="1">
      <alignment vertical="center"/>
    </xf>
    <xf numFmtId="0" fontId="27" fillId="27" borderId="0" xfId="33" applyFont="1" applyFill="1" applyAlignment="1">
      <alignment vertical="top"/>
    </xf>
    <xf numFmtId="0" fontId="25" fillId="5" borderId="33" xfId="33" applyFont="1" applyFill="1" applyBorder="1" applyAlignment="1">
      <alignment horizontal="center" vertical="center"/>
    </xf>
    <xf numFmtId="0" fontId="25" fillId="5" borderId="48" xfId="33" applyFont="1" applyFill="1" applyBorder="1" applyAlignment="1">
      <alignment horizontal="center" vertical="center"/>
    </xf>
    <xf numFmtId="0" fontId="25" fillId="5" borderId="21" xfId="33" applyFont="1" applyFill="1" applyBorder="1" applyAlignment="1">
      <alignment horizontal="center" vertical="center"/>
    </xf>
    <xf numFmtId="0" fontId="25" fillId="5" borderId="1" xfId="33" applyFont="1" applyFill="1" applyBorder="1" applyAlignment="1">
      <alignment horizontal="center" vertical="center" wrapText="1"/>
    </xf>
    <xf numFmtId="0" fontId="25" fillId="27" borderId="20" xfId="33" applyFont="1" applyFill="1" applyBorder="1" applyAlignment="1">
      <alignment horizontal="center" vertical="center"/>
    </xf>
    <xf numFmtId="0" fontId="25" fillId="27" borderId="44" xfId="33" applyFont="1" applyFill="1" applyBorder="1" applyAlignment="1">
      <alignment vertical="center"/>
    </xf>
    <xf numFmtId="0" fontId="25" fillId="27" borderId="92" xfId="33" applyFont="1" applyFill="1" applyBorder="1" applyAlignment="1">
      <alignment vertical="center"/>
    </xf>
    <xf numFmtId="0" fontId="25" fillId="27" borderId="49" xfId="33" applyFont="1" applyFill="1" applyBorder="1" applyAlignment="1">
      <alignment vertical="center"/>
    </xf>
    <xf numFmtId="0" fontId="25" fillId="27" borderId="1" xfId="0" applyFont="1" applyFill="1" applyBorder="1" applyAlignment="1">
      <alignment horizontal="center" vertical="center"/>
    </xf>
    <xf numFmtId="0" fontId="25" fillId="27" borderId="21" xfId="33" applyFont="1" applyFill="1" applyBorder="1" applyAlignment="1">
      <alignment vertical="center"/>
    </xf>
    <xf numFmtId="187" fontId="25" fillId="27" borderId="1" xfId="33" applyNumberFormat="1" applyFont="1" applyFill="1" applyBorder="1" applyAlignment="1">
      <alignment vertical="center"/>
    </xf>
    <xf numFmtId="178" fontId="25" fillId="27" borderId="20" xfId="33" applyNumberFormat="1" applyFont="1" applyFill="1" applyBorder="1" applyAlignment="1">
      <alignment vertical="center"/>
    </xf>
    <xf numFmtId="0" fontId="25" fillId="27" borderId="52" xfId="33" applyFont="1" applyFill="1" applyBorder="1" applyAlignment="1">
      <alignment vertical="center"/>
    </xf>
    <xf numFmtId="187" fontId="25" fillId="8" borderId="1" xfId="33" applyNumberFormat="1" applyFont="1" applyFill="1" applyBorder="1" applyAlignment="1">
      <alignment vertical="center"/>
    </xf>
    <xf numFmtId="178" fontId="25" fillId="8" borderId="20" xfId="33" applyNumberFormat="1" applyFont="1" applyFill="1" applyBorder="1" applyAlignment="1">
      <alignment vertical="center"/>
    </xf>
    <xf numFmtId="0" fontId="25" fillId="27" borderId="32" xfId="33" applyFont="1" applyFill="1" applyBorder="1" applyAlignment="1">
      <alignment vertical="center"/>
    </xf>
    <xf numFmtId="0" fontId="25" fillId="27" borderId="4" xfId="33" applyFont="1" applyFill="1" applyBorder="1" applyAlignment="1">
      <alignment vertical="center"/>
    </xf>
    <xf numFmtId="0" fontId="25" fillId="27" borderId="1" xfId="33" applyFont="1" applyFill="1" applyBorder="1" applyAlignment="1">
      <alignment vertical="center"/>
    </xf>
    <xf numFmtId="186" fontId="25" fillId="27" borderId="1" xfId="33" applyNumberFormat="1" applyFont="1" applyFill="1" applyBorder="1" applyAlignment="1">
      <alignment vertical="center"/>
    </xf>
    <xf numFmtId="180" fontId="25" fillId="27" borderId="20" xfId="33" applyNumberFormat="1" applyFont="1" applyFill="1" applyBorder="1" applyAlignment="1">
      <alignment vertical="center"/>
    </xf>
    <xf numFmtId="0" fontId="25" fillId="8" borderId="52" xfId="33" applyFont="1" applyFill="1" applyBorder="1" applyAlignment="1">
      <alignment vertical="center"/>
    </xf>
    <xf numFmtId="0" fontId="25" fillId="8" borderId="44" xfId="33" applyFont="1" applyFill="1" applyBorder="1" applyAlignment="1">
      <alignment vertical="center"/>
    </xf>
    <xf numFmtId="0" fontId="25" fillId="8" borderId="21" xfId="33" applyFont="1" applyFill="1" applyBorder="1" applyAlignment="1">
      <alignment vertical="center"/>
    </xf>
    <xf numFmtId="186" fontId="25" fillId="8" borderId="1" xfId="33" applyNumberFormat="1" applyFont="1" applyFill="1" applyBorder="1" applyAlignment="1">
      <alignment vertical="center"/>
    </xf>
    <xf numFmtId="180" fontId="25" fillId="8" borderId="20" xfId="33" applyNumberFormat="1" applyFont="1" applyFill="1" applyBorder="1" applyAlignment="1">
      <alignment vertical="center"/>
    </xf>
    <xf numFmtId="0" fontId="25" fillId="8" borderId="32" xfId="33" applyFont="1" applyFill="1" applyBorder="1" applyAlignment="1">
      <alignment vertical="center"/>
    </xf>
    <xf numFmtId="0" fontId="25" fillId="8" borderId="4" xfId="33" applyFont="1" applyFill="1" applyBorder="1" applyAlignment="1">
      <alignment vertical="center"/>
    </xf>
    <xf numFmtId="0" fontId="25" fillId="8" borderId="1" xfId="33" applyFont="1" applyFill="1" applyBorder="1" applyAlignment="1">
      <alignment vertical="center"/>
    </xf>
    <xf numFmtId="176" fontId="25" fillId="0" borderId="1" xfId="0" applyNumberFormat="1" applyFont="1" applyBorder="1">
      <alignment vertical="center"/>
    </xf>
    <xf numFmtId="178" fontId="25" fillId="8" borderId="20" xfId="33" applyNumberFormat="1" applyFont="1" applyFill="1" applyBorder="1" applyAlignment="1">
      <alignment vertical="center" wrapText="1"/>
    </xf>
    <xf numFmtId="176" fontId="25" fillId="27" borderId="0" xfId="0" applyNumberFormat="1" applyFont="1" applyFill="1" applyAlignment="1">
      <alignment vertical="top"/>
    </xf>
    <xf numFmtId="178" fontId="25" fillId="27" borderId="0" xfId="33" applyNumberFormat="1" applyFont="1" applyFill="1" applyAlignment="1">
      <alignment vertical="top" wrapText="1"/>
    </xf>
    <xf numFmtId="0" fontId="25" fillId="27" borderId="0" xfId="33" applyFont="1" applyFill="1" applyAlignment="1">
      <alignment vertical="center" wrapText="1"/>
    </xf>
    <xf numFmtId="0" fontId="25" fillId="27" borderId="0" xfId="0" applyFont="1" applyFill="1" applyAlignment="1">
      <alignment horizontal="center" vertical="center"/>
    </xf>
    <xf numFmtId="176" fontId="25" fillId="27" borderId="0" xfId="0" applyNumberFormat="1" applyFont="1" applyFill="1">
      <alignment vertical="center"/>
    </xf>
    <xf numFmtId="178" fontId="25" fillId="27" borderId="0" xfId="33" applyNumberFormat="1" applyFont="1" applyFill="1" applyAlignment="1">
      <alignment vertical="center" wrapText="1"/>
    </xf>
    <xf numFmtId="176" fontId="33" fillId="8" borderId="0" xfId="33" applyNumberFormat="1" applyFont="1" applyFill="1" applyAlignment="1">
      <alignment vertical="center"/>
    </xf>
    <xf numFmtId="0" fontId="25" fillId="27" borderId="0" xfId="33" applyFont="1" applyFill="1"/>
    <xf numFmtId="0" fontId="25" fillId="5" borderId="21" xfId="33" applyFont="1" applyFill="1" applyBorder="1" applyAlignment="1">
      <alignment horizontal="center" vertical="center" wrapText="1"/>
    </xf>
    <xf numFmtId="0" fontId="25" fillId="27" borderId="0" xfId="33" applyFont="1" applyFill="1" applyAlignment="1">
      <alignment horizontal="center" vertical="center"/>
    </xf>
    <xf numFmtId="184" fontId="25" fillId="22" borderId="1" xfId="33" applyNumberFormat="1" applyFont="1" applyFill="1" applyBorder="1" applyAlignment="1">
      <alignment vertical="center"/>
    </xf>
    <xf numFmtId="184" fontId="25" fillId="8" borderId="1" xfId="26" applyNumberFormat="1" applyFont="1" applyFill="1" applyBorder="1" applyAlignment="1">
      <alignment vertical="center"/>
    </xf>
    <xf numFmtId="184" fontId="25" fillId="8" borderId="0" xfId="33" applyNumberFormat="1" applyFont="1" applyFill="1" applyAlignment="1">
      <alignment vertical="center"/>
    </xf>
    <xf numFmtId="179" fontId="25" fillId="27" borderId="0" xfId="33" applyNumberFormat="1" applyFont="1" applyFill="1" applyAlignment="1">
      <alignment vertical="center"/>
    </xf>
    <xf numFmtId="0" fontId="25" fillId="27" borderId="33" xfId="33" applyFont="1" applyFill="1" applyBorder="1" applyAlignment="1">
      <alignment vertical="center"/>
    </xf>
    <xf numFmtId="0" fontId="25" fillId="8" borderId="48" xfId="33" applyFont="1" applyFill="1" applyBorder="1" applyAlignment="1">
      <alignment vertical="center"/>
    </xf>
    <xf numFmtId="0" fontId="25" fillId="8" borderId="33" xfId="33" applyFont="1" applyFill="1" applyBorder="1" applyAlignment="1">
      <alignment vertical="center"/>
    </xf>
    <xf numFmtId="184" fontId="25" fillId="8" borderId="1" xfId="33" applyNumberFormat="1" applyFont="1" applyFill="1" applyBorder="1" applyAlignment="1">
      <alignment vertical="center"/>
    </xf>
    <xf numFmtId="205" fontId="25" fillId="8" borderId="1" xfId="33" applyNumberFormat="1" applyFont="1" applyFill="1" applyBorder="1" applyAlignment="1">
      <alignment vertical="center"/>
    </xf>
    <xf numFmtId="0" fontId="27" fillId="27" borderId="0" xfId="33" applyFont="1" applyFill="1" applyAlignment="1">
      <alignment horizontal="left" vertical="top"/>
    </xf>
    <xf numFmtId="178" fontId="25" fillId="27" borderId="0" xfId="33" applyNumberFormat="1" applyFont="1" applyFill="1" applyAlignment="1">
      <alignment vertical="center"/>
    </xf>
    <xf numFmtId="180" fontId="25" fillId="27" borderId="0" xfId="33" applyNumberFormat="1" applyFont="1" applyFill="1" applyAlignment="1">
      <alignment vertical="center"/>
    </xf>
    <xf numFmtId="180" fontId="25" fillId="8" borderId="0" xfId="33" applyNumberFormat="1" applyFont="1" applyFill="1" applyAlignment="1">
      <alignment vertical="center"/>
    </xf>
    <xf numFmtId="0" fontId="25" fillId="8" borderId="0" xfId="33" applyFont="1" applyFill="1" applyAlignment="1">
      <alignment vertical="top" wrapText="1"/>
    </xf>
    <xf numFmtId="0" fontId="25" fillId="27" borderId="1" xfId="0" applyFont="1" applyFill="1" applyBorder="1" applyAlignment="1">
      <alignment horizontal="center" vertical="center" wrapText="1"/>
    </xf>
    <xf numFmtId="187" fontId="25" fillId="34" borderId="1" xfId="33" applyNumberFormat="1" applyFont="1" applyFill="1" applyBorder="1" applyAlignment="1">
      <alignment vertical="center" wrapText="1"/>
    </xf>
    <xf numFmtId="176" fontId="25" fillId="8" borderId="20" xfId="0" applyNumberFormat="1" applyFont="1" applyFill="1" applyBorder="1" applyAlignment="1">
      <alignment vertical="center" wrapText="1"/>
    </xf>
    <xf numFmtId="176" fontId="25" fillId="8" borderId="0" xfId="0" applyNumberFormat="1" applyFont="1" applyFill="1" applyAlignment="1">
      <alignment vertical="center" wrapText="1"/>
    </xf>
    <xf numFmtId="187" fontId="25" fillId="34" borderId="0" xfId="33" applyNumberFormat="1" applyFont="1" applyFill="1" applyAlignment="1">
      <alignment vertical="center" wrapText="1"/>
    </xf>
    <xf numFmtId="0" fontId="25" fillId="8" borderId="0" xfId="33" applyFont="1" applyFill="1" applyAlignment="1">
      <alignment vertical="center" wrapText="1"/>
    </xf>
    <xf numFmtId="179" fontId="25" fillId="27" borderId="49" xfId="33" applyNumberFormat="1" applyFont="1" applyFill="1" applyBorder="1" applyAlignment="1">
      <alignment vertical="center"/>
    </xf>
    <xf numFmtId="0" fontId="25" fillId="27" borderId="95" xfId="33" applyFont="1" applyFill="1" applyBorder="1" applyAlignment="1">
      <alignment vertical="center"/>
    </xf>
    <xf numFmtId="184" fontId="25" fillId="27" borderId="1" xfId="33" applyNumberFormat="1" applyFont="1" applyFill="1" applyBorder="1" applyAlignment="1">
      <alignment vertical="center"/>
    </xf>
    <xf numFmtId="184" fontId="25" fillId="27" borderId="0" xfId="33" applyNumberFormat="1" applyFont="1" applyFill="1" applyAlignment="1">
      <alignment vertical="center"/>
    </xf>
    <xf numFmtId="0" fontId="25" fillId="8" borderId="92" xfId="33" applyFont="1" applyFill="1" applyBorder="1" applyAlignment="1">
      <alignment vertical="center"/>
    </xf>
    <xf numFmtId="0" fontId="25" fillId="8" borderId="49" xfId="33" applyFont="1" applyFill="1" applyBorder="1" applyAlignment="1">
      <alignment vertical="center"/>
    </xf>
    <xf numFmtId="0" fontId="25" fillId="8" borderId="20" xfId="33" applyFont="1" applyFill="1" applyBorder="1" applyAlignment="1">
      <alignment vertical="center"/>
    </xf>
    <xf numFmtId="179" fontId="25" fillId="27" borderId="21" xfId="33" applyNumberFormat="1" applyFont="1" applyFill="1" applyBorder="1" applyAlignment="1">
      <alignment vertical="center"/>
    </xf>
    <xf numFmtId="179" fontId="25" fillId="27" borderId="48" xfId="33" applyNumberFormat="1" applyFont="1" applyFill="1" applyBorder="1" applyAlignment="1">
      <alignment vertical="center"/>
    </xf>
    <xf numFmtId="179" fontId="25" fillId="8" borderId="0" xfId="33" applyNumberFormat="1" applyFont="1" applyFill="1" applyAlignment="1">
      <alignment vertical="center"/>
    </xf>
    <xf numFmtId="0" fontId="49" fillId="8" borderId="0" xfId="32" applyFont="1" applyFill="1" applyAlignment="1">
      <alignment vertical="center"/>
    </xf>
    <xf numFmtId="0" fontId="25" fillId="38" borderId="33" xfId="33" applyFont="1" applyFill="1" applyBorder="1" applyAlignment="1">
      <alignment vertical="center"/>
    </xf>
    <xf numFmtId="0" fontId="25" fillId="38" borderId="21" xfId="33" applyFont="1" applyFill="1" applyBorder="1" applyAlignment="1">
      <alignment horizontal="center" vertical="center"/>
    </xf>
    <xf numFmtId="0" fontId="25" fillId="22" borderId="33" xfId="33" applyFont="1" applyFill="1" applyBorder="1" applyAlignment="1">
      <alignment vertical="center"/>
    </xf>
    <xf numFmtId="0" fontId="25" fillId="22" borderId="21" xfId="33" applyFont="1" applyFill="1" applyBorder="1" applyAlignment="1">
      <alignment horizontal="center" vertical="center"/>
    </xf>
    <xf numFmtId="0" fontId="25" fillId="22" borderId="1" xfId="33" applyFont="1" applyFill="1" applyBorder="1" applyAlignment="1">
      <alignment horizontal="center" vertical="center" wrapText="1"/>
    </xf>
    <xf numFmtId="0" fontId="25" fillId="38" borderId="1" xfId="33" applyFont="1" applyFill="1" applyBorder="1" applyAlignment="1">
      <alignment horizontal="center" vertical="center"/>
    </xf>
    <xf numFmtId="0" fontId="25" fillId="18" borderId="21" xfId="33" applyFont="1" applyFill="1" applyBorder="1" applyAlignment="1">
      <alignment vertical="center"/>
    </xf>
    <xf numFmtId="176" fontId="25" fillId="18" borderId="1" xfId="33" applyNumberFormat="1" applyFont="1" applyFill="1" applyBorder="1" applyAlignment="1">
      <alignment vertical="center"/>
    </xf>
    <xf numFmtId="176" fontId="25" fillId="27" borderId="0" xfId="33" applyNumberFormat="1" applyFont="1" applyFill="1" applyAlignment="1">
      <alignment vertical="center"/>
    </xf>
    <xf numFmtId="4" fontId="25" fillId="8" borderId="0" xfId="33" applyNumberFormat="1" applyFont="1" applyFill="1" applyAlignment="1">
      <alignment vertical="center"/>
    </xf>
    <xf numFmtId="176" fontId="25" fillId="8" borderId="1" xfId="33" applyNumberFormat="1" applyFont="1" applyFill="1" applyBorder="1" applyAlignment="1">
      <alignment vertical="center"/>
    </xf>
    <xf numFmtId="176" fontId="25" fillId="27" borderId="1" xfId="33" applyNumberFormat="1" applyFont="1" applyFill="1" applyBorder="1" applyAlignment="1">
      <alignment horizontal="right" vertical="center"/>
    </xf>
    <xf numFmtId="177" fontId="25" fillId="27" borderId="1" xfId="33" applyNumberFormat="1" applyFont="1" applyFill="1" applyBorder="1" applyAlignment="1">
      <alignment horizontal="right" vertical="center"/>
    </xf>
    <xf numFmtId="0" fontId="25" fillId="8" borderId="1" xfId="39" applyFont="1" applyFill="1" applyBorder="1" applyAlignment="1">
      <alignment horizontal="left" vertical="center" wrapText="1"/>
    </xf>
    <xf numFmtId="176" fontId="25" fillId="8" borderId="11" xfId="33" applyNumberFormat="1" applyFont="1" applyFill="1" applyBorder="1" applyAlignment="1">
      <alignment vertical="center"/>
    </xf>
    <xf numFmtId="10" fontId="25" fillId="8" borderId="0" xfId="33" applyNumberFormat="1" applyFont="1" applyFill="1" applyAlignment="1">
      <alignment vertical="center"/>
    </xf>
    <xf numFmtId="0" fontId="25" fillId="8" borderId="11" xfId="33" applyFont="1" applyFill="1" applyBorder="1" applyAlignment="1">
      <alignment vertical="center"/>
    </xf>
    <xf numFmtId="183" fontId="25" fillId="27" borderId="1" xfId="33" applyNumberFormat="1" applyFont="1" applyFill="1" applyBorder="1" applyAlignment="1">
      <alignment horizontal="right" vertical="center"/>
    </xf>
    <xf numFmtId="176" fontId="25" fillId="8" borderId="1" xfId="33" applyNumberFormat="1" applyFont="1" applyFill="1" applyBorder="1" applyAlignment="1">
      <alignment horizontal="center" vertical="center"/>
    </xf>
    <xf numFmtId="176" fontId="25" fillId="8" borderId="1" xfId="33" applyNumberFormat="1" applyFont="1" applyFill="1" applyBorder="1" applyAlignment="1">
      <alignment horizontal="right" vertical="center"/>
    </xf>
    <xf numFmtId="177" fontId="25" fillId="8" borderId="1" xfId="33" applyNumberFormat="1" applyFont="1" applyFill="1" applyBorder="1" applyAlignment="1">
      <alignment horizontal="right" vertical="center"/>
    </xf>
    <xf numFmtId="177" fontId="25" fillId="27" borderId="0" xfId="33" applyNumberFormat="1" applyFont="1" applyFill="1" applyAlignment="1">
      <alignment vertical="center"/>
    </xf>
    <xf numFmtId="177" fontId="33" fillId="27" borderId="0" xfId="33" applyNumberFormat="1" applyFont="1" applyFill="1" applyAlignment="1">
      <alignment vertical="center"/>
    </xf>
    <xf numFmtId="0" fontId="25" fillId="19" borderId="44" xfId="33" applyFont="1" applyFill="1" applyBorder="1" applyAlignment="1">
      <alignment vertical="center"/>
    </xf>
    <xf numFmtId="0" fontId="25" fillId="19" borderId="49" xfId="33" applyFont="1" applyFill="1" applyBorder="1" applyAlignment="1">
      <alignment vertical="center"/>
    </xf>
    <xf numFmtId="176" fontId="25" fillId="19" borderId="11" xfId="33" applyNumberFormat="1" applyFont="1" applyFill="1" applyBorder="1" applyAlignment="1">
      <alignment vertical="center"/>
    </xf>
    <xf numFmtId="0" fontId="25" fillId="19" borderId="52" xfId="33" applyFont="1" applyFill="1" applyBorder="1" applyAlignment="1">
      <alignment vertical="center"/>
    </xf>
    <xf numFmtId="0" fontId="25" fillId="19" borderId="20" xfId="33" applyFont="1" applyFill="1" applyBorder="1" applyAlignment="1">
      <alignment vertical="center"/>
    </xf>
    <xf numFmtId="176" fontId="25" fillId="8" borderId="11" xfId="33" applyNumberFormat="1" applyFont="1" applyFill="1" applyBorder="1" applyAlignment="1">
      <alignment horizontal="right" vertical="center"/>
    </xf>
    <xf numFmtId="177" fontId="25" fillId="8" borderId="11" xfId="33" applyNumberFormat="1" applyFont="1" applyFill="1" applyBorder="1" applyAlignment="1">
      <alignment horizontal="right" vertical="center"/>
    </xf>
    <xf numFmtId="0" fontId="25" fillId="19" borderId="4" xfId="33" applyFont="1" applyFill="1" applyBorder="1" applyAlignment="1">
      <alignment vertical="center"/>
    </xf>
    <xf numFmtId="0" fontId="25" fillId="20" borderId="20" xfId="33" applyFont="1" applyFill="1" applyBorder="1" applyAlignment="1">
      <alignment vertical="center"/>
    </xf>
    <xf numFmtId="0" fontId="25" fillId="20" borderId="95" xfId="33" applyFont="1" applyFill="1" applyBorder="1" applyAlignment="1">
      <alignment vertical="center"/>
    </xf>
    <xf numFmtId="176" fontId="25" fillId="20" borderId="52" xfId="33" applyNumberFormat="1" applyFont="1" applyFill="1" applyBorder="1" applyAlignment="1">
      <alignment vertical="center"/>
    </xf>
    <xf numFmtId="0" fontId="25" fillId="20" borderId="52" xfId="33" applyFont="1" applyFill="1" applyBorder="1" applyAlignment="1">
      <alignment vertical="center"/>
    </xf>
    <xf numFmtId="0" fontId="25" fillId="20" borderId="4" xfId="33" applyFont="1" applyFill="1" applyBorder="1" applyAlignment="1">
      <alignment vertical="center"/>
    </xf>
    <xf numFmtId="0" fontId="25" fillId="41" borderId="20" xfId="33" applyFont="1" applyFill="1" applyBorder="1" applyAlignment="1">
      <alignment vertical="center"/>
    </xf>
    <xf numFmtId="0" fontId="25" fillId="41" borderId="95" xfId="33" applyFont="1" applyFill="1" applyBorder="1" applyAlignment="1">
      <alignment vertical="center"/>
    </xf>
    <xf numFmtId="38" fontId="25" fillId="41" borderId="4" xfId="29" applyFont="1" applyFill="1" applyBorder="1" applyAlignment="1">
      <alignment horizontal="right" vertical="center"/>
    </xf>
    <xf numFmtId="176" fontId="25" fillId="41" borderId="4" xfId="33" applyNumberFormat="1" applyFont="1" applyFill="1" applyBorder="1" applyAlignment="1">
      <alignment vertical="center"/>
    </xf>
    <xf numFmtId="176" fontId="25" fillId="41" borderId="1" xfId="33" applyNumberFormat="1" applyFont="1" applyFill="1" applyBorder="1" applyAlignment="1">
      <alignment vertical="center"/>
    </xf>
    <xf numFmtId="0" fontId="50" fillId="8" borderId="11" xfId="33" applyFont="1" applyFill="1" applyBorder="1" applyAlignment="1">
      <alignment vertical="center"/>
    </xf>
    <xf numFmtId="0" fontId="25" fillId="8" borderId="9" xfId="33" applyFont="1" applyFill="1" applyBorder="1" applyAlignment="1">
      <alignment vertical="center"/>
    </xf>
    <xf numFmtId="0" fontId="50" fillId="8" borderId="9" xfId="33" applyFont="1" applyFill="1" applyBorder="1" applyAlignment="1">
      <alignment vertical="center"/>
    </xf>
    <xf numFmtId="177" fontId="25" fillId="8" borderId="9" xfId="33" applyNumberFormat="1" applyFont="1" applyFill="1" applyBorder="1" applyAlignment="1">
      <alignment horizontal="right" vertical="center"/>
    </xf>
    <xf numFmtId="176" fontId="25" fillId="8" borderId="9" xfId="33" applyNumberFormat="1" applyFont="1" applyFill="1" applyBorder="1" applyAlignment="1">
      <alignment horizontal="right" vertical="center"/>
    </xf>
    <xf numFmtId="0" fontId="25" fillId="21" borderId="47" xfId="33" applyFont="1" applyFill="1" applyBorder="1" applyAlignment="1">
      <alignment vertical="center"/>
    </xf>
    <xf numFmtId="176" fontId="25" fillId="21" borderId="4" xfId="33" applyNumberFormat="1" applyFont="1" applyFill="1" applyBorder="1" applyAlignment="1">
      <alignment vertical="center"/>
    </xf>
    <xf numFmtId="4" fontId="25" fillId="27" borderId="0" xfId="33" applyNumberFormat="1" applyFont="1" applyFill="1" applyAlignment="1">
      <alignment vertical="center"/>
    </xf>
    <xf numFmtId="11" fontId="25" fillId="8" borderId="0" xfId="33" applyNumberFormat="1" applyFont="1" applyFill="1" applyAlignment="1">
      <alignment vertical="center"/>
    </xf>
    <xf numFmtId="190" fontId="25" fillId="8" borderId="0" xfId="33" applyNumberFormat="1" applyFont="1" applyFill="1" applyAlignment="1">
      <alignment vertical="center"/>
    </xf>
    <xf numFmtId="9" fontId="25" fillId="18" borderId="1" xfId="26" applyFont="1" applyFill="1" applyBorder="1" applyAlignment="1">
      <alignment vertical="center"/>
    </xf>
    <xf numFmtId="9" fontId="25" fillId="18" borderId="1" xfId="26" applyFont="1" applyFill="1" applyBorder="1" applyAlignment="1">
      <alignment horizontal="right" vertical="center"/>
    </xf>
    <xf numFmtId="9" fontId="25" fillId="27" borderId="0" xfId="26" applyFont="1" applyFill="1" applyBorder="1" applyAlignment="1">
      <alignment vertical="center"/>
    </xf>
    <xf numFmtId="189" fontId="25" fillId="8" borderId="1" xfId="26" applyNumberFormat="1" applyFont="1" applyFill="1" applyBorder="1" applyAlignment="1">
      <alignment horizontal="center" vertical="center"/>
    </xf>
    <xf numFmtId="189" fontId="25" fillId="8" borderId="1" xfId="26" applyNumberFormat="1" applyFont="1" applyFill="1" applyBorder="1" applyAlignment="1">
      <alignment horizontal="right" vertical="center"/>
    </xf>
    <xf numFmtId="9" fontId="25" fillId="27" borderId="0" xfId="26" applyFont="1" applyFill="1" applyBorder="1" applyAlignment="1">
      <alignment horizontal="right" vertical="center"/>
    </xf>
    <xf numFmtId="9" fontId="25" fillId="8" borderId="11" xfId="26" applyFont="1" applyFill="1" applyBorder="1" applyAlignment="1">
      <alignment vertical="center"/>
    </xf>
    <xf numFmtId="9" fontId="25" fillId="8" borderId="1" xfId="26" applyFont="1" applyFill="1" applyBorder="1" applyAlignment="1">
      <alignment vertical="center"/>
    </xf>
    <xf numFmtId="179" fontId="25" fillId="27" borderId="0" xfId="26" applyNumberFormat="1" applyFont="1" applyFill="1" applyBorder="1" applyAlignment="1">
      <alignment vertical="center"/>
    </xf>
    <xf numFmtId="0" fontId="25" fillId="18" borderId="52" xfId="33" applyFont="1" applyFill="1" applyBorder="1" applyAlignment="1">
      <alignment vertical="center"/>
    </xf>
    <xf numFmtId="9" fontId="25" fillId="27" borderId="1" xfId="26" applyFont="1" applyFill="1" applyBorder="1" applyAlignment="1">
      <alignment vertical="center"/>
    </xf>
    <xf numFmtId="10" fontId="25" fillId="27" borderId="0" xfId="26" applyNumberFormat="1" applyFont="1" applyFill="1" applyBorder="1" applyAlignment="1">
      <alignment vertical="center"/>
    </xf>
    <xf numFmtId="10" fontId="25" fillId="27" borderId="0" xfId="26" applyNumberFormat="1" applyFont="1" applyFill="1" applyBorder="1" applyAlignment="1">
      <alignment horizontal="right" vertical="center"/>
    </xf>
    <xf numFmtId="198" fontId="25" fillId="27" borderId="0" xfId="26" applyNumberFormat="1" applyFont="1" applyFill="1" applyBorder="1" applyAlignment="1">
      <alignment vertical="center"/>
    </xf>
    <xf numFmtId="198" fontId="25" fillId="8" borderId="1" xfId="26" applyNumberFormat="1" applyFont="1" applyFill="1" applyBorder="1" applyAlignment="1">
      <alignment horizontal="center" vertical="center"/>
    </xf>
    <xf numFmtId="198" fontId="25" fillId="8" borderId="1" xfId="26" applyNumberFormat="1" applyFont="1" applyFill="1" applyBorder="1" applyAlignment="1">
      <alignment horizontal="right" vertical="center"/>
    </xf>
    <xf numFmtId="198" fontId="25" fillId="27" borderId="0" xfId="26" applyNumberFormat="1" applyFont="1" applyFill="1" applyBorder="1" applyAlignment="1">
      <alignment horizontal="right" vertical="center"/>
    </xf>
    <xf numFmtId="9" fontId="25" fillId="8" borderId="52" xfId="26" applyFont="1" applyFill="1" applyBorder="1" applyAlignment="1">
      <alignment vertical="center"/>
    </xf>
    <xf numFmtId="0" fontId="25" fillId="19" borderId="95" xfId="33" applyFont="1" applyFill="1" applyBorder="1" applyAlignment="1">
      <alignment vertical="center"/>
    </xf>
    <xf numFmtId="9" fontId="25" fillId="19" borderId="52" xfId="26" applyFont="1" applyFill="1" applyBorder="1" applyAlignment="1">
      <alignment vertical="center"/>
    </xf>
    <xf numFmtId="9" fontId="25" fillId="19" borderId="52" xfId="26" applyFont="1" applyFill="1" applyBorder="1" applyAlignment="1">
      <alignment horizontal="right" vertical="center"/>
    </xf>
    <xf numFmtId="179" fontId="25" fillId="8" borderId="11" xfId="26" applyNumberFormat="1" applyFont="1" applyFill="1" applyBorder="1" applyAlignment="1">
      <alignment vertical="center"/>
    </xf>
    <xf numFmtId="179" fontId="25" fillId="8" borderId="11" xfId="26" applyNumberFormat="1" applyFont="1" applyFill="1" applyBorder="1" applyAlignment="1">
      <alignment horizontal="right" vertical="center"/>
    </xf>
    <xf numFmtId="189" fontId="25" fillId="27" borderId="0" xfId="26" applyNumberFormat="1" applyFont="1" applyFill="1" applyBorder="1" applyAlignment="1">
      <alignment horizontal="right" vertical="center"/>
    </xf>
    <xf numFmtId="179" fontId="25" fillId="8" borderId="11" xfId="26" applyNumberFormat="1" applyFont="1" applyFill="1" applyBorder="1" applyAlignment="1">
      <alignment horizontal="center" vertical="center"/>
    </xf>
    <xf numFmtId="9" fontId="25" fillId="20" borderId="52" xfId="26" applyFont="1" applyFill="1" applyBorder="1" applyAlignment="1">
      <alignment vertical="center"/>
    </xf>
    <xf numFmtId="9" fontId="25" fillId="20" borderId="1" xfId="26" applyFont="1" applyFill="1" applyBorder="1" applyAlignment="1">
      <alignment vertical="center"/>
    </xf>
    <xf numFmtId="9" fontId="25" fillId="20" borderId="1" xfId="26" applyFont="1" applyFill="1" applyBorder="1" applyAlignment="1">
      <alignment horizontal="right" vertical="center"/>
    </xf>
    <xf numFmtId="179" fontId="25" fillId="8" borderId="1" xfId="26" applyNumberFormat="1" applyFont="1" applyFill="1" applyBorder="1" applyAlignment="1">
      <alignment vertical="center"/>
    </xf>
    <xf numFmtId="179" fontId="25" fillId="8" borderId="1" xfId="26" applyNumberFormat="1" applyFont="1" applyFill="1" applyBorder="1" applyAlignment="1">
      <alignment horizontal="right" vertical="center"/>
    </xf>
    <xf numFmtId="9" fontId="25" fillId="41" borderId="4" xfId="26" applyFont="1" applyFill="1" applyBorder="1" applyAlignment="1">
      <alignment vertical="center"/>
    </xf>
    <xf numFmtId="9" fontId="25" fillId="41" borderId="4" xfId="26" applyFont="1" applyFill="1" applyBorder="1" applyAlignment="1">
      <alignment horizontal="right" vertical="center"/>
    </xf>
    <xf numFmtId="176" fontId="25" fillId="8" borderId="62" xfId="33" applyNumberFormat="1" applyFont="1" applyFill="1" applyBorder="1" applyAlignment="1">
      <alignment vertical="center"/>
    </xf>
    <xf numFmtId="179" fontId="25" fillId="8" borderId="9" xfId="26" applyNumberFormat="1" applyFont="1" applyFill="1" applyBorder="1" applyAlignment="1">
      <alignment vertical="center"/>
    </xf>
    <xf numFmtId="179" fontId="25" fillId="8" borderId="9" xfId="26" applyNumberFormat="1" applyFont="1" applyFill="1" applyBorder="1" applyAlignment="1">
      <alignment horizontal="right" vertical="center"/>
    </xf>
    <xf numFmtId="9" fontId="25" fillId="21" borderId="4" xfId="26" applyFont="1" applyFill="1" applyBorder="1" applyAlignment="1">
      <alignment vertical="center"/>
    </xf>
    <xf numFmtId="179" fontId="25" fillId="18" borderId="1" xfId="26" applyNumberFormat="1" applyFont="1" applyFill="1" applyBorder="1" applyAlignment="1">
      <alignment vertical="center"/>
    </xf>
    <xf numFmtId="189" fontId="25" fillId="18" borderId="1" xfId="26" applyNumberFormat="1" applyFont="1" applyFill="1" applyBorder="1" applyAlignment="1">
      <alignment vertical="center"/>
    </xf>
    <xf numFmtId="203" fontId="25" fillId="27" borderId="0" xfId="26" applyNumberFormat="1" applyFont="1" applyFill="1" applyBorder="1" applyAlignment="1">
      <alignment vertical="center"/>
    </xf>
    <xf numFmtId="40" fontId="25" fillId="8" borderId="1" xfId="29" applyNumberFormat="1" applyFont="1" applyFill="1" applyBorder="1" applyAlignment="1">
      <alignment horizontal="right" vertical="center"/>
    </xf>
    <xf numFmtId="189" fontId="25" fillId="22" borderId="1" xfId="26" applyNumberFormat="1" applyFont="1" applyFill="1" applyBorder="1" applyAlignment="1">
      <alignment vertical="center"/>
    </xf>
    <xf numFmtId="189" fontId="25" fillId="47" borderId="1" xfId="26" applyNumberFormat="1" applyFont="1" applyFill="1" applyBorder="1" applyAlignment="1">
      <alignment horizontal="center" vertical="center"/>
    </xf>
    <xf numFmtId="189" fontId="25" fillId="47" borderId="1" xfId="26" applyNumberFormat="1" applyFont="1" applyFill="1" applyBorder="1" applyAlignment="1">
      <alignment horizontal="right" vertical="center"/>
    </xf>
    <xf numFmtId="203" fontId="25" fillId="27" borderId="0" xfId="26" applyNumberFormat="1" applyFont="1" applyFill="1" applyBorder="1" applyAlignment="1">
      <alignment horizontal="right" vertical="center"/>
    </xf>
    <xf numFmtId="40" fontId="25" fillId="8" borderId="11" xfId="29" applyNumberFormat="1" applyFont="1" applyFill="1" applyBorder="1" applyAlignment="1">
      <alignment horizontal="right" vertical="center"/>
    </xf>
    <xf numFmtId="38" fontId="25" fillId="27" borderId="1" xfId="29" applyFont="1" applyFill="1" applyBorder="1" applyAlignment="1">
      <alignment horizontal="right" vertical="center"/>
    </xf>
    <xf numFmtId="203" fontId="25" fillId="27" borderId="0" xfId="33" applyNumberFormat="1" applyFont="1" applyFill="1" applyAlignment="1">
      <alignment vertical="center"/>
    </xf>
    <xf numFmtId="10" fontId="25" fillId="22" borderId="1" xfId="26" applyNumberFormat="1" applyFont="1" applyFill="1" applyBorder="1" applyAlignment="1">
      <alignment vertical="center"/>
    </xf>
    <xf numFmtId="40" fontId="25" fillId="8" borderId="52" xfId="29" applyNumberFormat="1" applyFont="1" applyFill="1" applyBorder="1" applyAlignment="1">
      <alignment horizontal="right" vertical="center"/>
    </xf>
    <xf numFmtId="189" fontId="25" fillId="22" borderId="52" xfId="26" applyNumberFormat="1" applyFont="1" applyFill="1" applyBorder="1" applyAlignment="1">
      <alignment vertical="center"/>
    </xf>
    <xf numFmtId="38" fontId="25" fillId="19" borderId="52" xfId="29" applyFont="1" applyFill="1" applyBorder="1" applyAlignment="1">
      <alignment horizontal="right" vertical="center"/>
    </xf>
    <xf numFmtId="10" fontId="25" fillId="19" borderId="52" xfId="26" applyNumberFormat="1" applyFont="1" applyFill="1" applyBorder="1" applyAlignment="1">
      <alignment vertical="center"/>
    </xf>
    <xf numFmtId="189" fontId="25" fillId="19" borderId="52" xfId="26" applyNumberFormat="1" applyFont="1" applyFill="1" applyBorder="1" applyAlignment="1">
      <alignment vertical="center"/>
    </xf>
    <xf numFmtId="38" fontId="25" fillId="8" borderId="11" xfId="29" applyFont="1" applyFill="1" applyBorder="1" applyAlignment="1">
      <alignment horizontal="right" vertical="center"/>
    </xf>
    <xf numFmtId="10" fontId="25" fillId="22" borderId="11" xfId="26" applyNumberFormat="1" applyFont="1" applyFill="1" applyBorder="1" applyAlignment="1">
      <alignment vertical="center"/>
    </xf>
    <xf numFmtId="203" fontId="25" fillId="27" borderId="0" xfId="33" applyNumberFormat="1" applyFont="1" applyFill="1" applyAlignment="1">
      <alignment horizontal="right" vertical="center"/>
    </xf>
    <xf numFmtId="10" fontId="25" fillId="22" borderId="1" xfId="26" applyNumberFormat="1" applyFont="1" applyFill="1" applyBorder="1" applyAlignment="1">
      <alignment horizontal="right" vertical="center"/>
    </xf>
    <xf numFmtId="38" fontId="25" fillId="20" borderId="1" xfId="29" applyFont="1" applyFill="1" applyBorder="1" applyAlignment="1">
      <alignment horizontal="right" vertical="center"/>
    </xf>
    <xf numFmtId="10" fontId="25" fillId="20" borderId="1" xfId="26" applyNumberFormat="1" applyFont="1" applyFill="1" applyBorder="1" applyAlignment="1">
      <alignment vertical="center"/>
    </xf>
    <xf numFmtId="189" fontId="25" fillId="20" borderId="52" xfId="26" applyNumberFormat="1" applyFont="1" applyFill="1" applyBorder="1" applyAlignment="1">
      <alignment vertical="center"/>
    </xf>
    <xf numFmtId="38" fontId="25" fillId="41" borderId="1" xfId="29" applyFont="1" applyFill="1" applyBorder="1" applyAlignment="1">
      <alignment horizontal="right" vertical="center"/>
    </xf>
    <xf numFmtId="10" fontId="25" fillId="41" borderId="1" xfId="26" applyNumberFormat="1" applyFont="1" applyFill="1" applyBorder="1" applyAlignment="1">
      <alignment vertical="center"/>
    </xf>
    <xf numFmtId="189" fontId="25" fillId="41" borderId="4" xfId="26" applyNumberFormat="1" applyFont="1" applyFill="1" applyBorder="1" applyAlignment="1">
      <alignment vertical="center"/>
    </xf>
    <xf numFmtId="189" fontId="25" fillId="41" borderId="4" xfId="26" applyNumberFormat="1" applyFont="1" applyFill="1" applyBorder="1" applyAlignment="1">
      <alignment horizontal="right" vertical="center"/>
    </xf>
    <xf numFmtId="189" fontId="25" fillId="27" borderId="1" xfId="26" applyNumberFormat="1" applyFont="1" applyFill="1" applyBorder="1" applyAlignment="1">
      <alignment vertical="center"/>
    </xf>
    <xf numFmtId="189" fontId="25" fillId="27" borderId="1" xfId="26" applyNumberFormat="1" applyFont="1" applyFill="1" applyBorder="1" applyAlignment="1">
      <alignment horizontal="right" vertical="center"/>
    </xf>
    <xf numFmtId="40" fontId="25" fillId="8" borderId="62" xfId="29" applyNumberFormat="1" applyFont="1" applyFill="1" applyBorder="1" applyAlignment="1">
      <alignment horizontal="right" vertical="center"/>
    </xf>
    <xf numFmtId="10" fontId="25" fillId="22" borderId="62" xfId="26" applyNumberFormat="1" applyFont="1" applyFill="1" applyBorder="1" applyAlignment="1">
      <alignment vertical="center"/>
    </xf>
    <xf numFmtId="189" fontId="25" fillId="27" borderId="9" xfId="26" applyNumberFormat="1" applyFont="1" applyFill="1" applyBorder="1" applyAlignment="1">
      <alignment vertical="center"/>
    </xf>
    <xf numFmtId="189" fontId="25" fillId="27" borderId="9" xfId="26" applyNumberFormat="1" applyFont="1" applyFill="1" applyBorder="1" applyAlignment="1">
      <alignment horizontal="right" vertical="center"/>
    </xf>
    <xf numFmtId="38" fontId="25" fillId="21" borderId="4" xfId="29" applyFont="1" applyFill="1" applyBorder="1" applyAlignment="1">
      <alignment horizontal="right" vertical="center"/>
    </xf>
    <xf numFmtId="189" fontId="25" fillId="21" borderId="4" xfId="26" applyNumberFormat="1" applyFont="1" applyFill="1" applyBorder="1" applyAlignment="1">
      <alignment vertical="center"/>
    </xf>
    <xf numFmtId="189" fontId="25" fillId="21" borderId="4" xfId="26" applyNumberFormat="1" applyFont="1" applyFill="1" applyBorder="1" applyAlignment="1">
      <alignment horizontal="right" vertical="center"/>
    </xf>
    <xf numFmtId="38" fontId="25" fillId="27" borderId="0" xfId="29" applyFont="1" applyFill="1" applyBorder="1" applyAlignment="1">
      <alignment horizontal="right" vertical="center"/>
    </xf>
    <xf numFmtId="189" fontId="25" fillId="27" borderId="0" xfId="26" applyNumberFormat="1" applyFont="1" applyFill="1" applyBorder="1" applyAlignment="1">
      <alignment vertical="center"/>
    </xf>
    <xf numFmtId="189" fontId="25" fillId="18" borderId="1" xfId="26" applyNumberFormat="1" applyFont="1" applyFill="1" applyBorder="1" applyAlignment="1">
      <alignment horizontal="right" vertical="center"/>
    </xf>
    <xf numFmtId="38" fontId="25" fillId="8" borderId="1" xfId="29" applyFont="1" applyFill="1" applyBorder="1" applyAlignment="1">
      <alignment horizontal="right" vertical="center"/>
    </xf>
    <xf numFmtId="189" fontId="25" fillId="8" borderId="1" xfId="26" applyNumberFormat="1" applyFont="1" applyFill="1" applyBorder="1" applyAlignment="1">
      <alignment vertical="center"/>
    </xf>
    <xf numFmtId="38" fontId="25" fillId="8" borderId="52" xfId="29" applyFont="1" applyFill="1" applyBorder="1" applyAlignment="1">
      <alignment horizontal="right" vertical="center"/>
    </xf>
    <xf numFmtId="189" fontId="25" fillId="19" borderId="52" xfId="26" applyNumberFormat="1" applyFont="1" applyFill="1" applyBorder="1" applyAlignment="1">
      <alignment horizontal="right" vertical="center"/>
    </xf>
    <xf numFmtId="189" fontId="25" fillId="20" borderId="1" xfId="26" applyNumberFormat="1" applyFont="1" applyFill="1" applyBorder="1" applyAlignment="1">
      <alignment vertical="center"/>
    </xf>
    <xf numFmtId="189" fontId="25" fillId="20" borderId="1" xfId="26" applyNumberFormat="1" applyFont="1" applyFill="1" applyBorder="1" applyAlignment="1">
      <alignment horizontal="right" vertical="center"/>
    </xf>
    <xf numFmtId="189" fontId="25" fillId="41" borderId="1" xfId="26" applyNumberFormat="1" applyFont="1" applyFill="1" applyBorder="1" applyAlignment="1">
      <alignment vertical="center"/>
    </xf>
    <xf numFmtId="189" fontId="25" fillId="41" borderId="1" xfId="26" applyNumberFormat="1" applyFont="1" applyFill="1" applyBorder="1" applyAlignment="1">
      <alignment horizontal="right" vertical="center"/>
    </xf>
    <xf numFmtId="38" fontId="25" fillId="8" borderId="62" xfId="29" applyFont="1" applyFill="1" applyBorder="1" applyAlignment="1">
      <alignment horizontal="right" vertical="center"/>
    </xf>
    <xf numFmtId="189" fontId="25" fillId="8" borderId="11" xfId="26" applyNumberFormat="1" applyFont="1" applyFill="1" applyBorder="1" applyAlignment="1">
      <alignment vertical="center"/>
    </xf>
    <xf numFmtId="189" fontId="25" fillId="8" borderId="11" xfId="26" applyNumberFormat="1" applyFont="1" applyFill="1" applyBorder="1" applyAlignment="1">
      <alignment horizontal="right" vertical="center"/>
    </xf>
    <xf numFmtId="189" fontId="25" fillId="21" borderId="72" xfId="26" applyNumberFormat="1" applyFont="1" applyFill="1" applyBorder="1" applyAlignment="1">
      <alignment vertical="center"/>
    </xf>
    <xf numFmtId="189" fontId="25" fillId="21" borderId="72" xfId="26" applyNumberFormat="1" applyFont="1" applyFill="1" applyBorder="1" applyAlignment="1">
      <alignment horizontal="right" vertical="center"/>
    </xf>
    <xf numFmtId="3" fontId="25" fillId="8" borderId="0" xfId="33" applyNumberFormat="1" applyFont="1" applyFill="1"/>
    <xf numFmtId="194" fontId="25" fillId="8" borderId="0" xfId="33" applyNumberFormat="1" applyFont="1" applyFill="1"/>
    <xf numFmtId="0" fontId="25" fillId="38" borderId="145" xfId="33" applyFont="1" applyFill="1" applyBorder="1" applyAlignment="1">
      <alignment horizontal="center" vertical="center"/>
    </xf>
    <xf numFmtId="0" fontId="25" fillId="38" borderId="38" xfId="33" applyFont="1" applyFill="1" applyBorder="1" applyAlignment="1">
      <alignment horizontal="center" vertical="center"/>
    </xf>
    <xf numFmtId="0" fontId="25" fillId="38" borderId="39" xfId="33" applyFont="1" applyFill="1" applyBorder="1" applyAlignment="1">
      <alignment horizontal="center" vertical="center"/>
    </xf>
    <xf numFmtId="0" fontId="25" fillId="27" borderId="36" xfId="33" applyFont="1" applyFill="1" applyBorder="1" applyAlignment="1">
      <alignment horizontal="center" vertical="center"/>
    </xf>
    <xf numFmtId="0" fontId="25" fillId="43" borderId="170" xfId="33" applyFont="1" applyFill="1" applyBorder="1" applyAlignment="1">
      <alignment vertical="center"/>
    </xf>
    <xf numFmtId="0" fontId="25" fillId="43" borderId="1" xfId="33" applyFont="1" applyFill="1" applyBorder="1"/>
    <xf numFmtId="0" fontId="25" fillId="43" borderId="95" xfId="33" applyFont="1" applyFill="1" applyBorder="1"/>
    <xf numFmtId="176" fontId="25" fillId="43" borderId="1" xfId="33" applyNumberFormat="1" applyFont="1" applyFill="1" applyBorder="1" applyAlignment="1">
      <alignment vertical="center"/>
    </xf>
    <xf numFmtId="176" fontId="25" fillId="27" borderId="36" xfId="33" applyNumberFormat="1" applyFont="1" applyFill="1" applyBorder="1" applyAlignment="1">
      <alignment vertical="center"/>
    </xf>
    <xf numFmtId="0" fontId="25" fillId="43" borderId="36" xfId="33" applyFont="1" applyFill="1" applyBorder="1" applyAlignment="1">
      <alignment vertical="center"/>
    </xf>
    <xf numFmtId="0" fontId="25" fillId="43" borderId="1" xfId="33" applyFont="1" applyFill="1" applyBorder="1" applyAlignment="1">
      <alignment vertical="center"/>
    </xf>
    <xf numFmtId="0" fontId="25" fillId="43" borderId="54" xfId="33" applyFont="1" applyFill="1" applyBorder="1" applyAlignment="1">
      <alignment vertical="center"/>
    </xf>
    <xf numFmtId="176" fontId="25" fillId="43" borderId="4" xfId="33" applyNumberFormat="1" applyFont="1" applyFill="1" applyBorder="1" applyAlignment="1">
      <alignment vertical="center"/>
    </xf>
    <xf numFmtId="176" fontId="25" fillId="8" borderId="36" xfId="33" applyNumberFormat="1" applyFont="1" applyFill="1" applyBorder="1" applyAlignment="1">
      <alignment vertical="center"/>
    </xf>
    <xf numFmtId="178" fontId="25" fillId="8" borderId="0" xfId="33" applyNumberFormat="1" applyFont="1" applyFill="1" applyAlignment="1">
      <alignment vertical="center"/>
    </xf>
    <xf numFmtId="0" fontId="25" fillId="8" borderId="27" xfId="33" applyFont="1" applyFill="1" applyBorder="1" applyAlignment="1">
      <alignment vertical="center" wrapText="1"/>
    </xf>
    <xf numFmtId="176" fontId="25" fillId="8" borderId="27" xfId="33" applyNumberFormat="1" applyFont="1" applyFill="1" applyBorder="1" applyAlignment="1">
      <alignment vertical="center"/>
    </xf>
    <xf numFmtId="0" fontId="25" fillId="8" borderId="29" xfId="33" applyFont="1" applyFill="1" applyBorder="1" applyAlignment="1">
      <alignment vertical="center" wrapText="1"/>
    </xf>
    <xf numFmtId="176" fontId="25" fillId="8" borderId="29" xfId="33" applyNumberFormat="1" applyFont="1" applyFill="1" applyBorder="1" applyAlignment="1">
      <alignment vertical="center"/>
    </xf>
    <xf numFmtId="176" fontId="25" fillId="8" borderId="29" xfId="33" applyNumberFormat="1" applyFont="1" applyFill="1" applyBorder="1" applyAlignment="1">
      <alignment horizontal="right" vertical="center"/>
    </xf>
    <xf numFmtId="176" fontId="25" fillId="8" borderId="61" xfId="33" applyNumberFormat="1" applyFont="1" applyFill="1" applyBorder="1" applyAlignment="1">
      <alignment vertical="center"/>
    </xf>
    <xf numFmtId="0" fontId="25" fillId="8" borderId="64" xfId="33" applyFont="1" applyFill="1" applyBorder="1" applyAlignment="1">
      <alignment vertical="center" wrapText="1"/>
    </xf>
    <xf numFmtId="176" fontId="25" fillId="8" borderId="64" xfId="33" applyNumberFormat="1" applyFont="1" applyFill="1" applyBorder="1" applyAlignment="1">
      <alignment horizontal="right" vertical="center"/>
    </xf>
    <xf numFmtId="176" fontId="25" fillId="8" borderId="88" xfId="33" applyNumberFormat="1" applyFont="1" applyFill="1" applyBorder="1" applyAlignment="1">
      <alignment horizontal="right" vertical="center"/>
    </xf>
    <xf numFmtId="0" fontId="25" fillId="43" borderId="156" xfId="33" applyFont="1" applyFill="1" applyBorder="1" applyAlignment="1">
      <alignment vertical="center"/>
    </xf>
    <xf numFmtId="183" fontId="25" fillId="43" borderId="1" xfId="33" applyNumberFormat="1" applyFont="1" applyFill="1" applyBorder="1" applyAlignment="1">
      <alignment vertical="center"/>
    </xf>
    <xf numFmtId="177" fontId="25" fillId="8" borderId="36" xfId="33" applyNumberFormat="1" applyFont="1" applyFill="1" applyBorder="1" applyAlignment="1">
      <alignment vertical="center"/>
    </xf>
    <xf numFmtId="176" fontId="25" fillId="43" borderId="47" xfId="33" applyNumberFormat="1" applyFont="1" applyFill="1" applyBorder="1" applyAlignment="1">
      <alignment vertical="center"/>
    </xf>
    <xf numFmtId="176" fontId="25" fillId="8" borderId="63" xfId="33" applyNumberFormat="1" applyFont="1" applyFill="1" applyBorder="1" applyAlignment="1">
      <alignment vertical="center"/>
    </xf>
    <xf numFmtId="0" fontId="25" fillId="8" borderId="61" xfId="33" applyFont="1" applyFill="1" applyBorder="1" applyAlignment="1">
      <alignment vertical="center"/>
    </xf>
    <xf numFmtId="176" fontId="25" fillId="8" borderId="64" xfId="33" applyNumberFormat="1" applyFont="1" applyFill="1" applyBorder="1" applyAlignment="1">
      <alignment vertical="center"/>
    </xf>
    <xf numFmtId="0" fontId="25" fillId="43" borderId="11" xfId="33" applyFont="1" applyFill="1" applyBorder="1"/>
    <xf numFmtId="0" fontId="25" fillId="8" borderId="27" xfId="33" applyFont="1" applyFill="1" applyBorder="1" applyAlignment="1">
      <alignment vertical="center"/>
    </xf>
    <xf numFmtId="0" fontId="25" fillId="8" borderId="29" xfId="33" applyFont="1" applyFill="1" applyBorder="1" applyAlignment="1">
      <alignment vertical="center"/>
    </xf>
    <xf numFmtId="0" fontId="25" fillId="8" borderId="64" xfId="33" applyFont="1" applyFill="1" applyBorder="1" applyAlignment="1">
      <alignment vertical="center"/>
    </xf>
    <xf numFmtId="177" fontId="25" fillId="8" borderId="64" xfId="33" applyNumberFormat="1" applyFont="1" applyFill="1" applyBorder="1" applyAlignment="1">
      <alignment vertical="center"/>
    </xf>
    <xf numFmtId="0" fontId="25" fillId="43" borderId="4" xfId="33" applyFont="1" applyFill="1" applyBorder="1"/>
    <xf numFmtId="176" fontId="25" fillId="8" borderId="52" xfId="33" applyNumberFormat="1" applyFont="1" applyFill="1" applyBorder="1" applyAlignment="1">
      <alignment vertical="center"/>
    </xf>
    <xf numFmtId="0" fontId="25" fillId="27" borderId="69" xfId="33" applyFont="1" applyFill="1" applyBorder="1" applyAlignment="1">
      <alignment vertical="center" wrapText="1"/>
    </xf>
    <xf numFmtId="0" fontId="25" fillId="27" borderId="70" xfId="33" applyFont="1" applyFill="1" applyBorder="1" applyAlignment="1">
      <alignment vertical="center"/>
    </xf>
    <xf numFmtId="0" fontId="25" fillId="43" borderId="59" xfId="33" applyFont="1" applyFill="1" applyBorder="1" applyAlignment="1">
      <alignment vertical="center"/>
    </xf>
    <xf numFmtId="0" fontId="25" fillId="27" borderId="68" xfId="33" applyFont="1" applyFill="1" applyBorder="1" applyAlignment="1">
      <alignment vertical="center"/>
    </xf>
    <xf numFmtId="176" fontId="25" fillId="8" borderId="96" xfId="33" applyNumberFormat="1" applyFont="1" applyFill="1" applyBorder="1" applyAlignment="1">
      <alignment vertical="center"/>
    </xf>
    <xf numFmtId="0" fontId="25" fillId="43" borderId="55" xfId="33" applyFont="1" applyFill="1" applyBorder="1" applyAlignment="1">
      <alignment vertical="center"/>
    </xf>
    <xf numFmtId="0" fontId="25" fillId="43" borderId="18" xfId="33" applyFont="1" applyFill="1" applyBorder="1"/>
    <xf numFmtId="176" fontId="25" fillId="43" borderId="43" xfId="33" applyNumberFormat="1" applyFont="1" applyFill="1" applyBorder="1" applyAlignment="1">
      <alignment vertical="center"/>
    </xf>
    <xf numFmtId="209" fontId="25" fillId="8" borderId="0" xfId="33" applyNumberFormat="1" applyFont="1" applyFill="1"/>
    <xf numFmtId="11" fontId="25" fillId="8" borderId="0" xfId="33" applyNumberFormat="1" applyFont="1" applyFill="1"/>
    <xf numFmtId="0" fontId="25" fillId="27" borderId="21" xfId="33" applyFont="1" applyFill="1" applyBorder="1"/>
    <xf numFmtId="0" fontId="25" fillId="8" borderId="1" xfId="33" applyFont="1" applyFill="1" applyBorder="1"/>
    <xf numFmtId="179" fontId="25" fillId="8" borderId="1" xfId="33" applyNumberFormat="1" applyFont="1" applyFill="1" applyBorder="1" applyAlignment="1">
      <alignment vertical="center"/>
    </xf>
    <xf numFmtId="9" fontId="25" fillId="27" borderId="0" xfId="33" applyNumberFormat="1" applyFont="1" applyFill="1" applyAlignment="1">
      <alignment vertical="center"/>
    </xf>
    <xf numFmtId="0" fontId="25" fillId="27" borderId="47" xfId="33" applyFont="1" applyFill="1" applyBorder="1"/>
    <xf numFmtId="179" fontId="25" fillId="8" borderId="4" xfId="33" applyNumberFormat="1" applyFont="1" applyFill="1" applyBorder="1" applyAlignment="1">
      <alignment vertical="center"/>
    </xf>
    <xf numFmtId="0" fontId="25" fillId="27" borderId="72" xfId="33" applyFont="1" applyFill="1" applyBorder="1"/>
    <xf numFmtId="9" fontId="25" fillId="8" borderId="72" xfId="33" applyNumberFormat="1" applyFont="1" applyFill="1" applyBorder="1" applyAlignment="1">
      <alignment vertical="center"/>
    </xf>
    <xf numFmtId="184" fontId="25" fillId="43" borderId="1" xfId="33" applyNumberFormat="1" applyFont="1" applyFill="1" applyBorder="1" applyAlignment="1">
      <alignment vertical="center"/>
    </xf>
    <xf numFmtId="184" fontId="25" fillId="22" borderId="11" xfId="33" applyNumberFormat="1" applyFont="1" applyFill="1" applyBorder="1" applyAlignment="1">
      <alignment vertical="center"/>
    </xf>
    <xf numFmtId="0" fontId="25" fillId="43" borderId="4" xfId="33" applyFont="1" applyFill="1" applyBorder="1" applyAlignment="1">
      <alignment vertical="center"/>
    </xf>
    <xf numFmtId="0" fontId="25" fillId="27" borderId="27" xfId="33" applyFont="1" applyFill="1" applyBorder="1" applyAlignment="1">
      <alignment vertical="center"/>
    </xf>
    <xf numFmtId="0" fontId="25" fillId="27" borderId="67" xfId="33" applyFont="1" applyFill="1" applyBorder="1"/>
    <xf numFmtId="184" fontId="25" fillId="22" borderId="27" xfId="33" applyNumberFormat="1" applyFont="1" applyFill="1" applyBorder="1" applyAlignment="1">
      <alignment vertical="center"/>
    </xf>
    <xf numFmtId="184" fontId="25" fillId="27" borderId="27" xfId="33" applyNumberFormat="1" applyFont="1" applyFill="1" applyBorder="1" applyAlignment="1">
      <alignment vertical="center"/>
    </xf>
    <xf numFmtId="0" fontId="25" fillId="27" borderId="29" xfId="33" applyFont="1" applyFill="1" applyBorder="1" applyAlignment="1">
      <alignment vertical="center"/>
    </xf>
    <xf numFmtId="0" fontId="25" fillId="27" borderId="69" xfId="33" applyFont="1" applyFill="1" applyBorder="1"/>
    <xf numFmtId="184" fontId="25" fillId="22" borderId="29" xfId="33" applyNumberFormat="1" applyFont="1" applyFill="1" applyBorder="1" applyAlignment="1">
      <alignment vertical="center"/>
    </xf>
    <xf numFmtId="184" fontId="25" fillId="27" borderId="29" xfId="33" applyNumberFormat="1" applyFont="1" applyFill="1" applyBorder="1" applyAlignment="1">
      <alignment vertical="center"/>
    </xf>
    <xf numFmtId="0" fontId="25" fillId="27" borderId="61" xfId="33" applyFont="1" applyFill="1" applyBorder="1" applyAlignment="1">
      <alignment vertical="center"/>
    </xf>
    <xf numFmtId="0" fontId="25" fillId="27" borderId="64" xfId="33" applyFont="1" applyFill="1" applyBorder="1"/>
    <xf numFmtId="184" fontId="25" fillId="22" borderId="64" xfId="33" applyNumberFormat="1" applyFont="1" applyFill="1" applyBorder="1" applyAlignment="1">
      <alignment vertical="center"/>
    </xf>
    <xf numFmtId="184" fontId="25" fillId="27" borderId="64" xfId="33" applyNumberFormat="1" applyFont="1" applyFill="1" applyBorder="1" applyAlignment="1">
      <alignment vertical="center"/>
    </xf>
    <xf numFmtId="0" fontId="25" fillId="0" borderId="27" xfId="33" applyFont="1" applyBorder="1" applyAlignment="1">
      <alignment vertical="center"/>
    </xf>
    <xf numFmtId="0" fontId="25" fillId="0" borderId="67" xfId="33" applyFont="1" applyBorder="1"/>
    <xf numFmtId="184" fontId="25" fillId="8" borderId="27" xfId="33" applyNumberFormat="1" applyFont="1" applyFill="1" applyBorder="1" applyAlignment="1">
      <alignment vertical="center"/>
    </xf>
    <xf numFmtId="184" fontId="25" fillId="8" borderId="29" xfId="33" applyNumberFormat="1" applyFont="1" applyFill="1" applyBorder="1" applyAlignment="1">
      <alignment vertical="center"/>
    </xf>
    <xf numFmtId="0" fontId="25" fillId="27" borderId="71" xfId="33" applyFont="1" applyFill="1" applyBorder="1" applyAlignment="1">
      <alignment vertical="center"/>
    </xf>
    <xf numFmtId="0" fontId="25" fillId="27" borderId="71" xfId="33" applyFont="1" applyFill="1" applyBorder="1"/>
    <xf numFmtId="184" fontId="25" fillId="22" borderId="71" xfId="33" applyNumberFormat="1" applyFont="1" applyFill="1" applyBorder="1" applyAlignment="1">
      <alignment vertical="center"/>
    </xf>
    <xf numFmtId="184" fontId="25" fillId="8" borderId="71" xfId="33" applyNumberFormat="1" applyFont="1" applyFill="1" applyBorder="1" applyAlignment="1">
      <alignment vertical="center"/>
    </xf>
    <xf numFmtId="0" fontId="25" fillId="43" borderId="72" xfId="33" applyFont="1" applyFill="1" applyBorder="1"/>
    <xf numFmtId="184" fontId="25" fillId="22" borderId="72" xfId="33" applyNumberFormat="1" applyFont="1" applyFill="1" applyBorder="1" applyAlignment="1">
      <alignment vertical="center"/>
    </xf>
    <xf numFmtId="184" fontId="25" fillId="43" borderId="72" xfId="33" applyNumberFormat="1" applyFont="1" applyFill="1" applyBorder="1" applyAlignment="1">
      <alignment vertical="center"/>
    </xf>
    <xf numFmtId="184" fontId="25" fillId="43" borderId="11" xfId="33" applyNumberFormat="1" applyFont="1" applyFill="1" applyBorder="1" applyAlignment="1">
      <alignment vertical="center"/>
    </xf>
    <xf numFmtId="184" fontId="25" fillId="8" borderId="64" xfId="33" applyNumberFormat="1" applyFont="1" applyFill="1" applyBorder="1" applyAlignment="1">
      <alignment vertical="center"/>
    </xf>
    <xf numFmtId="184" fontId="25" fillId="22" borderId="4" xfId="33" applyNumberFormat="1" applyFont="1" applyFill="1" applyBorder="1" applyAlignment="1">
      <alignment vertical="center"/>
    </xf>
    <xf numFmtId="184" fontId="25" fillId="43" borderId="4" xfId="33" applyNumberFormat="1" applyFont="1" applyFill="1" applyBorder="1" applyAlignment="1">
      <alignment vertical="center"/>
    </xf>
    <xf numFmtId="0" fontId="32" fillId="8" borderId="0" xfId="33" applyFont="1" applyFill="1"/>
    <xf numFmtId="195" fontId="25" fillId="8" borderId="0" xfId="33" applyNumberFormat="1" applyFont="1" applyFill="1"/>
    <xf numFmtId="0" fontId="25" fillId="5" borderId="15" xfId="33" applyFont="1" applyFill="1" applyBorder="1" applyAlignment="1">
      <alignment horizontal="center" vertical="center"/>
    </xf>
    <xf numFmtId="0" fontId="25" fillId="38" borderId="16" xfId="33" applyFont="1" applyFill="1" applyBorder="1" applyAlignment="1">
      <alignment horizontal="center" vertical="center"/>
    </xf>
    <xf numFmtId="0" fontId="25" fillId="38" borderId="172" xfId="33" applyFont="1" applyFill="1" applyBorder="1" applyAlignment="1">
      <alignment horizontal="center" vertical="center"/>
    </xf>
    <xf numFmtId="0" fontId="25" fillId="38" borderId="17" xfId="33" applyFont="1" applyFill="1" applyBorder="1" applyAlignment="1">
      <alignment horizontal="center" vertical="center"/>
    </xf>
    <xf numFmtId="0" fontId="25" fillId="43" borderId="35" xfId="33" applyFont="1" applyFill="1" applyBorder="1" applyAlignment="1">
      <alignment vertical="center"/>
    </xf>
    <xf numFmtId="176" fontId="25" fillId="43" borderId="118" xfId="33" applyNumberFormat="1" applyFont="1" applyFill="1" applyBorder="1" applyAlignment="1">
      <alignment vertical="center"/>
    </xf>
    <xf numFmtId="176" fontId="25" fillId="43" borderId="58" xfId="33" applyNumberFormat="1" applyFont="1" applyFill="1" applyBorder="1" applyAlignment="1">
      <alignment vertical="center"/>
    </xf>
    <xf numFmtId="176" fontId="25" fillId="8" borderId="0" xfId="33" applyNumberFormat="1" applyFont="1" applyFill="1"/>
    <xf numFmtId="176" fontId="25" fillId="8" borderId="89" xfId="33" applyNumberFormat="1" applyFont="1" applyFill="1" applyBorder="1" applyAlignment="1">
      <alignment vertical="center"/>
    </xf>
    <xf numFmtId="176" fontId="25" fillId="8" borderId="167" xfId="33" applyNumberFormat="1" applyFont="1" applyFill="1" applyBorder="1" applyAlignment="1">
      <alignment vertical="center"/>
    </xf>
    <xf numFmtId="176" fontId="25" fillId="8" borderId="28" xfId="33" applyNumberFormat="1" applyFont="1" applyFill="1" applyBorder="1" applyAlignment="1">
      <alignment vertical="center"/>
    </xf>
    <xf numFmtId="176" fontId="25" fillId="8" borderId="90" xfId="33" applyNumberFormat="1" applyFont="1" applyFill="1" applyBorder="1" applyAlignment="1">
      <alignment vertical="center"/>
    </xf>
    <xf numFmtId="176" fontId="25" fillId="8" borderId="148" xfId="33" applyNumberFormat="1" applyFont="1" applyFill="1" applyBorder="1" applyAlignment="1">
      <alignment vertical="center"/>
    </xf>
    <xf numFmtId="176" fontId="25" fillId="8" borderId="30" xfId="33" applyNumberFormat="1" applyFont="1" applyFill="1" applyBorder="1" applyAlignment="1">
      <alignment vertical="center"/>
    </xf>
    <xf numFmtId="176" fontId="25" fillId="27" borderId="0" xfId="0" applyNumberFormat="1" applyFont="1" applyFill="1" applyAlignment="1">
      <alignment vertical="center" wrapText="1"/>
    </xf>
    <xf numFmtId="176" fontId="25" fillId="8" borderId="120" xfId="33" applyNumberFormat="1" applyFont="1" applyFill="1" applyBorder="1" applyAlignment="1">
      <alignment vertical="center"/>
    </xf>
    <xf numFmtId="176" fontId="25" fillId="8" borderId="168" xfId="33" applyNumberFormat="1" applyFont="1" applyFill="1" applyBorder="1" applyAlignment="1">
      <alignment vertical="center"/>
    </xf>
    <xf numFmtId="176" fontId="25" fillId="8" borderId="174" xfId="33" applyNumberFormat="1" applyFont="1" applyFill="1" applyBorder="1" applyAlignment="1">
      <alignment vertical="center"/>
    </xf>
    <xf numFmtId="176" fontId="25" fillId="8" borderId="171" xfId="33" applyNumberFormat="1" applyFont="1" applyFill="1" applyBorder="1" applyAlignment="1">
      <alignment horizontal="right" vertical="center"/>
    </xf>
    <xf numFmtId="176" fontId="25" fillId="8" borderId="161" xfId="33" applyNumberFormat="1" applyFont="1" applyFill="1" applyBorder="1" applyAlignment="1">
      <alignment horizontal="right" vertical="center"/>
    </xf>
    <xf numFmtId="176" fontId="25" fillId="8" borderId="119" xfId="33" applyNumberFormat="1" applyFont="1" applyFill="1" applyBorder="1" applyAlignment="1">
      <alignment horizontal="right" vertical="center"/>
    </xf>
    <xf numFmtId="176" fontId="25" fillId="27" borderId="36" xfId="0" applyNumberFormat="1" applyFont="1" applyFill="1" applyBorder="1" applyAlignment="1">
      <alignment vertical="center" wrapText="1"/>
    </xf>
    <xf numFmtId="176" fontId="25" fillId="8" borderId="171" xfId="33" applyNumberFormat="1" applyFont="1" applyFill="1" applyBorder="1" applyAlignment="1">
      <alignment vertical="center"/>
    </xf>
    <xf numFmtId="176" fontId="25" fillId="8" borderId="161" xfId="33" applyNumberFormat="1" applyFont="1" applyFill="1" applyBorder="1" applyAlignment="1">
      <alignment vertical="center"/>
    </xf>
    <xf numFmtId="176" fontId="25" fillId="8" borderId="119" xfId="33" applyNumberFormat="1" applyFont="1" applyFill="1" applyBorder="1" applyAlignment="1">
      <alignment vertical="center"/>
    </xf>
    <xf numFmtId="0" fontId="25" fillId="43" borderId="47" xfId="33" applyFont="1" applyFill="1" applyBorder="1" applyAlignment="1">
      <alignment vertical="center" wrapText="1"/>
    </xf>
    <xf numFmtId="177" fontId="25" fillId="43" borderId="4" xfId="33" applyNumberFormat="1" applyFont="1" applyFill="1" applyBorder="1" applyAlignment="1">
      <alignment vertical="center"/>
    </xf>
    <xf numFmtId="177" fontId="25" fillId="43" borderId="118" xfId="33" applyNumberFormat="1" applyFont="1" applyFill="1" applyBorder="1" applyAlignment="1">
      <alignment vertical="center"/>
    </xf>
    <xf numFmtId="177" fontId="25" fillId="43" borderId="58" xfId="33" applyNumberFormat="1" applyFont="1" applyFill="1" applyBorder="1" applyAlignment="1">
      <alignment vertical="center"/>
    </xf>
    <xf numFmtId="0" fontId="25" fillId="8" borderId="0" xfId="33" applyFont="1" applyFill="1" applyAlignment="1">
      <alignment horizontal="center" vertical="center"/>
    </xf>
    <xf numFmtId="177" fontId="25" fillId="8" borderId="63" xfId="33" applyNumberFormat="1" applyFont="1" applyFill="1" applyBorder="1" applyAlignment="1">
      <alignment vertical="center"/>
    </xf>
    <xf numFmtId="177" fontId="25" fillId="8" borderId="122" xfId="33" applyNumberFormat="1" applyFont="1" applyFill="1" applyBorder="1" applyAlignment="1">
      <alignment vertical="center"/>
    </xf>
    <xf numFmtId="177" fontId="25" fillId="8" borderId="127" xfId="33" applyNumberFormat="1" applyFont="1" applyFill="1" applyBorder="1" applyAlignment="1">
      <alignment vertical="center"/>
    </xf>
    <xf numFmtId="177" fontId="25" fillId="8" borderId="112" xfId="33" applyNumberFormat="1" applyFont="1" applyFill="1" applyBorder="1" applyAlignment="1">
      <alignment vertical="center"/>
    </xf>
    <xf numFmtId="177" fontId="25" fillId="8" borderId="171" xfId="33" applyNumberFormat="1" applyFont="1" applyFill="1" applyBorder="1" applyAlignment="1">
      <alignment vertical="center"/>
    </xf>
    <xf numFmtId="177" fontId="25" fillId="8" borderId="161" xfId="33" applyNumberFormat="1" applyFont="1" applyFill="1" applyBorder="1" applyAlignment="1">
      <alignment vertical="center"/>
    </xf>
    <xf numFmtId="177" fontId="25" fillId="8" borderId="119" xfId="33" applyNumberFormat="1" applyFont="1" applyFill="1" applyBorder="1" applyAlignment="1">
      <alignment vertical="center"/>
    </xf>
    <xf numFmtId="176" fontId="33" fillId="27" borderId="0" xfId="0" applyNumberFormat="1" applyFont="1" applyFill="1">
      <alignment vertical="center"/>
    </xf>
    <xf numFmtId="176" fontId="33" fillId="27" borderId="0" xfId="0" applyNumberFormat="1" applyFont="1" applyFill="1" applyAlignment="1">
      <alignment horizontal="left" vertical="top"/>
    </xf>
    <xf numFmtId="176" fontId="25" fillId="27" borderId="0" xfId="0" applyNumberFormat="1" applyFont="1" applyFill="1" applyAlignment="1">
      <alignment vertical="center" shrinkToFit="1"/>
    </xf>
    <xf numFmtId="177" fontId="25" fillId="8" borderId="29" xfId="33" applyNumberFormat="1" applyFont="1" applyFill="1" applyBorder="1" applyAlignment="1">
      <alignment vertical="center"/>
    </xf>
    <xf numFmtId="177" fontId="25" fillId="8" borderId="90" xfId="33" applyNumberFormat="1" applyFont="1" applyFill="1" applyBorder="1" applyAlignment="1">
      <alignment vertical="center"/>
    </xf>
    <xf numFmtId="177" fontId="25" fillId="8" borderId="148" xfId="33" applyNumberFormat="1" applyFont="1" applyFill="1" applyBorder="1" applyAlignment="1">
      <alignment vertical="center"/>
    </xf>
    <xf numFmtId="177" fontId="25" fillId="8" borderId="30" xfId="33" applyNumberFormat="1" applyFont="1" applyFill="1" applyBorder="1" applyAlignment="1">
      <alignment vertical="center"/>
    </xf>
    <xf numFmtId="38" fontId="25" fillId="8" borderId="0" xfId="33" applyNumberFormat="1" applyFont="1" applyFill="1" applyAlignment="1">
      <alignment vertical="center"/>
    </xf>
    <xf numFmtId="177" fontId="25" fillId="8" borderId="123" xfId="33" applyNumberFormat="1" applyFont="1" applyFill="1" applyBorder="1" applyAlignment="1">
      <alignment vertical="center"/>
    </xf>
    <xf numFmtId="176" fontId="25" fillId="8" borderId="123" xfId="33" applyNumberFormat="1" applyFont="1" applyFill="1" applyBorder="1" applyAlignment="1">
      <alignment vertical="center"/>
    </xf>
    <xf numFmtId="176" fontId="25" fillId="8" borderId="91" xfId="33" applyNumberFormat="1" applyFont="1" applyFill="1" applyBorder="1" applyAlignment="1">
      <alignment vertical="center"/>
    </xf>
    <xf numFmtId="176" fontId="25" fillId="8" borderId="155" xfId="33" applyNumberFormat="1" applyFont="1" applyFill="1" applyBorder="1" applyAlignment="1">
      <alignment vertical="center"/>
    </xf>
    <xf numFmtId="0" fontId="33" fillId="8" borderId="0" xfId="33" applyFont="1" applyFill="1" applyAlignment="1">
      <alignment vertical="center"/>
    </xf>
    <xf numFmtId="0" fontId="25" fillId="43" borderId="169" xfId="33" applyFont="1" applyFill="1" applyBorder="1" applyAlignment="1">
      <alignment vertical="center"/>
    </xf>
    <xf numFmtId="0" fontId="25" fillId="43" borderId="53" xfId="33" applyFont="1" applyFill="1" applyBorder="1"/>
    <xf numFmtId="176" fontId="25" fillId="43" borderId="53" xfId="33" applyNumberFormat="1" applyFont="1" applyFill="1" applyBorder="1" applyAlignment="1">
      <alignment vertical="center"/>
    </xf>
    <xf numFmtId="176" fontId="25" fillId="43" borderId="126" xfId="33" applyNumberFormat="1" applyFont="1" applyFill="1" applyBorder="1" applyAlignment="1">
      <alignment vertical="center"/>
    </xf>
    <xf numFmtId="176" fontId="25" fillId="43" borderId="147" xfId="33" applyNumberFormat="1" applyFont="1" applyFill="1" applyBorder="1" applyAlignment="1">
      <alignment vertical="center"/>
    </xf>
    <xf numFmtId="179" fontId="25" fillId="8" borderId="9" xfId="33" applyNumberFormat="1" applyFont="1" applyFill="1" applyBorder="1" applyAlignment="1">
      <alignment vertical="center"/>
    </xf>
    <xf numFmtId="9" fontId="25" fillId="8" borderId="4" xfId="33" applyNumberFormat="1" applyFont="1" applyFill="1" applyBorder="1" applyAlignment="1">
      <alignment vertical="center"/>
    </xf>
    <xf numFmtId="184" fontId="25" fillId="8" borderId="0" xfId="33" applyNumberFormat="1" applyFont="1" applyFill="1"/>
    <xf numFmtId="184" fontId="25" fillId="8" borderId="27" xfId="33" applyNumberFormat="1" applyFont="1" applyFill="1" applyBorder="1" applyAlignment="1">
      <alignment vertical="center" wrapText="1"/>
    </xf>
    <xf numFmtId="184" fontId="25" fillId="8" borderId="29" xfId="33" applyNumberFormat="1" applyFont="1" applyFill="1" applyBorder="1" applyAlignment="1">
      <alignment vertical="center" wrapText="1"/>
    </xf>
    <xf numFmtId="184" fontId="25" fillId="8" borderId="64" xfId="33" applyNumberFormat="1" applyFont="1" applyFill="1" applyBorder="1" applyAlignment="1">
      <alignment vertical="center" wrapText="1"/>
    </xf>
    <xf numFmtId="0" fontId="25" fillId="43" borderId="11" xfId="33" applyFont="1" applyFill="1" applyBorder="1" applyAlignment="1">
      <alignment vertical="center"/>
    </xf>
    <xf numFmtId="184" fontId="25" fillId="27" borderId="20" xfId="33" applyNumberFormat="1" applyFont="1" applyFill="1" applyBorder="1" applyAlignment="1">
      <alignment vertical="center"/>
    </xf>
    <xf numFmtId="176" fontId="25" fillId="8" borderId="20" xfId="0" applyNumberFormat="1" applyFont="1" applyFill="1" applyBorder="1" applyAlignment="1">
      <alignment vertical="center" shrinkToFit="1"/>
    </xf>
    <xf numFmtId="176" fontId="25" fillId="8" borderId="0" xfId="0" applyNumberFormat="1" applyFont="1" applyFill="1" applyAlignment="1">
      <alignment vertical="center" shrinkToFit="1"/>
    </xf>
    <xf numFmtId="0" fontId="25" fillId="8" borderId="71" xfId="33" applyFont="1" applyFill="1" applyBorder="1" applyAlignment="1">
      <alignment vertical="center" wrapText="1"/>
    </xf>
    <xf numFmtId="0" fontId="25" fillId="27" borderId="45" xfId="33" applyFont="1" applyFill="1" applyBorder="1" applyAlignment="1">
      <alignment vertical="center" wrapText="1"/>
    </xf>
    <xf numFmtId="176" fontId="25" fillId="27" borderId="45" xfId="33" applyNumberFormat="1" applyFont="1" applyFill="1" applyBorder="1" applyAlignment="1">
      <alignment vertical="center"/>
    </xf>
    <xf numFmtId="180" fontId="25" fillId="27" borderId="45" xfId="33" applyNumberFormat="1" applyFont="1" applyFill="1" applyBorder="1" applyAlignment="1">
      <alignment vertical="center"/>
    </xf>
    <xf numFmtId="0" fontId="25" fillId="27" borderId="22" xfId="33" applyFont="1" applyFill="1" applyBorder="1" applyAlignment="1">
      <alignment vertical="center" wrapText="1"/>
    </xf>
    <xf numFmtId="176" fontId="25" fillId="27" borderId="22" xfId="33" applyNumberFormat="1" applyFont="1" applyFill="1" applyBorder="1" applyAlignment="1">
      <alignment vertical="center"/>
    </xf>
    <xf numFmtId="176" fontId="25" fillId="27" borderId="22" xfId="0" applyNumberFormat="1" applyFont="1" applyFill="1" applyBorder="1" applyAlignment="1">
      <alignment vertical="center" wrapText="1"/>
    </xf>
    <xf numFmtId="180" fontId="25" fillId="27" borderId="22" xfId="33" applyNumberFormat="1" applyFont="1" applyFill="1" applyBorder="1" applyAlignment="1">
      <alignment vertical="center"/>
    </xf>
    <xf numFmtId="0" fontId="25" fillId="27" borderId="113" xfId="33" applyFont="1" applyFill="1" applyBorder="1" applyAlignment="1">
      <alignment vertical="center" wrapText="1"/>
    </xf>
    <xf numFmtId="176" fontId="25" fillId="27" borderId="113" xfId="33" applyNumberFormat="1" applyFont="1" applyFill="1" applyBorder="1" applyAlignment="1">
      <alignment vertical="center"/>
    </xf>
    <xf numFmtId="180" fontId="25" fillId="27" borderId="113" xfId="33" applyNumberFormat="1" applyFont="1" applyFill="1" applyBorder="1" applyAlignment="1">
      <alignment vertical="center"/>
    </xf>
    <xf numFmtId="176" fontId="25" fillId="27" borderId="4" xfId="33" applyNumberFormat="1" applyFont="1" applyFill="1" applyBorder="1" applyAlignment="1">
      <alignment vertical="center"/>
    </xf>
    <xf numFmtId="176" fontId="25" fillId="27" borderId="4" xfId="0" applyNumberFormat="1" applyFont="1" applyFill="1" applyBorder="1" applyAlignment="1">
      <alignment vertical="center" wrapText="1"/>
    </xf>
    <xf numFmtId="179" fontId="25" fillId="27" borderId="45" xfId="26" applyNumberFormat="1" applyFont="1" applyFill="1" applyBorder="1" applyAlignment="1">
      <alignment vertical="center"/>
    </xf>
    <xf numFmtId="178" fontId="25" fillId="27" borderId="45" xfId="33" applyNumberFormat="1" applyFont="1" applyFill="1" applyBorder="1" applyAlignment="1">
      <alignment vertical="center"/>
    </xf>
    <xf numFmtId="179" fontId="25" fillId="27" borderId="22" xfId="26" applyNumberFormat="1" applyFont="1" applyFill="1" applyBorder="1" applyAlignment="1">
      <alignment vertical="center"/>
    </xf>
    <xf numFmtId="10" fontId="25" fillId="27" borderId="22" xfId="26" applyNumberFormat="1" applyFont="1" applyFill="1" applyBorder="1" applyAlignment="1">
      <alignment vertical="center"/>
    </xf>
    <xf numFmtId="179" fontId="25" fillId="27" borderId="113" xfId="26" applyNumberFormat="1" applyFont="1" applyFill="1" applyBorder="1" applyAlignment="1">
      <alignment vertical="center"/>
    </xf>
    <xf numFmtId="9" fontId="25" fillId="27" borderId="4" xfId="26" applyFont="1" applyFill="1" applyBorder="1" applyAlignment="1">
      <alignment vertical="center"/>
    </xf>
    <xf numFmtId="0" fontId="26" fillId="8" borderId="0" xfId="33" applyFont="1" applyFill="1" applyAlignment="1">
      <alignment vertical="center"/>
    </xf>
    <xf numFmtId="0" fontId="28" fillId="27" borderId="0" xfId="33" applyFont="1" applyFill="1"/>
    <xf numFmtId="0" fontId="26" fillId="8" borderId="0" xfId="33" applyFont="1" applyFill="1"/>
    <xf numFmtId="0" fontId="28" fillId="8" borderId="0" xfId="33" applyFont="1" applyFill="1"/>
    <xf numFmtId="0" fontId="51" fillId="8" borderId="0" xfId="33" applyFont="1" applyFill="1"/>
    <xf numFmtId="0" fontId="45" fillId="8" borderId="0" xfId="33" applyFont="1" applyFill="1"/>
    <xf numFmtId="0" fontId="25" fillId="38" borderId="102" xfId="33" applyFont="1" applyFill="1" applyBorder="1"/>
    <xf numFmtId="0" fontId="25" fillId="38" borderId="75" xfId="33" applyFont="1" applyFill="1" applyBorder="1" applyAlignment="1">
      <alignment horizontal="center" vertical="top" wrapText="1"/>
    </xf>
    <xf numFmtId="0" fontId="25" fillId="38" borderId="74" xfId="33" applyFont="1" applyFill="1" applyBorder="1" applyAlignment="1">
      <alignment horizontal="center" vertical="top" wrapText="1"/>
    </xf>
    <xf numFmtId="0" fontId="25" fillId="38" borderId="129" xfId="33" applyFont="1" applyFill="1" applyBorder="1" applyAlignment="1">
      <alignment horizontal="center" vertical="top" wrapText="1"/>
    </xf>
    <xf numFmtId="0" fontId="25" fillId="8" borderId="36" xfId="33" applyFont="1" applyFill="1" applyBorder="1" applyAlignment="1">
      <alignment vertical="center"/>
    </xf>
    <xf numFmtId="0" fontId="25" fillId="8" borderId="103" xfId="33" applyFont="1" applyFill="1" applyBorder="1" applyAlignment="1">
      <alignment vertical="center"/>
    </xf>
    <xf numFmtId="176" fontId="25" fillId="8" borderId="76" xfId="33" applyNumberFormat="1" applyFont="1" applyFill="1" applyBorder="1" applyAlignment="1">
      <alignment vertical="center"/>
    </xf>
    <xf numFmtId="179" fontId="25" fillId="8" borderId="77" xfId="33" applyNumberFormat="1" applyFont="1" applyFill="1" applyBorder="1" applyAlignment="1">
      <alignment vertical="center"/>
    </xf>
    <xf numFmtId="179" fontId="25" fillId="8" borderId="130" xfId="33" applyNumberFormat="1" applyFont="1" applyFill="1" applyBorder="1" applyAlignment="1">
      <alignment vertical="center"/>
    </xf>
    <xf numFmtId="0" fontId="25" fillId="27" borderId="104" xfId="33" applyFont="1" applyFill="1" applyBorder="1" applyAlignment="1">
      <alignment vertical="center"/>
    </xf>
    <xf numFmtId="176" fontId="25" fillId="8" borderId="107" xfId="33" applyNumberFormat="1" applyFont="1" applyFill="1" applyBorder="1" applyAlignment="1">
      <alignment vertical="center"/>
    </xf>
    <xf numFmtId="179" fontId="25" fillId="8" borderId="108" xfId="33" applyNumberFormat="1" applyFont="1" applyFill="1" applyBorder="1" applyAlignment="1">
      <alignment vertical="center"/>
    </xf>
    <xf numFmtId="179" fontId="25" fillId="8" borderId="131" xfId="33" applyNumberFormat="1" applyFont="1" applyFill="1" applyBorder="1" applyAlignment="1">
      <alignment vertical="center"/>
    </xf>
    <xf numFmtId="0" fontId="25" fillId="8" borderId="105" xfId="33" applyFont="1" applyFill="1" applyBorder="1" applyAlignment="1">
      <alignment vertical="center"/>
    </xf>
    <xf numFmtId="176" fontId="25" fillId="8" borderId="106" xfId="33" applyNumberFormat="1" applyFont="1" applyFill="1" applyBorder="1" applyAlignment="1">
      <alignment vertical="center"/>
    </xf>
    <xf numFmtId="9" fontId="25" fillId="8" borderId="132" xfId="33" applyNumberFormat="1" applyFont="1" applyFill="1" applyBorder="1" applyAlignment="1">
      <alignment vertical="center"/>
    </xf>
    <xf numFmtId="181" fontId="28" fillId="27" borderId="0" xfId="33" applyNumberFormat="1" applyFont="1" applyFill="1"/>
    <xf numFmtId="0" fontId="51" fillId="27" borderId="0" xfId="33" applyFont="1" applyFill="1"/>
    <xf numFmtId="0" fontId="52" fillId="27" borderId="0" xfId="33" applyFont="1" applyFill="1" applyAlignment="1">
      <alignment vertical="center"/>
    </xf>
    <xf numFmtId="0" fontId="52" fillId="27" borderId="0" xfId="33" applyFont="1" applyFill="1"/>
    <xf numFmtId="0" fontId="53" fillId="8" borderId="0" xfId="33" applyFont="1" applyFill="1" applyAlignment="1">
      <alignment vertical="center"/>
    </xf>
    <xf numFmtId="0" fontId="25" fillId="38" borderId="57" xfId="33" applyFont="1" applyFill="1" applyBorder="1" applyAlignment="1">
      <alignment horizontal="left" vertical="center"/>
    </xf>
    <xf numFmtId="0" fontId="25" fillId="38" borderId="14" xfId="33" applyFont="1" applyFill="1" applyBorder="1" applyAlignment="1">
      <alignment horizontal="left" vertical="center"/>
    </xf>
    <xf numFmtId="0" fontId="25" fillId="38" borderId="15" xfId="33" applyFont="1" applyFill="1" applyBorder="1" applyAlignment="1">
      <alignment horizontal="center" vertical="center"/>
    </xf>
    <xf numFmtId="38" fontId="25" fillId="42" borderId="16" xfId="29" applyFont="1" applyFill="1" applyBorder="1" applyAlignment="1">
      <alignment horizontal="center" vertical="center"/>
    </xf>
    <xf numFmtId="38" fontId="25" fillId="42" borderId="17" xfId="29" applyFont="1" applyFill="1" applyBorder="1" applyAlignment="1">
      <alignment horizontal="center" vertical="center"/>
    </xf>
    <xf numFmtId="0" fontId="32" fillId="11" borderId="37" xfId="33" applyFont="1" applyFill="1" applyBorder="1" applyAlignment="1">
      <alignment horizontal="left" vertical="center"/>
    </xf>
    <xf numFmtId="0" fontId="32" fillId="11" borderId="38" xfId="33" applyFont="1" applyFill="1" applyBorder="1" applyAlignment="1">
      <alignment horizontal="center" vertical="center"/>
    </xf>
    <xf numFmtId="0" fontId="32" fillId="11" borderId="35" xfId="33" applyFont="1" applyFill="1" applyBorder="1" applyAlignment="1">
      <alignment vertical="center"/>
    </xf>
    <xf numFmtId="38" fontId="32" fillId="13" borderId="39" xfId="29" applyFont="1" applyFill="1" applyBorder="1" applyAlignment="1">
      <alignment vertical="center"/>
    </xf>
    <xf numFmtId="38" fontId="32" fillId="13" borderId="80" xfId="29" applyFont="1" applyFill="1" applyBorder="1" applyAlignment="1">
      <alignment vertical="center"/>
    </xf>
    <xf numFmtId="38" fontId="32" fillId="13" borderId="42" xfId="29" applyFont="1" applyFill="1" applyBorder="1" applyAlignment="1">
      <alignment vertical="center"/>
    </xf>
    <xf numFmtId="38" fontId="32" fillId="13" borderId="38" xfId="29" applyFont="1" applyFill="1" applyBorder="1" applyAlignment="1">
      <alignment vertical="center"/>
    </xf>
    <xf numFmtId="38" fontId="32" fillId="35" borderId="36" xfId="29" applyFont="1" applyFill="1" applyBorder="1" applyAlignment="1">
      <alignment vertical="center"/>
    </xf>
    <xf numFmtId="193" fontId="25" fillId="8" borderId="0" xfId="33" applyNumberFormat="1" applyFont="1" applyFill="1" applyAlignment="1">
      <alignment vertical="center"/>
    </xf>
    <xf numFmtId="0" fontId="25" fillId="11" borderId="36" xfId="33" applyFont="1" applyFill="1" applyBorder="1" applyAlignment="1">
      <alignment vertical="center"/>
    </xf>
    <xf numFmtId="0" fontId="32" fillId="18" borderId="44" xfId="33" applyFont="1" applyFill="1" applyBorder="1" applyAlignment="1">
      <alignment vertical="center"/>
    </xf>
    <xf numFmtId="0" fontId="32" fillId="18" borderId="92" xfId="33" applyFont="1" applyFill="1" applyBorder="1" applyAlignment="1">
      <alignment vertical="center"/>
    </xf>
    <xf numFmtId="0" fontId="32" fillId="3" borderId="21" xfId="33" applyFont="1" applyFill="1" applyBorder="1" applyAlignment="1">
      <alignment vertical="center" wrapText="1"/>
    </xf>
    <xf numFmtId="38" fontId="32" fillId="3" borderId="1" xfId="29" applyFont="1" applyFill="1" applyBorder="1" applyAlignment="1">
      <alignment vertical="center"/>
    </xf>
    <xf numFmtId="38" fontId="32" fillId="3" borderId="33" xfId="29" applyFont="1" applyFill="1" applyBorder="1" applyAlignment="1">
      <alignment vertical="center"/>
    </xf>
    <xf numFmtId="38" fontId="32" fillId="3" borderId="48" xfId="29" applyFont="1" applyFill="1" applyBorder="1" applyAlignment="1">
      <alignment vertical="center"/>
    </xf>
    <xf numFmtId="38" fontId="32" fillId="3" borderId="21" xfId="29" applyFont="1" applyFill="1" applyBorder="1" applyAlignment="1">
      <alignment vertical="center"/>
    </xf>
    <xf numFmtId="38" fontId="32" fillId="27" borderId="36" xfId="29" applyFont="1" applyFill="1" applyBorder="1" applyAlignment="1">
      <alignment vertical="center"/>
    </xf>
    <xf numFmtId="0" fontId="32" fillId="18" borderId="20" xfId="33" applyFont="1" applyFill="1" applyBorder="1" applyAlignment="1">
      <alignment vertical="center"/>
    </xf>
    <xf numFmtId="0" fontId="32" fillId="18" borderId="11" xfId="33" applyFont="1" applyFill="1" applyBorder="1" applyAlignment="1">
      <alignment vertical="center"/>
    </xf>
    <xf numFmtId="0" fontId="32" fillId="3" borderId="49" xfId="33" applyFont="1" applyFill="1" applyBorder="1" applyAlignment="1">
      <alignment vertical="center" wrapText="1"/>
    </xf>
    <xf numFmtId="0" fontId="25" fillId="3" borderId="20" xfId="33" applyFont="1" applyFill="1" applyBorder="1" applyAlignment="1">
      <alignment vertical="center"/>
    </xf>
    <xf numFmtId="38" fontId="25" fillId="15" borderId="98" xfId="29" applyFont="1" applyFill="1" applyBorder="1" applyAlignment="1">
      <alignment vertical="center"/>
    </xf>
    <xf numFmtId="38" fontId="25" fillId="15" borderId="45" xfId="29" applyFont="1" applyFill="1" applyBorder="1" applyAlignment="1">
      <alignment vertical="center"/>
    </xf>
    <xf numFmtId="38" fontId="25" fillId="15" borderId="93" xfId="29" applyFont="1" applyFill="1" applyBorder="1" applyAlignment="1">
      <alignment vertical="center"/>
    </xf>
    <xf numFmtId="38" fontId="25" fillId="15" borderId="157" xfId="29" applyFont="1" applyFill="1" applyBorder="1" applyAlignment="1">
      <alignment vertical="center"/>
    </xf>
    <xf numFmtId="38" fontId="25" fillId="15" borderId="151" xfId="29" applyFont="1" applyFill="1" applyBorder="1" applyAlignment="1">
      <alignment vertical="center"/>
    </xf>
    <xf numFmtId="38" fontId="25" fillId="28" borderId="36" xfId="29" applyFont="1" applyFill="1" applyBorder="1" applyAlignment="1">
      <alignment vertical="center"/>
    </xf>
    <xf numFmtId="38" fontId="25" fillId="15" borderId="19" xfId="29" applyFont="1" applyFill="1" applyBorder="1" applyAlignment="1">
      <alignment vertical="center"/>
    </xf>
    <xf numFmtId="0" fontId="25" fillId="8" borderId="22" xfId="33" applyFont="1" applyFill="1" applyBorder="1" applyAlignment="1">
      <alignment vertical="center" wrapText="1"/>
    </xf>
    <xf numFmtId="38" fontId="25" fillId="15" borderId="22" xfId="29" applyFont="1" applyFill="1" applyBorder="1" applyAlignment="1">
      <alignment vertical="center"/>
    </xf>
    <xf numFmtId="38" fontId="25" fillId="15" borderId="116" xfId="29" applyFont="1" applyFill="1" applyBorder="1" applyAlignment="1">
      <alignment vertical="center"/>
    </xf>
    <xf numFmtId="38" fontId="25" fillId="15" borderId="139" xfId="29" applyFont="1" applyFill="1" applyBorder="1" applyAlignment="1">
      <alignment vertical="center"/>
    </xf>
    <xf numFmtId="38" fontId="25" fillId="15" borderId="115" xfId="29" applyFont="1" applyFill="1" applyBorder="1" applyAlignment="1">
      <alignment vertical="center"/>
    </xf>
    <xf numFmtId="0" fontId="25" fillId="8" borderId="98" xfId="33" applyFont="1" applyFill="1" applyBorder="1" applyAlignment="1">
      <alignment vertical="center" wrapText="1"/>
    </xf>
    <xf numFmtId="38" fontId="25" fillId="14" borderId="24" xfId="29" applyFont="1" applyFill="1" applyBorder="1" applyAlignment="1">
      <alignment horizontal="left" vertical="center"/>
    </xf>
    <xf numFmtId="197" fontId="25" fillId="15" borderId="24" xfId="29" applyNumberFormat="1" applyFont="1" applyFill="1" applyBorder="1" applyAlignment="1">
      <alignment vertical="center"/>
    </xf>
    <xf numFmtId="197" fontId="25" fillId="15" borderId="149" xfId="29" applyNumberFormat="1" applyFont="1" applyFill="1" applyBorder="1" applyAlignment="1">
      <alignment vertical="center"/>
    </xf>
    <xf numFmtId="197" fontId="25" fillId="15" borderId="165" xfId="29" applyNumberFormat="1" applyFont="1" applyFill="1" applyBorder="1" applyAlignment="1">
      <alignment vertical="center"/>
    </xf>
    <xf numFmtId="38" fontId="25" fillId="15" borderId="150" xfId="29" applyFont="1" applyFill="1" applyBorder="1" applyAlignment="1">
      <alignment vertical="center"/>
    </xf>
    <xf numFmtId="197" fontId="25" fillId="31" borderId="1" xfId="29" applyNumberFormat="1" applyFont="1" applyFill="1" applyBorder="1" applyAlignment="1">
      <alignment vertical="center"/>
    </xf>
    <xf numFmtId="38" fontId="25" fillId="31" borderId="1" xfId="29" applyFont="1" applyFill="1" applyBorder="1" applyAlignment="1">
      <alignment vertical="center"/>
    </xf>
    <xf numFmtId="38" fontId="25" fillId="31" borderId="33" xfId="29" applyFont="1" applyFill="1" applyBorder="1" applyAlignment="1">
      <alignment vertical="center"/>
    </xf>
    <xf numFmtId="38" fontId="25" fillId="31" borderId="48" xfId="29" applyFont="1" applyFill="1" applyBorder="1" applyAlignment="1">
      <alignment vertical="center"/>
    </xf>
    <xf numFmtId="38" fontId="25" fillId="31" borderId="21" xfId="29" applyFont="1" applyFill="1" applyBorder="1" applyAlignment="1">
      <alignment vertical="center"/>
    </xf>
    <xf numFmtId="0" fontId="32" fillId="9" borderId="92" xfId="33" applyFont="1" applyFill="1" applyBorder="1" applyAlignment="1">
      <alignment vertical="center"/>
    </xf>
    <xf numFmtId="0" fontId="25" fillId="9" borderId="49" xfId="33" applyFont="1" applyFill="1" applyBorder="1" applyAlignment="1">
      <alignment vertical="center" wrapText="1"/>
    </xf>
    <xf numFmtId="38" fontId="32" fillId="9" borderId="1" xfId="29" applyFont="1" applyFill="1" applyBorder="1" applyAlignment="1">
      <alignment vertical="center"/>
    </xf>
    <xf numFmtId="38" fontId="32" fillId="9" borderId="33" xfId="29" applyFont="1" applyFill="1" applyBorder="1" applyAlignment="1">
      <alignment vertical="center"/>
    </xf>
    <xf numFmtId="38" fontId="32" fillId="9" borderId="48" xfId="29" applyFont="1" applyFill="1" applyBorder="1" applyAlignment="1">
      <alignment vertical="center"/>
    </xf>
    <xf numFmtId="38" fontId="32" fillId="9" borderId="21" xfId="29" applyFont="1" applyFill="1" applyBorder="1" applyAlignment="1">
      <alignment vertical="center"/>
    </xf>
    <xf numFmtId="0" fontId="25" fillId="9" borderId="20" xfId="33" applyFont="1" applyFill="1" applyBorder="1" applyAlignment="1">
      <alignment vertical="center"/>
    </xf>
    <xf numFmtId="0" fontId="25" fillId="43" borderId="52" xfId="33" applyFont="1" applyFill="1" applyBorder="1" applyAlignment="1">
      <alignment vertical="center"/>
    </xf>
    <xf numFmtId="38" fontId="25" fillId="44" borderId="1" xfId="29" applyFont="1" applyFill="1" applyBorder="1" applyAlignment="1">
      <alignment vertical="center"/>
    </xf>
    <xf numFmtId="38" fontId="25" fillId="44" borderId="33" xfId="29" applyFont="1" applyFill="1" applyBorder="1" applyAlignment="1">
      <alignment vertical="center"/>
    </xf>
    <xf numFmtId="38" fontId="25" fillId="44" borderId="48" xfId="29" applyFont="1" applyFill="1" applyBorder="1" applyAlignment="1">
      <alignment vertical="center"/>
    </xf>
    <xf numFmtId="38" fontId="25" fillId="44" borderId="151" xfId="29" applyFont="1" applyFill="1" applyBorder="1" applyAlignment="1">
      <alignment vertical="center"/>
    </xf>
    <xf numFmtId="38" fontId="25" fillId="15" borderId="52" xfId="29" applyFont="1" applyFill="1" applyBorder="1" applyAlignment="1">
      <alignment vertical="center"/>
    </xf>
    <xf numFmtId="38" fontId="25" fillId="15" borderId="20" xfId="29" applyFont="1" applyFill="1" applyBorder="1" applyAlignment="1">
      <alignment vertical="center"/>
    </xf>
    <xf numFmtId="38" fontId="25" fillId="15" borderId="0" xfId="29" applyFont="1" applyFill="1" applyBorder="1" applyAlignment="1">
      <alignment vertical="center"/>
    </xf>
    <xf numFmtId="38" fontId="25" fillId="15" borderId="173" xfId="29" applyFont="1" applyFill="1" applyBorder="1" applyAlignment="1">
      <alignment vertical="center"/>
    </xf>
    <xf numFmtId="38" fontId="25" fillId="15" borderId="117" xfId="29" applyFont="1" applyFill="1" applyBorder="1" applyAlignment="1">
      <alignment vertical="center"/>
    </xf>
    <xf numFmtId="38" fontId="25" fillId="15" borderId="166" xfId="29" applyFont="1" applyFill="1" applyBorder="1" applyAlignment="1">
      <alignment vertical="center"/>
    </xf>
    <xf numFmtId="38" fontId="25" fillId="15" borderId="24" xfId="29" applyFont="1" applyFill="1" applyBorder="1" applyAlignment="1">
      <alignment vertical="center"/>
    </xf>
    <xf numFmtId="38" fontId="25" fillId="15" borderId="149" xfId="29" applyFont="1" applyFill="1" applyBorder="1" applyAlignment="1">
      <alignment vertical="center"/>
    </xf>
    <xf numFmtId="38" fontId="25" fillId="15" borderId="165" xfId="29" applyFont="1" applyFill="1" applyBorder="1" applyAlignment="1">
      <alignment vertical="center"/>
    </xf>
    <xf numFmtId="0" fontId="25" fillId="43" borderId="21" xfId="33" applyFont="1" applyFill="1" applyBorder="1" applyAlignment="1">
      <alignment vertical="center"/>
    </xf>
    <xf numFmtId="38" fontId="25" fillId="44" borderId="21" xfId="29" applyFont="1" applyFill="1" applyBorder="1" applyAlignment="1">
      <alignment vertical="center"/>
    </xf>
    <xf numFmtId="38" fontId="25" fillId="44" borderId="47" xfId="29" applyFont="1" applyFill="1" applyBorder="1" applyAlignment="1">
      <alignment vertical="center"/>
    </xf>
    <xf numFmtId="0" fontId="25" fillId="43" borderId="20" xfId="33" applyFont="1" applyFill="1" applyBorder="1" applyAlignment="1">
      <alignment vertical="center"/>
    </xf>
    <xf numFmtId="0" fontId="25" fillId="43" borderId="1" xfId="33" applyFont="1" applyFill="1" applyBorder="1" applyAlignment="1">
      <alignment vertical="center" wrapText="1"/>
    </xf>
    <xf numFmtId="0" fontId="25" fillId="43" borderId="21" xfId="33" applyFont="1" applyFill="1" applyBorder="1" applyAlignment="1">
      <alignment vertical="center" wrapText="1"/>
    </xf>
    <xf numFmtId="38" fontId="25" fillId="44" borderId="114" xfId="29" applyFont="1" applyFill="1" applyBorder="1" applyAlignment="1">
      <alignment vertical="center"/>
    </xf>
    <xf numFmtId="38" fontId="25" fillId="15" borderId="94" xfId="29" applyFont="1" applyFill="1" applyBorder="1" applyAlignment="1">
      <alignment vertical="center"/>
    </xf>
    <xf numFmtId="0" fontId="25" fillId="43" borderId="19" xfId="33" applyFont="1" applyFill="1" applyBorder="1" applyAlignment="1">
      <alignment vertical="center"/>
    </xf>
    <xf numFmtId="38" fontId="25" fillId="44" borderId="24" xfId="29" applyFont="1" applyFill="1" applyBorder="1" applyAlignment="1">
      <alignment vertical="center"/>
    </xf>
    <xf numFmtId="38" fontId="25" fillId="44" borderId="149" xfId="29" applyFont="1" applyFill="1" applyBorder="1" applyAlignment="1">
      <alignment vertical="center"/>
    </xf>
    <xf numFmtId="38" fontId="25" fillId="44" borderId="165" xfId="29" applyFont="1" applyFill="1" applyBorder="1" applyAlignment="1">
      <alignment vertical="center"/>
    </xf>
    <xf numFmtId="38" fontId="25" fillId="44" borderId="150" xfId="29" applyFont="1" applyFill="1" applyBorder="1" applyAlignment="1">
      <alignment vertical="center"/>
    </xf>
    <xf numFmtId="38" fontId="25" fillId="28" borderId="22" xfId="29" applyFont="1" applyFill="1" applyBorder="1" applyAlignment="1">
      <alignment vertical="center"/>
    </xf>
    <xf numFmtId="38" fontId="25" fillId="0" borderId="139" xfId="29" applyFont="1" applyFill="1" applyBorder="1" applyAlignment="1">
      <alignment vertical="center"/>
    </xf>
    <xf numFmtId="38" fontId="25" fillId="0" borderId="115" xfId="29" applyFont="1" applyFill="1" applyBorder="1" applyAlignment="1">
      <alignment vertical="center"/>
    </xf>
    <xf numFmtId="197" fontId="25" fillId="15" borderId="22" xfId="29" applyNumberFormat="1" applyFont="1" applyFill="1" applyBorder="1" applyAlignment="1">
      <alignment vertical="center"/>
    </xf>
    <xf numFmtId="197" fontId="25" fillId="15" borderId="116" xfId="29" applyNumberFormat="1" applyFont="1" applyFill="1" applyBorder="1" applyAlignment="1">
      <alignment vertical="center"/>
    </xf>
    <xf numFmtId="197" fontId="25" fillId="15" borderId="139" xfId="29" applyNumberFormat="1" applyFont="1" applyFill="1" applyBorder="1" applyAlignment="1">
      <alignment vertical="center"/>
    </xf>
    <xf numFmtId="38" fontId="25" fillId="0" borderId="24" xfId="29" applyFont="1" applyFill="1" applyBorder="1" applyAlignment="1">
      <alignment vertical="center"/>
    </xf>
    <xf numFmtId="38" fontId="25" fillId="0" borderId="149" xfId="29" applyFont="1" applyFill="1" applyBorder="1" applyAlignment="1">
      <alignment vertical="center"/>
    </xf>
    <xf numFmtId="38" fontId="25" fillId="0" borderId="165" xfId="29" applyFont="1" applyFill="1" applyBorder="1" applyAlignment="1">
      <alignment vertical="center"/>
    </xf>
    <xf numFmtId="38" fontId="25" fillId="0" borderId="150" xfId="29" applyFont="1" applyFill="1" applyBorder="1" applyAlignment="1">
      <alignment vertical="center"/>
    </xf>
    <xf numFmtId="0" fontId="32" fillId="45" borderId="92" xfId="33" applyFont="1" applyFill="1" applyBorder="1" applyAlignment="1">
      <alignment vertical="center"/>
    </xf>
    <xf numFmtId="0" fontId="25" fillId="45" borderId="49" xfId="33" applyFont="1" applyFill="1" applyBorder="1" applyAlignment="1">
      <alignment vertical="center" wrapText="1"/>
    </xf>
    <xf numFmtId="0" fontId="25" fillId="45" borderId="49" xfId="33" applyFont="1" applyFill="1" applyBorder="1" applyAlignment="1">
      <alignment vertical="center"/>
    </xf>
    <xf numFmtId="38" fontId="32" fillId="45" borderId="1" xfId="29" applyFont="1" applyFill="1" applyBorder="1" applyAlignment="1">
      <alignment vertical="center"/>
    </xf>
    <xf numFmtId="38" fontId="32" fillId="45" borderId="48" xfId="29" applyFont="1" applyFill="1" applyBorder="1" applyAlignment="1">
      <alignment vertical="center"/>
    </xf>
    <xf numFmtId="38" fontId="32" fillId="45" borderId="33" xfId="29" applyFont="1" applyFill="1" applyBorder="1" applyAlignment="1">
      <alignment vertical="center"/>
    </xf>
    <xf numFmtId="38" fontId="32" fillId="45" borderId="21" xfId="29" applyFont="1" applyFill="1" applyBorder="1" applyAlignment="1">
      <alignment vertical="center"/>
    </xf>
    <xf numFmtId="0" fontId="25" fillId="45" borderId="20" xfId="33" applyFont="1" applyFill="1" applyBorder="1" applyAlignment="1">
      <alignment vertical="center"/>
    </xf>
    <xf numFmtId="0" fontId="25" fillId="8" borderId="45" xfId="33" applyFont="1" applyFill="1" applyBorder="1" applyAlignment="1">
      <alignment vertical="center"/>
    </xf>
    <xf numFmtId="38" fontId="25" fillId="15" borderId="95" xfId="29" applyFont="1" applyFill="1" applyBorder="1" applyAlignment="1">
      <alignment vertical="center"/>
    </xf>
    <xf numFmtId="38" fontId="25" fillId="8" borderId="36" xfId="33" applyNumberFormat="1" applyFont="1" applyFill="1" applyBorder="1" applyAlignment="1">
      <alignment vertical="center"/>
    </xf>
    <xf numFmtId="38" fontId="25" fillId="15" borderId="114" xfId="29" applyFont="1" applyFill="1" applyBorder="1" applyAlignment="1">
      <alignment vertical="center"/>
    </xf>
    <xf numFmtId="0" fontId="25" fillId="8" borderId="19" xfId="33" applyFont="1" applyFill="1" applyBorder="1" applyAlignment="1">
      <alignment vertical="center"/>
    </xf>
    <xf numFmtId="0" fontId="25" fillId="45" borderId="32" xfId="33" applyFont="1" applyFill="1" applyBorder="1" applyAlignment="1">
      <alignment vertical="center"/>
    </xf>
    <xf numFmtId="0" fontId="25" fillId="8" borderId="24" xfId="33" applyFont="1" applyFill="1" applyBorder="1" applyAlignment="1">
      <alignment vertical="center"/>
    </xf>
    <xf numFmtId="0" fontId="32" fillId="10" borderId="92" xfId="33" applyFont="1" applyFill="1" applyBorder="1" applyAlignment="1">
      <alignment vertical="center"/>
    </xf>
    <xf numFmtId="0" fontId="32" fillId="41" borderId="21" xfId="33" applyFont="1" applyFill="1" applyBorder="1" applyAlignment="1">
      <alignment vertical="center" wrapText="1"/>
    </xf>
    <xf numFmtId="0" fontId="32" fillId="10" borderId="21" xfId="33" applyFont="1" applyFill="1" applyBorder="1" applyAlignment="1">
      <alignment vertical="center" wrapText="1"/>
    </xf>
    <xf numFmtId="38" fontId="32" fillId="10" borderId="1" xfId="29" applyFont="1" applyFill="1" applyBorder="1" applyAlignment="1">
      <alignment vertical="center"/>
    </xf>
    <xf numFmtId="38" fontId="32" fillId="10" borderId="33" xfId="29" applyFont="1" applyFill="1" applyBorder="1" applyAlignment="1">
      <alignment vertical="center"/>
    </xf>
    <xf numFmtId="38" fontId="32" fillId="10" borderId="48" xfId="29" applyFont="1" applyFill="1" applyBorder="1" applyAlignment="1">
      <alignment vertical="center"/>
    </xf>
    <xf numFmtId="38" fontId="32" fillId="10" borderId="21" xfId="29" applyFont="1" applyFill="1" applyBorder="1" applyAlignment="1">
      <alignment vertical="center"/>
    </xf>
    <xf numFmtId="0" fontId="32" fillId="10" borderId="20" xfId="33" applyFont="1" applyFill="1" applyBorder="1" applyAlignment="1">
      <alignment vertical="center"/>
    </xf>
    <xf numFmtId="0" fontId="32" fillId="41" borderId="44" xfId="33" applyFont="1" applyFill="1" applyBorder="1" applyAlignment="1">
      <alignment vertical="center"/>
    </xf>
    <xf numFmtId="0" fontId="25" fillId="41" borderId="21" xfId="33" applyFont="1" applyFill="1" applyBorder="1" applyAlignment="1">
      <alignment vertical="center" wrapText="1"/>
    </xf>
    <xf numFmtId="38" fontId="25" fillId="41" borderId="1" xfId="29" applyFont="1" applyFill="1" applyBorder="1" applyAlignment="1">
      <alignment vertical="center"/>
    </xf>
    <xf numFmtId="38" fontId="25" fillId="41" borderId="33" xfId="29" applyFont="1" applyFill="1" applyBorder="1" applyAlignment="1">
      <alignment vertical="center"/>
    </xf>
    <xf numFmtId="38" fontId="25" fillId="41" borderId="48" xfId="29" applyFont="1" applyFill="1" applyBorder="1" applyAlignment="1">
      <alignment vertical="center"/>
    </xf>
    <xf numFmtId="38" fontId="25" fillId="41" borderId="21" xfId="29" applyFont="1" applyFill="1" applyBorder="1" applyAlignment="1">
      <alignment vertical="center"/>
    </xf>
    <xf numFmtId="0" fontId="25" fillId="10" borderId="52" xfId="33" applyFont="1" applyFill="1" applyBorder="1" applyAlignment="1">
      <alignment vertical="center"/>
    </xf>
    <xf numFmtId="0" fontId="25" fillId="43" borderId="98" xfId="33" applyFont="1" applyFill="1" applyBorder="1" applyAlignment="1">
      <alignment vertical="center"/>
    </xf>
    <xf numFmtId="38" fontId="25" fillId="44" borderId="52" xfId="29" applyFont="1" applyFill="1" applyBorder="1" applyAlignment="1">
      <alignment vertical="center"/>
    </xf>
    <xf numFmtId="38" fontId="25" fillId="44" borderId="20" xfId="29" applyFont="1" applyFill="1" applyBorder="1" applyAlignment="1">
      <alignment vertical="center"/>
    </xf>
    <xf numFmtId="0" fontId="25" fillId="10" borderId="20" xfId="33" applyFont="1" applyFill="1" applyBorder="1" applyAlignment="1">
      <alignment vertical="center"/>
    </xf>
    <xf numFmtId="0" fontId="25" fillId="43" borderId="22" xfId="33" applyFont="1" applyFill="1" applyBorder="1" applyAlignment="1">
      <alignment vertical="center"/>
    </xf>
    <xf numFmtId="38" fontId="25" fillId="44" borderId="19" xfId="29" applyFont="1" applyFill="1" applyBorder="1" applyAlignment="1">
      <alignment vertical="center"/>
    </xf>
    <xf numFmtId="38" fontId="25" fillId="44" borderId="117" xfId="29" applyFont="1" applyFill="1" applyBorder="1" applyAlignment="1">
      <alignment vertical="center"/>
    </xf>
    <xf numFmtId="38" fontId="32" fillId="44" borderId="114" xfId="29" applyFont="1" applyFill="1" applyBorder="1" applyAlignment="1">
      <alignment vertical="center"/>
    </xf>
    <xf numFmtId="38" fontId="25" fillId="44" borderId="22" xfId="29" applyFont="1" applyFill="1" applyBorder="1" applyAlignment="1">
      <alignment vertical="center"/>
    </xf>
    <xf numFmtId="38" fontId="25" fillId="48" borderId="1" xfId="29" applyFont="1" applyFill="1" applyBorder="1" applyAlignment="1">
      <alignment vertical="center"/>
    </xf>
    <xf numFmtId="38" fontId="25" fillId="48" borderId="33" xfId="29" applyFont="1" applyFill="1" applyBorder="1" applyAlignment="1">
      <alignment vertical="center"/>
    </xf>
    <xf numFmtId="38" fontId="25" fillId="48" borderId="48" xfId="29" applyFont="1" applyFill="1" applyBorder="1" applyAlignment="1">
      <alignment vertical="center"/>
    </xf>
    <xf numFmtId="38" fontId="25" fillId="48" borderId="21" xfId="29" applyFont="1" applyFill="1" applyBorder="1" applyAlignment="1">
      <alignment vertical="center"/>
    </xf>
    <xf numFmtId="38" fontId="25" fillId="44" borderId="0" xfId="29" applyFont="1" applyFill="1" applyBorder="1" applyAlignment="1">
      <alignment vertical="center"/>
    </xf>
    <xf numFmtId="38" fontId="25" fillId="44" borderId="45" xfId="29" applyFont="1" applyFill="1" applyBorder="1" applyAlignment="1">
      <alignment vertical="center"/>
    </xf>
    <xf numFmtId="38" fontId="25" fillId="44" borderId="93" xfId="29" applyFont="1" applyFill="1" applyBorder="1" applyAlignment="1">
      <alignment vertical="center"/>
    </xf>
    <xf numFmtId="38" fontId="25" fillId="44" borderId="166" xfId="29" applyFont="1" applyFill="1" applyBorder="1" applyAlignment="1">
      <alignment vertical="center"/>
    </xf>
    <xf numFmtId="38" fontId="25" fillId="44" borderId="116" xfId="29" applyFont="1" applyFill="1" applyBorder="1" applyAlignment="1">
      <alignment vertical="center"/>
    </xf>
    <xf numFmtId="38" fontId="25" fillId="44" borderId="139" xfId="29" applyFont="1" applyFill="1" applyBorder="1" applyAlignment="1">
      <alignment vertical="center"/>
    </xf>
    <xf numFmtId="38" fontId="32" fillId="44" borderId="115" xfId="29" applyFont="1" applyFill="1" applyBorder="1" applyAlignment="1">
      <alignment vertical="center"/>
    </xf>
    <xf numFmtId="0" fontId="32" fillId="4" borderId="44" xfId="33" applyFont="1" applyFill="1" applyBorder="1" applyAlignment="1">
      <alignment vertical="center"/>
    </xf>
    <xf numFmtId="0" fontId="32" fillId="4" borderId="92" xfId="33" applyFont="1" applyFill="1" applyBorder="1" applyAlignment="1">
      <alignment vertical="center"/>
    </xf>
    <xf numFmtId="0" fontId="25" fillId="54" borderId="21" xfId="33" applyFont="1" applyFill="1" applyBorder="1" applyAlignment="1">
      <alignment vertical="center" wrapText="1"/>
    </xf>
    <xf numFmtId="0" fontId="25" fillId="4" borderId="49" xfId="33" applyFont="1" applyFill="1" applyBorder="1" applyAlignment="1">
      <alignment vertical="center" wrapText="1"/>
    </xf>
    <xf numFmtId="38" fontId="32" fillId="4" borderId="1" xfId="29" applyFont="1" applyFill="1" applyBorder="1" applyAlignment="1">
      <alignment vertical="center"/>
    </xf>
    <xf numFmtId="38" fontId="32" fillId="4" borderId="33" xfId="29" applyFont="1" applyFill="1" applyBorder="1" applyAlignment="1">
      <alignment vertical="center"/>
    </xf>
    <xf numFmtId="38" fontId="32" fillId="4" borderId="48" xfId="29" applyFont="1" applyFill="1" applyBorder="1" applyAlignment="1">
      <alignment vertical="center"/>
    </xf>
    <xf numFmtId="38" fontId="32" fillId="4" borderId="21" xfId="29" applyFont="1" applyFill="1" applyBorder="1" applyAlignment="1">
      <alignment vertical="center"/>
    </xf>
    <xf numFmtId="0" fontId="32" fillId="4" borderId="52" xfId="33" applyFont="1" applyFill="1" applyBorder="1" applyAlignment="1">
      <alignment vertical="center"/>
    </xf>
    <xf numFmtId="0" fontId="32" fillId="8" borderId="115" xfId="33" applyFont="1" applyFill="1" applyBorder="1" applyAlignment="1">
      <alignment vertical="center"/>
    </xf>
    <xf numFmtId="38" fontId="25" fillId="8" borderId="22" xfId="29" applyFont="1" applyFill="1" applyBorder="1" applyAlignment="1">
      <alignment vertical="center"/>
    </xf>
    <xf numFmtId="38" fontId="25" fillId="8" borderId="93" xfId="29" applyFont="1" applyFill="1" applyBorder="1" applyAlignment="1">
      <alignment vertical="center"/>
    </xf>
    <xf numFmtId="38" fontId="25" fillId="8" borderId="115" xfId="29" applyFont="1" applyFill="1" applyBorder="1" applyAlignment="1">
      <alignment vertical="center"/>
    </xf>
    <xf numFmtId="38" fontId="25" fillId="8" borderId="116" xfId="29" applyFont="1" applyFill="1" applyBorder="1" applyAlignment="1">
      <alignment vertical="center"/>
    </xf>
    <xf numFmtId="0" fontId="32" fillId="8" borderId="94" xfId="33" applyFont="1" applyFill="1" applyBorder="1" applyAlignment="1">
      <alignment vertical="center"/>
    </xf>
    <xf numFmtId="0" fontId="32" fillId="4" borderId="43" xfId="33" applyFont="1" applyFill="1" applyBorder="1" applyAlignment="1">
      <alignment vertical="center"/>
    </xf>
    <xf numFmtId="0" fontId="25" fillId="8" borderId="152" xfId="33" applyFont="1" applyFill="1" applyBorder="1" applyAlignment="1">
      <alignment vertical="center"/>
    </xf>
    <xf numFmtId="0" fontId="32" fillId="8" borderId="95" xfId="33" applyFont="1" applyFill="1" applyBorder="1" applyAlignment="1">
      <alignment vertical="center"/>
    </xf>
    <xf numFmtId="38" fontId="25" fillId="8" borderId="152" xfId="29" applyFont="1" applyFill="1" applyBorder="1" applyAlignment="1">
      <alignment vertical="center"/>
    </xf>
    <xf numFmtId="38" fontId="25" fillId="8" borderId="95" xfId="29" applyFont="1" applyFill="1" applyBorder="1" applyAlignment="1">
      <alignment vertical="center"/>
    </xf>
    <xf numFmtId="0" fontId="32" fillId="53" borderId="35" xfId="33" applyFont="1" applyFill="1" applyBorder="1" applyAlignment="1">
      <alignment vertical="center"/>
    </xf>
    <xf numFmtId="0" fontId="32" fillId="53" borderId="42" xfId="33" applyFont="1" applyFill="1" applyBorder="1" applyAlignment="1">
      <alignment vertical="center"/>
    </xf>
    <xf numFmtId="0" fontId="25" fillId="53" borderId="38" xfId="33" applyFont="1" applyFill="1" applyBorder="1" applyAlignment="1">
      <alignment vertical="center"/>
    </xf>
    <xf numFmtId="0" fontId="25" fillId="53" borderId="38" xfId="33" applyFont="1" applyFill="1" applyBorder="1" applyAlignment="1">
      <alignment vertical="center" wrapText="1"/>
    </xf>
    <xf numFmtId="38" fontId="32" fillId="53" borderId="39" xfId="29" applyFont="1" applyFill="1" applyBorder="1" applyAlignment="1">
      <alignment vertical="center"/>
    </xf>
    <xf numFmtId="38" fontId="32" fillId="53" borderId="42" xfId="29" applyFont="1" applyFill="1" applyBorder="1" applyAlignment="1">
      <alignment vertical="center"/>
    </xf>
    <xf numFmtId="38" fontId="32" fillId="53" borderId="80" xfId="29" applyFont="1" applyFill="1" applyBorder="1" applyAlignment="1">
      <alignment vertical="center"/>
    </xf>
    <xf numFmtId="38" fontId="32" fillId="53" borderId="38" xfId="29" applyFont="1" applyFill="1" applyBorder="1" applyAlignment="1">
      <alignment vertical="center"/>
    </xf>
    <xf numFmtId="0" fontId="32" fillId="53" borderId="54" xfId="33" applyFont="1" applyFill="1" applyBorder="1" applyAlignment="1">
      <alignment vertical="center"/>
    </xf>
    <xf numFmtId="0" fontId="32" fillId="5" borderId="0" xfId="33" applyFont="1" applyFill="1" applyAlignment="1">
      <alignment vertical="center"/>
    </xf>
    <xf numFmtId="0" fontId="32" fillId="5" borderId="118" xfId="33" applyFont="1" applyFill="1" applyBorder="1" applyAlignment="1">
      <alignment vertical="center"/>
    </xf>
    <xf numFmtId="0" fontId="32" fillId="38" borderId="47" xfId="33" applyFont="1" applyFill="1" applyBorder="1" applyAlignment="1">
      <alignment vertical="center"/>
    </xf>
    <xf numFmtId="38" fontId="32" fillId="5" borderId="4" xfId="29" applyFont="1" applyFill="1" applyBorder="1" applyAlignment="1">
      <alignment vertical="center"/>
    </xf>
    <xf numFmtId="38" fontId="32" fillId="5" borderId="32" xfId="29" applyFont="1" applyFill="1" applyBorder="1" applyAlignment="1">
      <alignment vertical="center"/>
    </xf>
    <xf numFmtId="38" fontId="32" fillId="5" borderId="118" xfId="29" applyFont="1" applyFill="1" applyBorder="1" applyAlignment="1">
      <alignment vertical="center"/>
    </xf>
    <xf numFmtId="38" fontId="32" fillId="5" borderId="47" xfId="29" applyFont="1" applyFill="1" applyBorder="1" applyAlignment="1">
      <alignment vertical="center"/>
    </xf>
    <xf numFmtId="38" fontId="25" fillId="27" borderId="36" xfId="29" applyFont="1" applyFill="1" applyBorder="1" applyAlignment="1">
      <alignment vertical="center"/>
    </xf>
    <xf numFmtId="0" fontId="25" fillId="53" borderId="54" xfId="33" applyFont="1" applyFill="1" applyBorder="1" applyAlignment="1">
      <alignment vertical="center"/>
    </xf>
    <xf numFmtId="0" fontId="25" fillId="5" borderId="0" xfId="33" applyFont="1" applyFill="1" applyAlignment="1">
      <alignment vertical="center"/>
    </xf>
    <xf numFmtId="0" fontId="25" fillId="18" borderId="49" xfId="33" applyFont="1" applyFill="1" applyBorder="1" applyAlignment="1">
      <alignment vertical="center"/>
    </xf>
    <xf numFmtId="38" fontId="32" fillId="18" borderId="1" xfId="29" applyFont="1" applyFill="1" applyBorder="1" applyAlignment="1">
      <alignment vertical="center"/>
    </xf>
    <xf numFmtId="38" fontId="32" fillId="18" borderId="33" xfId="29" applyFont="1" applyFill="1" applyBorder="1" applyAlignment="1">
      <alignment vertical="center"/>
    </xf>
    <xf numFmtId="38" fontId="32" fillId="18" borderId="48" xfId="29" applyFont="1" applyFill="1" applyBorder="1" applyAlignment="1">
      <alignment vertical="center"/>
    </xf>
    <xf numFmtId="38" fontId="25" fillId="18" borderId="21" xfId="29" applyFont="1" applyFill="1" applyBorder="1" applyAlignment="1">
      <alignment vertical="center"/>
    </xf>
    <xf numFmtId="0" fontId="25" fillId="27" borderId="45" xfId="33" applyFont="1" applyFill="1" applyBorder="1" applyAlignment="1">
      <alignment vertical="center"/>
    </xf>
    <xf numFmtId="38" fontId="25" fillId="8" borderId="45" xfId="29" applyFont="1" applyFill="1" applyBorder="1" applyAlignment="1">
      <alignment vertical="center"/>
    </xf>
    <xf numFmtId="38" fontId="25" fillId="8" borderId="157" xfId="29" applyFont="1" applyFill="1" applyBorder="1" applyAlignment="1">
      <alignment vertical="center"/>
    </xf>
    <xf numFmtId="38" fontId="25" fillId="8" borderId="151" xfId="29" applyFont="1" applyFill="1" applyBorder="1" applyAlignment="1">
      <alignment vertical="center"/>
    </xf>
    <xf numFmtId="0" fontId="25" fillId="27" borderId="22" xfId="33" applyFont="1" applyFill="1" applyBorder="1" applyAlignment="1">
      <alignment vertical="center"/>
    </xf>
    <xf numFmtId="38" fontId="25" fillId="8" borderId="139" xfId="29" applyFont="1" applyFill="1" applyBorder="1" applyAlignment="1">
      <alignment vertical="center"/>
    </xf>
    <xf numFmtId="0" fontId="25" fillId="27" borderId="116" xfId="33" applyFont="1" applyFill="1" applyBorder="1" applyAlignment="1">
      <alignment vertical="center"/>
    </xf>
    <xf numFmtId="0" fontId="25" fillId="18" borderId="4" xfId="33" applyFont="1" applyFill="1" applyBorder="1" applyAlignment="1">
      <alignment vertical="center"/>
    </xf>
    <xf numFmtId="38" fontId="25" fillId="8" borderId="24" xfId="29" applyFont="1" applyFill="1" applyBorder="1" applyAlignment="1">
      <alignment vertical="center"/>
    </xf>
    <xf numFmtId="38" fontId="25" fillId="8" borderId="149" xfId="29" applyFont="1" applyFill="1" applyBorder="1" applyAlignment="1">
      <alignment vertical="center"/>
    </xf>
    <xf numFmtId="38" fontId="25" fillId="8" borderId="165" xfId="29" applyFont="1" applyFill="1" applyBorder="1" applyAlignment="1">
      <alignment vertical="center"/>
    </xf>
    <xf numFmtId="38" fontId="25" fillId="8" borderId="150" xfId="29" applyFont="1" applyFill="1" applyBorder="1" applyAlignment="1">
      <alignment vertical="center"/>
    </xf>
    <xf numFmtId="0" fontId="32" fillId="21" borderId="20" xfId="33" applyFont="1" applyFill="1" applyBorder="1" applyAlignment="1">
      <alignment vertical="center"/>
    </xf>
    <xf numFmtId="0" fontId="25" fillId="21" borderId="95" xfId="33" applyFont="1" applyFill="1" applyBorder="1" applyAlignment="1">
      <alignment vertical="center"/>
    </xf>
    <xf numFmtId="38" fontId="32" fillId="21" borderId="4" xfId="29" applyFont="1" applyFill="1" applyBorder="1" applyAlignment="1">
      <alignment vertical="center"/>
    </xf>
    <xf numFmtId="38" fontId="32" fillId="21" borderId="32" xfId="29" applyFont="1" applyFill="1" applyBorder="1" applyAlignment="1">
      <alignment vertical="center"/>
    </xf>
    <xf numFmtId="38" fontId="32" fillId="21" borderId="118" xfId="29" applyFont="1" applyFill="1" applyBorder="1" applyAlignment="1">
      <alignment vertical="center"/>
    </xf>
    <xf numFmtId="38" fontId="25" fillId="21" borderId="47" xfId="29" applyFont="1" applyFill="1" applyBorder="1" applyAlignment="1">
      <alignment vertical="center"/>
    </xf>
    <xf numFmtId="0" fontId="25" fillId="21" borderId="52" xfId="33" applyFont="1" applyFill="1" applyBorder="1" applyAlignment="1">
      <alignment vertical="center"/>
    </xf>
    <xf numFmtId="0" fontId="25" fillId="21" borderId="4" xfId="33" applyFont="1" applyFill="1" applyBorder="1" applyAlignment="1">
      <alignment vertical="center"/>
    </xf>
    <xf numFmtId="0" fontId="32" fillId="23" borderId="33" xfId="33" applyFont="1" applyFill="1" applyBorder="1" applyAlignment="1">
      <alignment vertical="center"/>
    </xf>
    <xf numFmtId="0" fontId="25" fillId="23" borderId="21" xfId="33" applyFont="1" applyFill="1" applyBorder="1" applyAlignment="1">
      <alignment vertical="center"/>
    </xf>
    <xf numFmtId="38" fontId="32" fillId="23" borderId="1" xfId="29" applyFont="1" applyFill="1" applyBorder="1" applyAlignment="1">
      <alignment vertical="center"/>
    </xf>
    <xf numFmtId="38" fontId="32" fillId="23" borderId="33" xfId="29" applyFont="1" applyFill="1" applyBorder="1" applyAlignment="1">
      <alignment vertical="center"/>
    </xf>
    <xf numFmtId="38" fontId="32" fillId="23" borderId="48" xfId="29" applyFont="1" applyFill="1" applyBorder="1" applyAlignment="1">
      <alignment vertical="center"/>
    </xf>
    <xf numFmtId="38" fontId="25" fillId="23" borderId="21" xfId="29" applyFont="1" applyFill="1" applyBorder="1" applyAlignment="1">
      <alignment vertical="center"/>
    </xf>
    <xf numFmtId="38" fontId="32" fillId="39" borderId="4" xfId="29" applyFont="1" applyFill="1" applyBorder="1" applyAlignment="1">
      <alignment vertical="center"/>
    </xf>
    <xf numFmtId="38" fontId="32" fillId="39" borderId="32" xfId="29" applyFont="1" applyFill="1" applyBorder="1" applyAlignment="1">
      <alignment vertical="center"/>
    </xf>
    <xf numFmtId="38" fontId="32" fillId="39" borderId="118" xfId="29" applyFont="1" applyFill="1" applyBorder="1" applyAlignment="1">
      <alignment vertical="center"/>
    </xf>
    <xf numFmtId="38" fontId="25" fillId="39" borderId="47" xfId="29" applyFont="1" applyFill="1" applyBorder="1" applyAlignment="1">
      <alignment vertical="center"/>
    </xf>
    <xf numFmtId="0" fontId="25" fillId="5" borderId="7" xfId="33" applyFont="1" applyFill="1" applyBorder="1" applyAlignment="1">
      <alignment vertical="center"/>
    </xf>
    <xf numFmtId="0" fontId="32" fillId="40" borderId="109" xfId="33" applyFont="1" applyFill="1" applyBorder="1" applyAlignment="1">
      <alignment vertical="center"/>
    </xf>
    <xf numFmtId="0" fontId="25" fillId="40" borderId="95" xfId="33" applyFont="1" applyFill="1" applyBorder="1" applyAlignment="1">
      <alignment vertical="center"/>
    </xf>
    <xf numFmtId="197" fontId="32" fillId="40" borderId="52" xfId="29" applyNumberFormat="1" applyFont="1" applyFill="1" applyBorder="1" applyAlignment="1">
      <alignment vertical="center"/>
    </xf>
    <xf numFmtId="197" fontId="32" fillId="40" borderId="20" xfId="29" applyNumberFormat="1" applyFont="1" applyFill="1" applyBorder="1" applyAlignment="1">
      <alignment vertical="center"/>
    </xf>
    <xf numFmtId="197" fontId="32" fillId="40" borderId="0" xfId="29" applyNumberFormat="1" applyFont="1" applyFill="1" applyBorder="1" applyAlignment="1">
      <alignment vertical="center"/>
    </xf>
    <xf numFmtId="38" fontId="25" fillId="40" borderId="95" xfId="29" applyFont="1" applyFill="1" applyBorder="1" applyAlignment="1">
      <alignment vertical="center"/>
    </xf>
    <xf numFmtId="38" fontId="32" fillId="28" borderId="36" xfId="29" applyFont="1" applyFill="1" applyBorder="1" applyAlignment="1">
      <alignment vertical="center"/>
    </xf>
    <xf numFmtId="0" fontId="32" fillId="24" borderId="37" xfId="33" applyFont="1" applyFill="1" applyBorder="1" applyAlignment="1">
      <alignment vertical="center"/>
    </xf>
    <xf numFmtId="0" fontId="32" fillId="12" borderId="42" xfId="33" applyFont="1" applyFill="1" applyBorder="1" applyAlignment="1">
      <alignment vertical="center"/>
    </xf>
    <xf numFmtId="0" fontId="32" fillId="24" borderId="38" xfId="33" applyFont="1" applyFill="1" applyBorder="1" applyAlignment="1">
      <alignment vertical="center"/>
    </xf>
    <xf numFmtId="38" fontId="32" fillId="16" borderId="39" xfId="29" applyFont="1" applyFill="1" applyBorder="1" applyAlignment="1">
      <alignment vertical="center"/>
    </xf>
    <xf numFmtId="38" fontId="32" fillId="16" borderId="80" xfId="29" applyFont="1" applyFill="1" applyBorder="1" applyAlignment="1">
      <alignment vertical="center"/>
    </xf>
    <xf numFmtId="38" fontId="32" fillId="16" borderId="42" xfId="29" applyFont="1" applyFill="1" applyBorder="1" applyAlignment="1">
      <alignment vertical="center"/>
    </xf>
    <xf numFmtId="38" fontId="32" fillId="16" borderId="38" xfId="29" applyFont="1" applyFill="1" applyBorder="1" applyAlignment="1">
      <alignment vertical="center"/>
    </xf>
    <xf numFmtId="0" fontId="25" fillId="12" borderId="0" xfId="33" applyFont="1" applyFill="1" applyAlignment="1">
      <alignment vertical="center"/>
    </xf>
    <xf numFmtId="38" fontId="25" fillId="28" borderId="45" xfId="29" applyFont="1" applyFill="1" applyBorder="1" applyAlignment="1">
      <alignment vertical="center"/>
    </xf>
    <xf numFmtId="38" fontId="25" fillId="28" borderId="93" xfId="29" applyFont="1" applyFill="1" applyBorder="1" applyAlignment="1">
      <alignment vertical="center"/>
    </xf>
    <xf numFmtId="38" fontId="25" fillId="28" borderId="157" xfId="29" applyFont="1" applyFill="1" applyBorder="1" applyAlignment="1">
      <alignment vertical="center"/>
    </xf>
    <xf numFmtId="38" fontId="25" fillId="28" borderId="151" xfId="29" applyFont="1" applyFill="1" applyBorder="1" applyAlignment="1">
      <alignment vertical="center"/>
    </xf>
    <xf numFmtId="0" fontId="25" fillId="27" borderId="115" xfId="33" applyFont="1" applyFill="1" applyBorder="1" applyAlignment="1">
      <alignment vertical="center"/>
    </xf>
    <xf numFmtId="38" fontId="25" fillId="28" borderId="116" xfId="29" applyFont="1" applyFill="1" applyBorder="1" applyAlignment="1">
      <alignment vertical="center"/>
    </xf>
    <xf numFmtId="38" fontId="25" fillId="28" borderId="139" xfId="29" applyFont="1" applyFill="1" applyBorder="1" applyAlignment="1">
      <alignment vertical="center"/>
    </xf>
    <xf numFmtId="38" fontId="25" fillId="28" borderId="115" xfId="29" applyFont="1" applyFill="1" applyBorder="1" applyAlignment="1">
      <alignment vertical="center"/>
    </xf>
    <xf numFmtId="0" fontId="25" fillId="12" borderId="7" xfId="33" applyFont="1" applyFill="1" applyBorder="1" applyAlignment="1">
      <alignment vertical="center"/>
    </xf>
    <xf numFmtId="0" fontId="25" fillId="27" borderId="110" xfId="33" applyFont="1" applyFill="1" applyBorder="1" applyAlignment="1">
      <alignment vertical="center"/>
    </xf>
    <xf numFmtId="0" fontId="25" fillId="27" borderId="111" xfId="33" applyFont="1" applyFill="1" applyBorder="1" applyAlignment="1">
      <alignment vertical="center"/>
    </xf>
    <xf numFmtId="0" fontId="25" fillId="27" borderId="152" xfId="33" applyFont="1" applyFill="1" applyBorder="1" applyAlignment="1">
      <alignment vertical="center"/>
    </xf>
    <xf numFmtId="38" fontId="25" fillId="28" borderId="143" xfId="29" applyFont="1" applyFill="1" applyBorder="1" applyAlignment="1">
      <alignment vertical="center"/>
    </xf>
    <xf numFmtId="38" fontId="25" fillId="28" borderId="152" xfId="29" applyFont="1" applyFill="1" applyBorder="1" applyAlignment="1">
      <alignment vertical="center"/>
    </xf>
    <xf numFmtId="38" fontId="25" fillId="28" borderId="141" xfId="29" applyFont="1" applyFill="1" applyBorder="1" applyAlignment="1">
      <alignment vertical="center"/>
    </xf>
    <xf numFmtId="38" fontId="25" fillId="28" borderId="142" xfId="29" applyFont="1" applyFill="1" applyBorder="1" applyAlignment="1">
      <alignment vertical="center"/>
    </xf>
    <xf numFmtId="0" fontId="32" fillId="46" borderId="37" xfId="33" applyFont="1" applyFill="1" applyBorder="1" applyAlignment="1">
      <alignment vertical="center"/>
    </xf>
    <xf numFmtId="0" fontId="32" fillId="46" borderId="65" xfId="33" applyFont="1" applyFill="1" applyBorder="1" applyAlignment="1">
      <alignment vertical="center"/>
    </xf>
    <xf numFmtId="38" fontId="32" fillId="25" borderId="39" xfId="29" applyFont="1" applyFill="1" applyBorder="1" applyAlignment="1">
      <alignment vertical="center"/>
    </xf>
    <xf numFmtId="38" fontId="32" fillId="25" borderId="80" xfId="29" applyFont="1" applyFill="1" applyBorder="1" applyAlignment="1">
      <alignment vertical="center"/>
    </xf>
    <xf numFmtId="38" fontId="32" fillId="25" borderId="42" xfId="29" applyFont="1" applyFill="1" applyBorder="1" applyAlignment="1">
      <alignment vertical="center"/>
    </xf>
    <xf numFmtId="38" fontId="32" fillId="25" borderId="4" xfId="29" applyFont="1" applyFill="1" applyBorder="1" applyAlignment="1">
      <alignment vertical="center"/>
    </xf>
    <xf numFmtId="38" fontId="32" fillId="25" borderId="32" xfId="29" applyFont="1" applyFill="1" applyBorder="1" applyAlignment="1">
      <alignment vertical="center"/>
    </xf>
    <xf numFmtId="38" fontId="32" fillId="25" borderId="95" xfId="29" applyFont="1" applyFill="1" applyBorder="1" applyAlignment="1">
      <alignment vertical="center"/>
    </xf>
    <xf numFmtId="0" fontId="25" fillId="46" borderId="0" xfId="33" applyFont="1" applyFill="1" applyAlignment="1">
      <alignment vertical="center"/>
    </xf>
    <xf numFmtId="0" fontId="25" fillId="41" borderId="49" xfId="33" applyFont="1" applyFill="1" applyBorder="1" applyAlignment="1">
      <alignment vertical="center"/>
    </xf>
    <xf numFmtId="38" fontId="32" fillId="41" borderId="1" xfId="29" applyFont="1" applyFill="1" applyBorder="1" applyAlignment="1">
      <alignment vertical="center"/>
    </xf>
    <xf numFmtId="38" fontId="32" fillId="41" borderId="33" xfId="29" applyFont="1" applyFill="1" applyBorder="1" applyAlignment="1">
      <alignment vertical="center"/>
    </xf>
    <xf numFmtId="38" fontId="32" fillId="41" borderId="48" xfId="29" applyFont="1" applyFill="1" applyBorder="1" applyAlignment="1">
      <alignment vertical="center"/>
    </xf>
    <xf numFmtId="0" fontId="25" fillId="27" borderId="93" xfId="33" applyFont="1" applyFill="1" applyBorder="1" applyAlignment="1">
      <alignment vertical="center"/>
    </xf>
    <xf numFmtId="38" fontId="25" fillId="27" borderId="45" xfId="29" applyFont="1" applyFill="1" applyBorder="1" applyAlignment="1">
      <alignment vertical="center"/>
    </xf>
    <xf numFmtId="38" fontId="25" fillId="27" borderId="93" xfId="29" applyFont="1" applyFill="1" applyBorder="1" applyAlignment="1">
      <alignment vertical="center"/>
    </xf>
    <xf numFmtId="38" fontId="25" fillId="27" borderId="157" xfId="29" applyFont="1" applyFill="1" applyBorder="1" applyAlignment="1">
      <alignment vertical="center"/>
    </xf>
    <xf numFmtId="38" fontId="25" fillId="27" borderId="151" xfId="29" applyFont="1" applyFill="1" applyBorder="1" applyAlignment="1">
      <alignment vertical="center"/>
    </xf>
    <xf numFmtId="0" fontId="25" fillId="41" borderId="32" xfId="33" applyFont="1" applyFill="1" applyBorder="1" applyAlignment="1">
      <alignment vertical="center"/>
    </xf>
    <xf numFmtId="0" fontId="25" fillId="27" borderId="24" xfId="33" applyFont="1" applyFill="1" applyBorder="1" applyAlignment="1">
      <alignment vertical="center"/>
    </xf>
    <xf numFmtId="38" fontId="25" fillId="27" borderId="24" xfId="29" applyFont="1" applyFill="1" applyBorder="1" applyAlignment="1">
      <alignment vertical="center"/>
    </xf>
    <xf numFmtId="197" fontId="25" fillId="27" borderId="4" xfId="29" applyNumberFormat="1" applyFont="1" applyFill="1" applyBorder="1" applyAlignment="1">
      <alignment vertical="center"/>
    </xf>
    <xf numFmtId="38" fontId="25" fillId="27" borderId="4" xfId="29" applyFont="1" applyFill="1" applyBorder="1" applyAlignment="1">
      <alignment vertical="center"/>
    </xf>
    <xf numFmtId="38" fontId="25" fillId="27" borderId="32" xfId="29" applyFont="1" applyFill="1" applyBorder="1" applyAlignment="1">
      <alignment vertical="center"/>
    </xf>
    <xf numFmtId="38" fontId="25" fillId="27" borderId="118" xfId="29" applyFont="1" applyFill="1" applyBorder="1" applyAlignment="1">
      <alignment vertical="center"/>
    </xf>
    <xf numFmtId="38" fontId="25" fillId="27" borderId="150" xfId="29" applyFont="1" applyFill="1" applyBorder="1" applyAlignment="1">
      <alignment vertical="center"/>
    </xf>
    <xf numFmtId="0" fontId="25" fillId="27" borderId="122" xfId="33" applyFont="1" applyFill="1" applyBorder="1" applyAlignment="1">
      <alignment vertical="center"/>
    </xf>
    <xf numFmtId="0" fontId="25" fillId="53" borderId="59" xfId="33" applyFont="1" applyFill="1" applyBorder="1" applyAlignment="1">
      <alignment vertical="center"/>
    </xf>
    <xf numFmtId="0" fontId="25" fillId="27" borderId="96" xfId="33" applyFont="1" applyFill="1" applyBorder="1" applyAlignment="1">
      <alignment vertical="center"/>
    </xf>
    <xf numFmtId="0" fontId="25" fillId="27" borderId="97" xfId="33" applyFont="1" applyFill="1" applyBorder="1" applyAlignment="1">
      <alignment vertical="center"/>
    </xf>
    <xf numFmtId="0" fontId="25" fillId="27" borderId="158" xfId="33" applyFont="1" applyFill="1" applyBorder="1" applyAlignment="1">
      <alignment vertical="center"/>
    </xf>
    <xf numFmtId="38" fontId="25" fillId="28" borderId="113" xfId="29" applyFont="1" applyFill="1" applyBorder="1" applyAlignment="1">
      <alignment vertical="center"/>
    </xf>
    <xf numFmtId="38" fontId="25" fillId="28" borderId="158" xfId="29" applyFont="1" applyFill="1" applyBorder="1" applyAlignment="1">
      <alignment vertical="center"/>
    </xf>
    <xf numFmtId="38" fontId="25" fillId="28" borderId="159" xfId="29" applyFont="1" applyFill="1" applyBorder="1" applyAlignment="1">
      <alignment vertical="center"/>
    </xf>
    <xf numFmtId="38" fontId="25" fillId="28" borderId="160" xfId="29" applyFont="1" applyFill="1" applyBorder="1" applyAlignment="1">
      <alignment vertical="center"/>
    </xf>
    <xf numFmtId="0" fontId="25" fillId="27" borderId="84" xfId="33" applyFont="1" applyFill="1" applyBorder="1" applyAlignment="1">
      <alignment vertical="center"/>
    </xf>
    <xf numFmtId="0" fontId="25" fillId="27" borderId="126" xfId="33" applyFont="1" applyFill="1" applyBorder="1" applyAlignment="1">
      <alignment vertical="center"/>
    </xf>
    <xf numFmtId="0" fontId="25" fillId="27" borderId="73" xfId="33" applyFont="1" applyFill="1" applyBorder="1" applyAlignment="1">
      <alignment vertical="center" wrapText="1"/>
    </xf>
    <xf numFmtId="38" fontId="32" fillId="27" borderId="53" xfId="29" applyFont="1" applyFill="1" applyBorder="1" applyAlignment="1">
      <alignment vertical="center"/>
    </xf>
    <xf numFmtId="38" fontId="32" fillId="27" borderId="146" xfId="29" applyFont="1" applyFill="1" applyBorder="1" applyAlignment="1">
      <alignment vertical="center"/>
    </xf>
    <xf numFmtId="38" fontId="32" fillId="27" borderId="126" xfId="29" applyFont="1" applyFill="1" applyBorder="1" applyAlignment="1">
      <alignment vertical="center"/>
    </xf>
    <xf numFmtId="38" fontId="32" fillId="27" borderId="73" xfId="29" applyFont="1" applyFill="1" applyBorder="1" applyAlignment="1">
      <alignment vertical="center"/>
    </xf>
    <xf numFmtId="177" fontId="42" fillId="27" borderId="0" xfId="33" applyNumberFormat="1" applyFont="1" applyFill="1" applyAlignment="1">
      <alignment vertical="center"/>
    </xf>
    <xf numFmtId="177" fontId="25" fillId="8" borderId="1" xfId="33" applyNumberFormat="1" applyFont="1" applyFill="1" applyBorder="1" applyAlignment="1">
      <alignment vertical="center"/>
    </xf>
    <xf numFmtId="183" fontId="25" fillId="8" borderId="1" xfId="33" applyNumberFormat="1" applyFont="1" applyFill="1" applyBorder="1" applyAlignment="1">
      <alignment vertical="center"/>
    </xf>
    <xf numFmtId="177" fontId="42" fillId="8" borderId="1" xfId="33" applyNumberFormat="1" applyFont="1" applyFill="1" applyBorder="1" applyAlignment="1">
      <alignment vertical="center"/>
    </xf>
    <xf numFmtId="176" fontId="33" fillId="27" borderId="0" xfId="33" applyNumberFormat="1" applyFont="1" applyFill="1" applyAlignment="1">
      <alignment vertical="center"/>
    </xf>
    <xf numFmtId="0" fontId="39" fillId="27" borderId="0" xfId="33" applyFont="1" applyFill="1" applyAlignment="1">
      <alignment vertical="center"/>
    </xf>
    <xf numFmtId="0" fontId="25" fillId="0" borderId="1" xfId="33" applyFont="1" applyBorder="1" applyAlignment="1">
      <alignment vertical="center" wrapText="1"/>
    </xf>
    <xf numFmtId="183" fontId="33" fillId="27" borderId="0" xfId="33" applyNumberFormat="1" applyFont="1" applyFill="1" applyAlignment="1">
      <alignment vertical="center"/>
    </xf>
    <xf numFmtId="183" fontId="25" fillId="27" borderId="0" xfId="33" applyNumberFormat="1" applyFont="1" applyFill="1" applyAlignment="1">
      <alignment vertical="center"/>
    </xf>
    <xf numFmtId="0" fontId="25" fillId="8" borderId="1" xfId="33" applyFont="1" applyFill="1" applyBorder="1" applyAlignment="1">
      <alignment vertical="center" wrapText="1"/>
    </xf>
    <xf numFmtId="176" fontId="25" fillId="8" borderId="9" xfId="33" applyNumberFormat="1" applyFont="1" applyFill="1" applyBorder="1" applyAlignment="1">
      <alignment vertical="center"/>
    </xf>
    <xf numFmtId="177" fontId="25" fillId="8" borderId="9" xfId="33" applyNumberFormat="1" applyFont="1" applyFill="1" applyBorder="1" applyAlignment="1">
      <alignment vertical="center"/>
    </xf>
    <xf numFmtId="183" fontId="25" fillId="8" borderId="9" xfId="33" applyNumberFormat="1" applyFont="1" applyFill="1" applyBorder="1" applyAlignment="1">
      <alignment vertical="center"/>
    </xf>
    <xf numFmtId="38" fontId="25" fillId="8" borderId="4" xfId="29" applyFont="1" applyFill="1" applyBorder="1" applyAlignment="1">
      <alignment vertical="center"/>
    </xf>
    <xf numFmtId="176" fontId="25" fillId="8" borderId="4" xfId="33" applyNumberFormat="1" applyFont="1" applyFill="1" applyBorder="1" applyAlignment="1">
      <alignment vertical="center"/>
    </xf>
    <xf numFmtId="38" fontId="25" fillId="8" borderId="0" xfId="29" applyFont="1" applyFill="1" applyBorder="1" applyAlignment="1">
      <alignment vertical="center"/>
    </xf>
    <xf numFmtId="177" fontId="25" fillId="8" borderId="0" xfId="33" applyNumberFormat="1" applyFont="1" applyFill="1" applyAlignment="1">
      <alignment vertical="center"/>
    </xf>
    <xf numFmtId="0" fontId="25" fillId="0" borderId="1" xfId="33" applyFont="1" applyBorder="1" applyAlignment="1">
      <alignment vertical="center"/>
    </xf>
    <xf numFmtId="184" fontId="42" fillId="22" borderId="1" xfId="33" applyNumberFormat="1" applyFont="1" applyFill="1" applyBorder="1" applyAlignment="1">
      <alignment vertical="center"/>
    </xf>
    <xf numFmtId="204" fontId="42" fillId="27" borderId="1" xfId="33" applyNumberFormat="1" applyFont="1" applyFill="1" applyBorder="1" applyAlignment="1">
      <alignment vertical="center"/>
    </xf>
    <xf numFmtId="10" fontId="25" fillId="8" borderId="10" xfId="33" applyNumberFormat="1" applyFont="1" applyFill="1" applyBorder="1" applyAlignment="1">
      <alignment vertical="center"/>
    </xf>
    <xf numFmtId="10" fontId="25" fillId="8" borderId="12" xfId="33" applyNumberFormat="1" applyFont="1" applyFill="1" applyBorder="1" applyAlignment="1">
      <alignment vertical="center"/>
    </xf>
    <xf numFmtId="184" fontId="25" fillId="8" borderId="9" xfId="33" applyNumberFormat="1" applyFont="1" applyFill="1" applyBorder="1" applyAlignment="1">
      <alignment vertical="center"/>
    </xf>
    <xf numFmtId="10" fontId="25" fillId="8" borderId="13" xfId="33" applyNumberFormat="1" applyFont="1" applyFill="1" applyBorder="1" applyAlignment="1">
      <alignment vertical="center"/>
    </xf>
    <xf numFmtId="184" fontId="25" fillId="8" borderId="4" xfId="33" applyNumberFormat="1" applyFont="1" applyFill="1" applyBorder="1" applyAlignment="1">
      <alignment vertical="center"/>
    </xf>
    <xf numFmtId="183" fontId="25" fillId="8" borderId="4" xfId="33" applyNumberFormat="1" applyFont="1" applyFill="1" applyBorder="1" applyAlignment="1">
      <alignment vertical="center"/>
    </xf>
    <xf numFmtId="10" fontId="25" fillId="8" borderId="0" xfId="26" applyNumberFormat="1" applyFont="1" applyFill="1" applyAlignment="1">
      <alignment vertical="center"/>
    </xf>
    <xf numFmtId="184" fontId="42" fillId="8" borderId="1" xfId="33" applyNumberFormat="1" applyFont="1" applyFill="1" applyBorder="1" applyAlignment="1">
      <alignment vertical="center"/>
    </xf>
    <xf numFmtId="184" fontId="25" fillId="22" borderId="9" xfId="33" applyNumberFormat="1" applyFont="1" applyFill="1" applyBorder="1" applyAlignment="1">
      <alignment vertical="center"/>
    </xf>
    <xf numFmtId="179" fontId="25" fillId="8" borderId="0" xfId="26" applyNumberFormat="1" applyFont="1" applyFill="1" applyAlignment="1">
      <alignment vertical="center"/>
    </xf>
    <xf numFmtId="0" fontId="54" fillId="8" borderId="0" xfId="33" applyFont="1" applyFill="1" applyAlignment="1">
      <alignment vertical="center"/>
    </xf>
    <xf numFmtId="0" fontId="27" fillId="8" borderId="0" xfId="33" applyFont="1" applyFill="1" applyAlignment="1">
      <alignment vertical="center"/>
    </xf>
    <xf numFmtId="0" fontId="43" fillId="8" borderId="0" xfId="33" applyFont="1" applyFill="1" applyAlignment="1">
      <alignment vertical="center"/>
    </xf>
    <xf numFmtId="0" fontId="43" fillId="8" borderId="0" xfId="33" applyFont="1" applyFill="1" applyAlignment="1">
      <alignment horizontal="center" vertical="center"/>
    </xf>
    <xf numFmtId="0" fontId="25" fillId="27" borderId="144" xfId="33" applyFont="1" applyFill="1" applyBorder="1" applyAlignment="1">
      <alignment horizontal="center" vertical="center" wrapText="1"/>
    </xf>
    <xf numFmtId="38" fontId="25" fillId="35" borderId="144" xfId="29" applyFont="1" applyFill="1" applyBorder="1" applyAlignment="1">
      <alignment vertical="center"/>
    </xf>
    <xf numFmtId="40" fontId="25" fillId="27" borderId="36" xfId="29" applyNumberFormat="1" applyFont="1" applyFill="1" applyBorder="1" applyAlignment="1">
      <alignment horizontal="center" vertical="center"/>
    </xf>
    <xf numFmtId="194" fontId="46" fillId="8" borderId="0" xfId="33" applyNumberFormat="1" applyFont="1" applyFill="1" applyAlignment="1">
      <alignment vertical="center"/>
    </xf>
    <xf numFmtId="0" fontId="25" fillId="3" borderId="21" xfId="33" applyFont="1" applyFill="1" applyBorder="1" applyAlignment="1">
      <alignment vertical="center"/>
    </xf>
    <xf numFmtId="0" fontId="25" fillId="8" borderId="11" xfId="33" applyFont="1" applyFill="1" applyBorder="1" applyAlignment="1">
      <alignment vertical="center" wrapText="1"/>
    </xf>
    <xf numFmtId="38" fontId="25" fillId="0" borderId="24" xfId="29" applyFont="1" applyFill="1" applyBorder="1" applyAlignment="1">
      <alignment horizontal="left" vertical="center"/>
    </xf>
    <xf numFmtId="0" fontId="25" fillId="8" borderId="52" xfId="33" applyFont="1" applyFill="1" applyBorder="1" applyAlignment="1">
      <alignment vertical="center" wrapText="1"/>
    </xf>
    <xf numFmtId="49" fontId="25" fillId="22" borderId="21" xfId="33" applyNumberFormat="1" applyFont="1" applyFill="1" applyBorder="1" applyAlignment="1">
      <alignment horizontal="left" vertical="center" wrapText="1"/>
    </xf>
    <xf numFmtId="38" fontId="25" fillId="42" borderId="1" xfId="29" applyFont="1" applyFill="1" applyBorder="1" applyAlignment="1">
      <alignment vertical="center"/>
    </xf>
    <xf numFmtId="38" fontId="25" fillId="42" borderId="33" xfId="29" applyFont="1" applyFill="1" applyBorder="1" applyAlignment="1">
      <alignment vertical="center"/>
    </xf>
    <xf numFmtId="0" fontId="25" fillId="9" borderId="49" xfId="33" applyFont="1" applyFill="1" applyBorder="1" applyAlignment="1">
      <alignment vertical="center"/>
    </xf>
    <xf numFmtId="0" fontId="25" fillId="27" borderId="144" xfId="33" applyFont="1" applyFill="1" applyBorder="1" applyAlignment="1">
      <alignment vertical="center" wrapText="1"/>
    </xf>
    <xf numFmtId="38" fontId="32" fillId="51" borderId="1" xfId="29" applyFont="1" applyFill="1" applyBorder="1" applyAlignment="1">
      <alignment vertical="center"/>
    </xf>
    <xf numFmtId="38" fontId="32" fillId="51" borderId="33" xfId="29" applyFont="1" applyFill="1" applyBorder="1" applyAlignment="1">
      <alignment vertical="center"/>
    </xf>
    <xf numFmtId="192" fontId="46" fillId="8" borderId="0" xfId="33" applyNumberFormat="1" applyFont="1" applyFill="1" applyAlignment="1">
      <alignment vertical="center"/>
    </xf>
    <xf numFmtId="0" fontId="25" fillId="8" borderId="22" xfId="33" applyFont="1" applyFill="1" applyBorder="1" applyAlignment="1">
      <alignment vertical="center"/>
    </xf>
    <xf numFmtId="0" fontId="25" fillId="8" borderId="19" xfId="33" applyFont="1" applyFill="1" applyBorder="1" applyAlignment="1">
      <alignment vertical="center" wrapText="1"/>
    </xf>
    <xf numFmtId="0" fontId="32" fillId="9" borderId="1" xfId="33" applyFont="1" applyFill="1" applyBorder="1" applyAlignment="1">
      <alignment vertical="center"/>
    </xf>
    <xf numFmtId="0" fontId="25" fillId="9" borderId="52" xfId="33" applyFont="1" applyFill="1" applyBorder="1" applyAlignment="1">
      <alignment vertical="center"/>
    </xf>
    <xf numFmtId="38" fontId="25" fillId="28" borderId="0" xfId="29" applyFont="1" applyFill="1" applyBorder="1" applyAlignment="1">
      <alignment vertical="center"/>
    </xf>
    <xf numFmtId="38" fontId="32" fillId="52" borderId="1" xfId="29" applyFont="1" applyFill="1" applyBorder="1" applyAlignment="1">
      <alignment vertical="center"/>
    </xf>
    <xf numFmtId="38" fontId="32" fillId="52" borderId="33" xfId="29" applyFont="1" applyFill="1" applyBorder="1" applyAlignment="1">
      <alignment vertical="center"/>
    </xf>
    <xf numFmtId="0" fontId="25" fillId="8" borderId="95" xfId="33" applyFont="1" applyFill="1" applyBorder="1" applyAlignment="1">
      <alignment horizontal="left" vertical="center"/>
    </xf>
    <xf numFmtId="0" fontId="25" fillId="8" borderId="114" xfId="33" applyFont="1" applyFill="1" applyBorder="1" applyAlignment="1">
      <alignment horizontal="left" vertical="center"/>
    </xf>
    <xf numFmtId="38" fontId="32" fillId="35" borderId="144" xfId="29" applyFont="1" applyFill="1" applyBorder="1" applyAlignment="1">
      <alignment vertical="center"/>
    </xf>
    <xf numFmtId="0" fontId="32" fillId="10" borderId="21" xfId="33" applyFont="1" applyFill="1" applyBorder="1" applyAlignment="1">
      <alignment vertical="center"/>
    </xf>
    <xf numFmtId="0" fontId="25" fillId="47" borderId="98" xfId="33" applyFont="1" applyFill="1" applyBorder="1" applyAlignment="1">
      <alignment vertical="center"/>
    </xf>
    <xf numFmtId="38" fontId="25" fillId="49" borderId="19" xfId="29" applyFont="1" applyFill="1" applyBorder="1" applyAlignment="1">
      <alignment vertical="center"/>
    </xf>
    <xf numFmtId="0" fontId="25" fillId="4" borderId="49" xfId="33" applyFont="1" applyFill="1" applyBorder="1" applyAlignment="1">
      <alignment vertical="center"/>
    </xf>
    <xf numFmtId="38" fontId="32" fillId="4" borderId="11" xfId="29" applyFont="1" applyFill="1" applyBorder="1" applyAlignment="1">
      <alignment vertical="center"/>
    </xf>
    <xf numFmtId="38" fontId="32" fillId="4" borderId="44" xfId="29" applyFont="1" applyFill="1" applyBorder="1" applyAlignment="1">
      <alignment vertical="center"/>
    </xf>
    <xf numFmtId="0" fontId="32" fillId="5" borderId="47" xfId="33" applyFont="1" applyFill="1" applyBorder="1" applyAlignment="1">
      <alignment vertical="center"/>
    </xf>
    <xf numFmtId="0" fontId="32" fillId="5" borderId="47" xfId="33" applyFont="1" applyFill="1" applyBorder="1" applyAlignment="1">
      <alignment vertical="center" wrapText="1"/>
    </xf>
    <xf numFmtId="38" fontId="25" fillId="27" borderId="144" xfId="29" applyFont="1" applyFill="1" applyBorder="1" applyAlignment="1">
      <alignment vertical="center"/>
    </xf>
    <xf numFmtId="38" fontId="25" fillId="0" borderId="63" xfId="29" applyFont="1" applyFill="1" applyBorder="1" applyAlignment="1">
      <alignment vertical="center"/>
    </xf>
    <xf numFmtId="38" fontId="25" fillId="0" borderId="45" xfId="29" applyFont="1" applyFill="1" applyBorder="1" applyAlignment="1">
      <alignment vertical="center"/>
    </xf>
    <xf numFmtId="38" fontId="25" fillId="0" borderId="93" xfId="29" applyFont="1" applyFill="1" applyBorder="1" applyAlignment="1">
      <alignment vertical="center"/>
    </xf>
    <xf numFmtId="38" fontId="25" fillId="0" borderId="29" xfId="29" applyFont="1" applyFill="1" applyBorder="1" applyAlignment="1">
      <alignment vertical="center"/>
    </xf>
    <xf numFmtId="38" fontId="25" fillId="0" borderId="64" xfId="29" applyFont="1" applyFill="1" applyBorder="1" applyAlignment="1">
      <alignment vertical="center"/>
    </xf>
    <xf numFmtId="38" fontId="46" fillId="8" borderId="0" xfId="33" applyNumberFormat="1" applyFont="1" applyFill="1" applyAlignment="1">
      <alignment vertical="center"/>
    </xf>
    <xf numFmtId="0" fontId="32" fillId="23" borderId="21" xfId="33" applyFont="1" applyFill="1" applyBorder="1" applyAlignment="1">
      <alignment vertical="center" wrapText="1"/>
    </xf>
    <xf numFmtId="0" fontId="32" fillId="39" borderId="47" xfId="33" applyFont="1" applyFill="1" applyBorder="1" applyAlignment="1">
      <alignment vertical="center" wrapText="1"/>
    </xf>
    <xf numFmtId="38" fontId="32" fillId="39" borderId="1" xfId="29" applyFont="1" applyFill="1" applyBorder="1" applyAlignment="1">
      <alignment vertical="center"/>
    </xf>
    <xf numFmtId="0" fontId="32" fillId="40" borderId="95" xfId="33" applyFont="1" applyFill="1" applyBorder="1" applyAlignment="1">
      <alignment vertical="center" wrapText="1"/>
    </xf>
    <xf numFmtId="0" fontId="32" fillId="12" borderId="38" xfId="33" applyFont="1" applyFill="1" applyBorder="1" applyAlignment="1">
      <alignment vertical="center"/>
    </xf>
    <xf numFmtId="0" fontId="32" fillId="12" borderId="38" xfId="33" applyFont="1" applyFill="1" applyBorder="1" applyAlignment="1">
      <alignment vertical="center" wrapText="1"/>
    </xf>
    <xf numFmtId="0" fontId="25" fillId="55" borderId="0" xfId="33" applyFont="1" applyFill="1" applyAlignment="1">
      <alignment vertical="center"/>
    </xf>
    <xf numFmtId="38" fontId="25" fillId="35" borderId="144" xfId="29" applyFont="1" applyFill="1" applyBorder="1" applyAlignment="1">
      <alignment horizontal="right" vertical="center"/>
    </xf>
    <xf numFmtId="38" fontId="25" fillId="28" borderId="27" xfId="29" applyFont="1" applyFill="1" applyBorder="1" applyAlignment="1">
      <alignment vertical="center"/>
    </xf>
    <xf numFmtId="38" fontId="25" fillId="28" borderId="29" xfId="29" applyFont="1" applyFill="1" applyBorder="1" applyAlignment="1">
      <alignment vertical="center"/>
    </xf>
    <xf numFmtId="0" fontId="25" fillId="27" borderId="142" xfId="33" applyFont="1" applyFill="1" applyBorder="1" applyAlignment="1">
      <alignment vertical="center"/>
    </xf>
    <xf numFmtId="38" fontId="25" fillId="28" borderId="52" xfId="29" applyFont="1" applyFill="1" applyBorder="1" applyAlignment="1">
      <alignment vertical="center"/>
    </xf>
    <xf numFmtId="38" fontId="32" fillId="25" borderId="66" xfId="29" applyFont="1" applyFill="1" applyBorder="1" applyAlignment="1">
      <alignment vertical="center"/>
    </xf>
    <xf numFmtId="38" fontId="32" fillId="25" borderId="164" xfId="29" applyFont="1" applyFill="1" applyBorder="1" applyAlignment="1">
      <alignment vertical="center"/>
    </xf>
    <xf numFmtId="0" fontId="25" fillId="27" borderId="151" xfId="33" applyFont="1" applyFill="1" applyBorder="1" applyAlignment="1">
      <alignment vertical="center"/>
    </xf>
    <xf numFmtId="38" fontId="25" fillId="27" borderId="149" xfId="29" applyFont="1" applyFill="1" applyBorder="1" applyAlignment="1">
      <alignment vertical="center"/>
    </xf>
    <xf numFmtId="0" fontId="25" fillId="27" borderId="160" xfId="33" applyFont="1" applyFill="1" applyBorder="1" applyAlignment="1">
      <alignment vertical="center" wrapText="1"/>
    </xf>
    <xf numFmtId="0" fontId="25" fillId="0" borderId="84" xfId="33" applyFont="1" applyBorder="1" applyAlignment="1">
      <alignment vertical="center"/>
    </xf>
    <xf numFmtId="0" fontId="25" fillId="0" borderId="126" xfId="33" applyFont="1" applyBorder="1" applyAlignment="1">
      <alignment vertical="center"/>
    </xf>
    <xf numFmtId="0" fontId="25" fillId="27" borderId="73" xfId="33" applyFont="1" applyFill="1" applyBorder="1" applyAlignment="1">
      <alignment vertical="center"/>
    </xf>
    <xf numFmtId="38" fontId="32" fillId="0" borderId="53" xfId="29" applyFont="1" applyFill="1" applyBorder="1" applyAlignment="1">
      <alignment vertical="center"/>
    </xf>
    <xf numFmtId="38" fontId="32" fillId="0" borderId="146" xfId="29" applyFont="1" applyFill="1" applyBorder="1" applyAlignment="1">
      <alignment vertical="center"/>
    </xf>
    <xf numFmtId="0" fontId="25" fillId="27" borderId="0" xfId="33" applyFont="1" applyFill="1" applyAlignment="1">
      <alignment horizontal="center" vertical="center" wrapText="1"/>
    </xf>
    <xf numFmtId="0" fontId="25" fillId="27" borderId="9" xfId="33" applyFont="1" applyFill="1" applyBorder="1" applyAlignment="1">
      <alignment vertical="center"/>
    </xf>
    <xf numFmtId="177" fontId="25" fillId="27" borderId="9" xfId="33" applyNumberFormat="1" applyFont="1" applyFill="1" applyBorder="1" applyAlignment="1">
      <alignment vertical="center"/>
    </xf>
    <xf numFmtId="185" fontId="25" fillId="27" borderId="0" xfId="33" applyNumberFormat="1" applyFont="1" applyFill="1" applyAlignment="1">
      <alignment vertical="center"/>
    </xf>
    <xf numFmtId="10" fontId="25" fillId="27" borderId="0" xfId="33" applyNumberFormat="1" applyFont="1" applyFill="1" applyAlignment="1">
      <alignment vertical="center"/>
    </xf>
    <xf numFmtId="205" fontId="25" fillId="8" borderId="4" xfId="33" applyNumberFormat="1" applyFont="1" applyFill="1" applyBorder="1" applyAlignment="1">
      <alignment vertical="center"/>
    </xf>
    <xf numFmtId="0" fontId="25" fillId="8" borderId="0" xfId="33" applyFont="1" applyFill="1" applyAlignment="1">
      <alignment horizontal="left" vertical="center"/>
    </xf>
    <xf numFmtId="0" fontId="25" fillId="8" borderId="0" xfId="33" applyFont="1" applyFill="1" applyAlignment="1">
      <alignment horizontal="right" vertical="center"/>
    </xf>
    <xf numFmtId="0" fontId="25" fillId="8" borderId="7" xfId="33" applyFont="1" applyFill="1" applyBorder="1" applyAlignment="1">
      <alignment horizontal="right" vertical="center"/>
    </xf>
    <xf numFmtId="0" fontId="25" fillId="27" borderId="0" xfId="33" applyFont="1" applyFill="1" applyAlignment="1">
      <alignment horizontal="right" vertical="center"/>
    </xf>
    <xf numFmtId="0" fontId="26" fillId="38" borderId="78" xfId="33" applyFont="1" applyFill="1" applyBorder="1" applyAlignment="1">
      <alignment horizontal="left" vertical="center"/>
    </xf>
    <xf numFmtId="0" fontId="25" fillId="38" borderId="42" xfId="33" applyFont="1" applyFill="1" applyBorder="1" applyAlignment="1">
      <alignment vertical="center"/>
    </xf>
    <xf numFmtId="0" fontId="26" fillId="38" borderId="79" xfId="33" applyFont="1" applyFill="1" applyBorder="1" applyAlignment="1">
      <alignment horizontal="center" vertical="center"/>
    </xf>
    <xf numFmtId="0" fontId="25" fillId="38" borderId="38" xfId="33" applyFont="1" applyFill="1" applyBorder="1" applyAlignment="1">
      <alignment horizontal="center" vertical="center" wrapText="1"/>
    </xf>
    <xf numFmtId="0" fontId="26" fillId="38" borderId="39" xfId="33" applyFont="1" applyFill="1" applyBorder="1" applyAlignment="1">
      <alignment horizontal="center" vertical="center"/>
    </xf>
    <xf numFmtId="0" fontId="26" fillId="38" borderId="80" xfId="33" applyFont="1" applyFill="1" applyBorder="1" applyAlignment="1">
      <alignment horizontal="center" vertical="center"/>
    </xf>
    <xf numFmtId="0" fontId="26" fillId="38" borderId="40" xfId="33" applyFont="1" applyFill="1" applyBorder="1" applyAlignment="1">
      <alignment horizontal="center" vertical="center"/>
    </xf>
    <xf numFmtId="177" fontId="25" fillId="8" borderId="0" xfId="33" applyNumberFormat="1" applyFont="1" applyFill="1" applyAlignment="1">
      <alignment horizontal="center" vertical="center"/>
    </xf>
    <xf numFmtId="0" fontId="26" fillId="8" borderId="99" xfId="33" applyFont="1" applyFill="1" applyBorder="1" applyAlignment="1">
      <alignment vertical="center"/>
    </xf>
    <xf numFmtId="177" fontId="25" fillId="8" borderId="48" xfId="33" applyNumberFormat="1" applyFont="1" applyFill="1" applyBorder="1" applyAlignment="1">
      <alignment vertical="center"/>
    </xf>
    <xf numFmtId="177" fontId="26" fillId="8" borderId="21" xfId="33" applyNumberFormat="1" applyFont="1" applyFill="1" applyBorder="1" applyAlignment="1">
      <alignment horizontal="right" vertical="center"/>
    </xf>
    <xf numFmtId="176" fontId="26" fillId="28" borderId="1" xfId="33" applyNumberFormat="1" applyFont="1" applyFill="1" applyBorder="1" applyAlignment="1">
      <alignment vertical="center"/>
    </xf>
    <xf numFmtId="176" fontId="26" fillId="28" borderId="33" xfId="33" applyNumberFormat="1" applyFont="1" applyFill="1" applyBorder="1" applyAlignment="1">
      <alignment vertical="center"/>
    </xf>
    <xf numFmtId="176" fontId="26" fillId="28" borderId="3" xfId="33" applyNumberFormat="1" applyFont="1" applyFill="1" applyBorder="1" applyAlignment="1">
      <alignment vertical="center"/>
    </xf>
    <xf numFmtId="177" fontId="26" fillId="27" borderId="0" xfId="33" applyNumberFormat="1" applyFont="1" applyFill="1" applyAlignment="1">
      <alignment vertical="center"/>
    </xf>
    <xf numFmtId="0" fontId="26" fillId="8" borderId="54" xfId="33" applyFont="1" applyFill="1" applyBorder="1" applyAlignment="1">
      <alignment vertical="center"/>
    </xf>
    <xf numFmtId="177" fontId="25" fillId="8" borderId="100" xfId="33" applyNumberFormat="1" applyFont="1" applyFill="1" applyBorder="1" applyAlignment="1">
      <alignment vertical="center"/>
    </xf>
    <xf numFmtId="197" fontId="26" fillId="8" borderId="21" xfId="29" applyNumberFormat="1" applyFont="1" applyFill="1" applyBorder="1" applyAlignment="1" applyProtection="1">
      <alignment horizontal="right" vertical="center"/>
    </xf>
    <xf numFmtId="0" fontId="26" fillId="8" borderId="101" xfId="33" applyFont="1" applyFill="1" applyBorder="1" applyAlignment="1">
      <alignment vertical="center"/>
    </xf>
    <xf numFmtId="177" fontId="25" fillId="0" borderId="100" xfId="33" applyNumberFormat="1" applyFont="1" applyBorder="1" applyAlignment="1">
      <alignment vertical="center"/>
    </xf>
    <xf numFmtId="177" fontId="26" fillId="28" borderId="1" xfId="33" applyNumberFormat="1" applyFont="1" applyFill="1" applyBorder="1" applyAlignment="1">
      <alignment vertical="center"/>
    </xf>
    <xf numFmtId="177" fontId="26" fillId="28" borderId="33" xfId="33" applyNumberFormat="1" applyFont="1" applyFill="1" applyBorder="1" applyAlignment="1">
      <alignment vertical="center"/>
    </xf>
    <xf numFmtId="177" fontId="26" fillId="28" borderId="3" xfId="33" applyNumberFormat="1" applyFont="1" applyFill="1" applyBorder="1" applyAlignment="1">
      <alignment vertical="center"/>
    </xf>
    <xf numFmtId="0" fontId="26" fillId="8" borderId="81" xfId="33" applyFont="1" applyFill="1" applyBorder="1" applyAlignment="1">
      <alignment vertical="center"/>
    </xf>
    <xf numFmtId="177" fontId="26" fillId="8" borderId="1" xfId="33" applyNumberFormat="1" applyFont="1" applyFill="1" applyBorder="1" applyAlignment="1">
      <alignment vertical="center"/>
    </xf>
    <xf numFmtId="0" fontId="26" fillId="8" borderId="125" xfId="33" applyFont="1" applyFill="1" applyBorder="1" applyAlignment="1">
      <alignment vertical="center"/>
    </xf>
    <xf numFmtId="177" fontId="25" fillId="8" borderId="124" xfId="33" applyNumberFormat="1" applyFont="1" applyFill="1" applyBorder="1" applyAlignment="1">
      <alignment vertical="center"/>
    </xf>
    <xf numFmtId="177" fontId="26" fillId="8" borderId="21" xfId="33" applyNumberFormat="1" applyFont="1" applyFill="1" applyBorder="1" applyAlignment="1">
      <alignment vertical="center"/>
    </xf>
    <xf numFmtId="177" fontId="25" fillId="8" borderId="54" xfId="33" applyNumberFormat="1" applyFont="1" applyFill="1" applyBorder="1" applyAlignment="1">
      <alignment vertical="center"/>
    </xf>
    <xf numFmtId="0" fontId="25" fillId="8" borderId="124" xfId="33" applyFont="1" applyFill="1" applyBorder="1" applyAlignment="1">
      <alignment vertical="center" wrapText="1"/>
    </xf>
    <xf numFmtId="176" fontId="25" fillId="8" borderId="82" xfId="33" applyNumberFormat="1" applyFont="1" applyFill="1" applyBorder="1" applyAlignment="1">
      <alignment horizontal="center" vertical="center" wrapText="1"/>
    </xf>
    <xf numFmtId="0" fontId="26" fillId="8" borderId="124" xfId="33" applyFont="1" applyFill="1" applyBorder="1" applyAlignment="1">
      <alignment vertical="center"/>
    </xf>
    <xf numFmtId="177" fontId="25" fillId="8" borderId="59" xfId="33" applyNumberFormat="1" applyFont="1" applyFill="1" applyBorder="1" applyAlignment="1">
      <alignment vertical="center"/>
    </xf>
    <xf numFmtId="0" fontId="26" fillId="8" borderId="91" xfId="33" applyFont="1" applyFill="1" applyBorder="1" applyAlignment="1">
      <alignment vertical="center"/>
    </xf>
    <xf numFmtId="177" fontId="26" fillId="8" borderId="95" xfId="33" applyNumberFormat="1" applyFont="1" applyFill="1" applyBorder="1" applyAlignment="1">
      <alignment horizontal="right" vertical="center"/>
    </xf>
    <xf numFmtId="183" fontId="26" fillId="28" borderId="52" xfId="33" applyNumberFormat="1" applyFont="1" applyFill="1" applyBorder="1" applyAlignment="1">
      <alignment vertical="center"/>
    </xf>
    <xf numFmtId="177" fontId="26" fillId="28" borderId="52" xfId="33" applyNumberFormat="1" applyFont="1" applyFill="1" applyBorder="1" applyAlignment="1">
      <alignment vertical="center"/>
    </xf>
    <xf numFmtId="183" fontId="26" fillId="28" borderId="20" xfId="33" applyNumberFormat="1" applyFont="1" applyFill="1" applyBorder="1" applyAlignment="1">
      <alignment vertical="center"/>
    </xf>
    <xf numFmtId="183" fontId="26" fillId="28" borderId="62" xfId="33" applyNumberFormat="1" applyFont="1" applyFill="1" applyBorder="1" applyAlignment="1">
      <alignment vertical="center"/>
    </xf>
    <xf numFmtId="183" fontId="26" fillId="28" borderId="123" xfId="33" applyNumberFormat="1" applyFont="1" applyFill="1" applyBorder="1" applyAlignment="1">
      <alignment vertical="center"/>
    </xf>
    <xf numFmtId="183" fontId="26" fillId="28" borderId="155" xfId="33" applyNumberFormat="1" applyFont="1" applyFill="1" applyBorder="1" applyAlignment="1">
      <alignment vertical="center"/>
    </xf>
    <xf numFmtId="177" fontId="25" fillId="18" borderId="7" xfId="33" applyNumberFormat="1" applyFont="1" applyFill="1" applyBorder="1" applyAlignment="1">
      <alignment vertical="center"/>
    </xf>
    <xf numFmtId="176" fontId="26" fillId="18" borderId="53" xfId="33" applyNumberFormat="1" applyFont="1" applyFill="1" applyBorder="1" applyAlignment="1">
      <alignment vertical="center"/>
    </xf>
    <xf numFmtId="176" fontId="26" fillId="18" borderId="146" xfId="33" applyNumberFormat="1" applyFont="1" applyFill="1" applyBorder="1" applyAlignment="1">
      <alignment vertical="center"/>
    </xf>
    <xf numFmtId="187" fontId="26" fillId="18" borderId="126" xfId="29" applyNumberFormat="1" applyFont="1" applyFill="1" applyBorder="1" applyAlignment="1">
      <alignment vertical="center"/>
    </xf>
    <xf numFmtId="187" fontId="26" fillId="18" borderId="147" xfId="29" applyNumberFormat="1" applyFont="1" applyFill="1" applyBorder="1" applyAlignment="1">
      <alignment vertical="center"/>
    </xf>
    <xf numFmtId="0" fontId="26" fillId="8" borderId="0" xfId="33" applyFont="1" applyFill="1" applyAlignment="1">
      <alignment horizontal="left" vertical="center"/>
    </xf>
    <xf numFmtId="176" fontId="25" fillId="8" borderId="0" xfId="33" applyNumberFormat="1" applyFont="1" applyFill="1" applyAlignment="1">
      <alignment horizontal="center" vertical="center"/>
    </xf>
    <xf numFmtId="177" fontId="26" fillId="8" borderId="0" xfId="33" applyNumberFormat="1" applyFont="1" applyFill="1" applyAlignment="1">
      <alignment horizontal="right" vertical="center"/>
    </xf>
    <xf numFmtId="0" fontId="26" fillId="8" borderId="0" xfId="33" applyFont="1" applyFill="1" applyAlignment="1">
      <alignment horizontal="center" vertical="center"/>
    </xf>
    <xf numFmtId="176" fontId="46" fillId="8" borderId="0" xfId="33" applyNumberFormat="1" applyFont="1" applyFill="1" applyAlignment="1">
      <alignment horizontal="center" vertical="center"/>
    </xf>
    <xf numFmtId="195" fontId="25" fillId="8" borderId="0" xfId="33" applyNumberFormat="1" applyFont="1" applyFill="1" applyAlignment="1">
      <alignment vertical="center"/>
    </xf>
    <xf numFmtId="0" fontId="25" fillId="5" borderId="100" xfId="33" applyFont="1" applyFill="1" applyBorder="1" applyAlignment="1">
      <alignment vertical="center"/>
    </xf>
    <xf numFmtId="177" fontId="25" fillId="38" borderId="48" xfId="33" applyNumberFormat="1" applyFont="1" applyFill="1" applyBorder="1" applyAlignment="1">
      <alignment vertical="center"/>
    </xf>
    <xf numFmtId="0" fontId="25" fillId="5" borderId="82" xfId="33" applyFont="1" applyFill="1" applyBorder="1" applyAlignment="1">
      <alignment horizontal="center" vertical="center"/>
    </xf>
    <xf numFmtId="177" fontId="44" fillId="8" borderId="0" xfId="33" applyNumberFormat="1" applyFont="1" applyFill="1" applyAlignment="1">
      <alignment vertical="center"/>
    </xf>
    <xf numFmtId="0" fontId="26" fillId="8" borderId="154" xfId="33" applyFont="1" applyFill="1" applyBorder="1" applyAlignment="1">
      <alignment vertical="center"/>
    </xf>
    <xf numFmtId="176" fontId="25" fillId="8" borderId="82" xfId="33" applyNumberFormat="1" applyFont="1" applyFill="1" applyBorder="1" applyAlignment="1">
      <alignment horizontal="center" vertical="center"/>
    </xf>
    <xf numFmtId="197" fontId="25" fillId="37" borderId="21" xfId="29" applyNumberFormat="1" applyFont="1" applyFill="1" applyBorder="1" applyAlignment="1">
      <alignment horizontal="right" vertical="center"/>
    </xf>
    <xf numFmtId="0" fontId="26" fillId="8" borderId="52" xfId="33" applyFont="1" applyFill="1" applyBorder="1" applyAlignment="1">
      <alignment vertical="center"/>
    </xf>
    <xf numFmtId="0" fontId="44" fillId="8" borderId="0" xfId="33" applyFont="1" applyFill="1" applyAlignment="1">
      <alignment horizontal="left" vertical="center"/>
    </xf>
    <xf numFmtId="179" fontId="44" fillId="8" borderId="0" xfId="33" applyNumberFormat="1" applyFont="1" applyFill="1" applyAlignment="1">
      <alignment vertical="center"/>
    </xf>
    <xf numFmtId="0" fontId="26" fillId="8" borderId="32" xfId="33" applyFont="1" applyFill="1" applyBorder="1" applyAlignment="1">
      <alignment vertical="center"/>
    </xf>
    <xf numFmtId="49" fontId="44" fillId="8" borderId="0" xfId="33" applyNumberFormat="1" applyFont="1" applyFill="1" applyAlignment="1">
      <alignment horizontal="left" vertical="center"/>
    </xf>
    <xf numFmtId="179" fontId="44" fillId="8" borderId="0" xfId="26" applyNumberFormat="1" applyFont="1" applyFill="1" applyBorder="1" applyAlignment="1">
      <alignment vertical="center"/>
    </xf>
    <xf numFmtId="0" fontId="26" fillId="8" borderId="100" xfId="33" applyFont="1" applyFill="1" applyBorder="1" applyAlignment="1">
      <alignment vertical="center"/>
    </xf>
    <xf numFmtId="0" fontId="25" fillId="8" borderId="0" xfId="33" applyFont="1" applyFill="1" applyAlignment="1">
      <alignment horizontal="center" vertical="center" wrapText="1"/>
    </xf>
    <xf numFmtId="176" fontId="26" fillId="8" borderId="0" xfId="33" applyNumberFormat="1" applyFont="1" applyFill="1" applyAlignment="1">
      <alignment horizontal="center" vertical="center"/>
    </xf>
    <xf numFmtId="177" fontId="26" fillId="8" borderId="0" xfId="33" applyNumberFormat="1" applyFont="1" applyFill="1" applyAlignment="1">
      <alignment vertical="center"/>
    </xf>
    <xf numFmtId="0" fontId="26" fillId="8" borderId="44" xfId="33" applyFont="1" applyFill="1" applyBorder="1" applyAlignment="1">
      <alignment vertical="center"/>
    </xf>
    <xf numFmtId="177" fontId="25" fillId="8" borderId="52" xfId="33" applyNumberFormat="1" applyFont="1" applyFill="1" applyBorder="1" applyAlignment="1">
      <alignment vertical="center"/>
    </xf>
    <xf numFmtId="10" fontId="44" fillId="8" borderId="0" xfId="26" applyNumberFormat="1" applyFont="1" applyFill="1" applyBorder="1" applyAlignment="1">
      <alignment vertical="center"/>
    </xf>
    <xf numFmtId="176" fontId="25" fillId="8" borderId="0" xfId="33" applyNumberFormat="1" applyFont="1" applyFill="1" applyAlignment="1">
      <alignment horizontal="center" vertical="center" wrapText="1"/>
    </xf>
    <xf numFmtId="177" fontId="26" fillId="8" borderId="0" xfId="33" applyNumberFormat="1" applyFont="1" applyFill="1" applyAlignment="1">
      <alignment horizontal="center" vertical="center"/>
    </xf>
    <xf numFmtId="177" fontId="25" fillId="8" borderId="62" xfId="33" applyNumberFormat="1" applyFont="1" applyFill="1" applyBorder="1" applyAlignment="1">
      <alignment vertical="center"/>
    </xf>
    <xf numFmtId="197" fontId="25" fillId="37" borderId="9" xfId="29" applyNumberFormat="1" applyFont="1" applyFill="1" applyBorder="1" applyAlignment="1">
      <alignment horizontal="right" vertical="center"/>
    </xf>
    <xf numFmtId="208" fontId="25" fillId="8" borderId="9" xfId="26" applyNumberFormat="1" applyFont="1" applyFill="1" applyBorder="1" applyAlignment="1">
      <alignment horizontal="right" vertical="center"/>
    </xf>
    <xf numFmtId="202" fontId="25" fillId="8" borderId="9" xfId="26" applyNumberFormat="1" applyFont="1" applyFill="1" applyBorder="1" applyAlignment="1">
      <alignment horizontal="right" vertical="center"/>
    </xf>
    <xf numFmtId="189" fontId="25" fillId="8" borderId="9" xfId="26" applyNumberFormat="1" applyFont="1" applyFill="1" applyBorder="1" applyAlignment="1">
      <alignment horizontal="right" vertical="center"/>
    </xf>
    <xf numFmtId="202" fontId="25" fillId="27" borderId="0" xfId="26" applyNumberFormat="1" applyFont="1" applyFill="1" applyBorder="1" applyAlignment="1">
      <alignment horizontal="right" vertical="center"/>
    </xf>
    <xf numFmtId="0" fontId="25" fillId="8" borderId="85" xfId="33" applyFont="1" applyFill="1" applyBorder="1" applyAlignment="1">
      <alignment horizontal="left" vertical="center"/>
    </xf>
    <xf numFmtId="177" fontId="25" fillId="8" borderId="118" xfId="33" applyNumberFormat="1" applyFont="1" applyFill="1" applyBorder="1" applyAlignment="1">
      <alignment vertical="center"/>
    </xf>
    <xf numFmtId="176" fontId="25" fillId="8" borderId="83" xfId="33" applyNumberFormat="1" applyFont="1" applyFill="1" applyBorder="1" applyAlignment="1">
      <alignment horizontal="centerContinuous" vertical="center"/>
    </xf>
    <xf numFmtId="197" fontId="25" fillId="37" borderId="47" xfId="29" applyNumberFormat="1" applyFont="1" applyFill="1" applyBorder="1" applyAlignment="1">
      <alignment horizontal="right" vertical="center"/>
    </xf>
    <xf numFmtId="203" fontId="25" fillId="8" borderId="72" xfId="26" applyNumberFormat="1" applyFont="1" applyFill="1" applyBorder="1" applyAlignment="1">
      <alignment horizontal="right" vertical="center"/>
    </xf>
    <xf numFmtId="201" fontId="41" fillId="8" borderId="0" xfId="33" applyNumberFormat="1" applyFont="1" applyFill="1" applyAlignment="1">
      <alignment vertical="center"/>
    </xf>
    <xf numFmtId="200" fontId="41" fillId="8" borderId="0" xfId="33" applyNumberFormat="1" applyFont="1" applyFill="1" applyAlignment="1">
      <alignment vertical="center"/>
    </xf>
    <xf numFmtId="199" fontId="41" fillId="8" borderId="0" xfId="33" applyNumberFormat="1" applyFont="1" applyFill="1" applyAlignment="1">
      <alignment vertical="center"/>
    </xf>
    <xf numFmtId="0" fontId="41" fillId="8" borderId="0" xfId="33" applyFont="1" applyFill="1" applyAlignment="1">
      <alignment vertical="center"/>
    </xf>
    <xf numFmtId="189" fontId="25" fillId="37" borderId="1" xfId="26" applyNumberFormat="1" applyFont="1" applyFill="1" applyBorder="1" applyAlignment="1">
      <alignment horizontal="right" vertical="center"/>
    </xf>
    <xf numFmtId="189" fontId="25" fillId="22" borderId="1" xfId="26" applyNumberFormat="1" applyFont="1" applyFill="1" applyBorder="1" applyAlignment="1">
      <alignment horizontal="right" vertical="center"/>
    </xf>
    <xf numFmtId="189" fontId="25" fillId="8" borderId="1" xfId="33" applyNumberFormat="1" applyFont="1" applyFill="1" applyBorder="1" applyAlignment="1">
      <alignment vertical="center"/>
    </xf>
    <xf numFmtId="189" fontId="25" fillId="27" borderId="0" xfId="33" applyNumberFormat="1" applyFont="1" applyFill="1" applyAlignment="1">
      <alignment vertical="center"/>
    </xf>
    <xf numFmtId="189" fontId="25" fillId="37" borderId="9" xfId="26" applyNumberFormat="1" applyFont="1" applyFill="1" applyBorder="1" applyAlignment="1">
      <alignment horizontal="right" vertical="center"/>
    </xf>
    <xf numFmtId="189" fontId="25" fillId="22" borderId="9" xfId="26" applyNumberFormat="1" applyFont="1" applyFill="1" applyBorder="1" applyAlignment="1">
      <alignment horizontal="right" vertical="center"/>
    </xf>
    <xf numFmtId="189" fontId="25" fillId="8" borderId="62" xfId="26" applyNumberFormat="1" applyFont="1" applyFill="1" applyBorder="1" applyAlignment="1">
      <alignment horizontal="right" vertical="center"/>
    </xf>
    <xf numFmtId="189" fontId="25" fillId="37" borderId="72" xfId="26" applyNumberFormat="1" applyFont="1" applyFill="1" applyBorder="1" applyAlignment="1">
      <alignment horizontal="right" vertical="center"/>
    </xf>
    <xf numFmtId="189" fontId="25" fillId="22" borderId="72" xfId="26" applyNumberFormat="1" applyFont="1" applyFill="1" applyBorder="1" applyAlignment="1">
      <alignment horizontal="right" vertical="center"/>
    </xf>
    <xf numFmtId="189" fontId="25" fillId="8" borderId="4" xfId="33" applyNumberFormat="1" applyFont="1" applyFill="1" applyBorder="1" applyAlignment="1">
      <alignment vertical="center"/>
    </xf>
    <xf numFmtId="189" fontId="25" fillId="22" borderId="1" xfId="33" applyNumberFormat="1" applyFont="1" applyFill="1" applyBorder="1" applyAlignment="1">
      <alignment vertical="center"/>
    </xf>
    <xf numFmtId="189" fontId="25" fillId="22" borderId="62" xfId="26" applyNumberFormat="1" applyFont="1" applyFill="1" applyBorder="1" applyAlignment="1">
      <alignment horizontal="right" vertical="center"/>
    </xf>
    <xf numFmtId="189" fontId="25" fillId="22" borderId="4" xfId="33" applyNumberFormat="1" applyFont="1" applyFill="1" applyBorder="1" applyAlignment="1">
      <alignment vertical="center"/>
    </xf>
    <xf numFmtId="189" fontId="25" fillId="8" borderId="72" xfId="26" applyNumberFormat="1" applyFont="1" applyFill="1" applyBorder="1" applyAlignment="1">
      <alignment horizontal="right" vertical="center"/>
    </xf>
    <xf numFmtId="0" fontId="29" fillId="27" borderId="0" xfId="34" applyFont="1" applyFill="1" applyAlignment="1">
      <alignment vertical="top"/>
    </xf>
    <xf numFmtId="0" fontId="25" fillId="27" borderId="0" xfId="34" applyFont="1" applyFill="1" applyAlignment="1">
      <alignment vertical="top"/>
    </xf>
    <xf numFmtId="0" fontId="25" fillId="27" borderId="0" xfId="34" applyFont="1" applyFill="1" applyAlignment="1">
      <alignment horizontal="right" vertical="top"/>
    </xf>
    <xf numFmtId="0" fontId="29" fillId="27" borderId="0" xfId="34" applyFont="1" applyFill="1">
      <alignment vertical="center"/>
    </xf>
    <xf numFmtId="0" fontId="25" fillId="27" borderId="0" xfId="34" applyFont="1" applyFill="1">
      <alignment vertical="center"/>
    </xf>
    <xf numFmtId="0" fontId="57" fillId="8" borderId="44" xfId="33" applyFont="1" applyFill="1" applyBorder="1" applyAlignment="1">
      <alignment vertical="center"/>
    </xf>
    <xf numFmtId="0" fontId="11" fillId="30" borderId="88" xfId="33" applyFont="1" applyFill="1" applyBorder="1" applyAlignment="1">
      <alignment vertical="center" wrapText="1"/>
    </xf>
    <xf numFmtId="0" fontId="57" fillId="0" borderId="0" xfId="31" applyFont="1" applyAlignment="1">
      <alignment vertical="center" wrapText="1"/>
    </xf>
    <xf numFmtId="0" fontId="19" fillId="9" borderId="44" xfId="33" applyFont="1" applyFill="1" applyBorder="1" applyAlignment="1">
      <alignment vertical="center"/>
    </xf>
    <xf numFmtId="0" fontId="19" fillId="4" borderId="44" xfId="33" applyFont="1" applyFill="1" applyBorder="1" applyAlignment="1">
      <alignment vertical="center"/>
    </xf>
    <xf numFmtId="0" fontId="19" fillId="53" borderId="35" xfId="33" applyFont="1" applyFill="1" applyBorder="1" applyAlignment="1">
      <alignment vertical="center"/>
    </xf>
    <xf numFmtId="0" fontId="19" fillId="10" borderId="44" xfId="33" applyFont="1" applyFill="1" applyBorder="1" applyAlignment="1">
      <alignment vertical="center"/>
    </xf>
    <xf numFmtId="0" fontId="19" fillId="45" borderId="44" xfId="33" applyFont="1" applyFill="1" applyBorder="1" applyAlignment="1">
      <alignment vertical="center"/>
    </xf>
    <xf numFmtId="0" fontId="19" fillId="23" borderId="33" xfId="33" applyFont="1" applyFill="1" applyBorder="1" applyAlignment="1">
      <alignment vertical="center"/>
    </xf>
    <xf numFmtId="176" fontId="25" fillId="8" borderId="82" xfId="33" applyNumberFormat="1" applyFont="1" applyFill="1" applyBorder="1" applyAlignment="1">
      <alignment horizontal="right" vertical="center" wrapText="1"/>
    </xf>
    <xf numFmtId="0" fontId="25" fillId="8" borderId="0" xfId="31" applyFont="1" applyFill="1" applyAlignment="1">
      <alignment horizontal="left" wrapText="1"/>
    </xf>
    <xf numFmtId="0" fontId="59" fillId="27" borderId="1" xfId="28" applyFont="1" applyFill="1" applyBorder="1" applyAlignment="1" applyProtection="1">
      <alignment vertical="center" wrapText="1"/>
    </xf>
    <xf numFmtId="49" fontId="25" fillId="27" borderId="0" xfId="34" applyNumberFormat="1" applyFont="1" applyFill="1" applyAlignment="1">
      <alignment vertical="top"/>
    </xf>
    <xf numFmtId="0" fontId="11" fillId="27" borderId="0" xfId="34" applyFont="1" applyFill="1" applyAlignment="1">
      <alignment vertical="top"/>
    </xf>
    <xf numFmtId="0" fontId="25" fillId="27" borderId="0" xfId="34" applyFont="1" applyFill="1" applyAlignment="1">
      <alignment horizontal="left" vertical="top" indent="1"/>
    </xf>
    <xf numFmtId="49" fontId="25" fillId="27" borderId="0" xfId="0" applyNumberFormat="1" applyFont="1" applyFill="1" applyAlignment="1">
      <alignment vertical="top"/>
    </xf>
    <xf numFmtId="0" fontId="25" fillId="27" borderId="0" xfId="0" applyFont="1" applyFill="1" applyAlignment="1">
      <alignment horizontal="left" vertical="top" indent="1"/>
    </xf>
    <xf numFmtId="0" fontId="57" fillId="27" borderId="0" xfId="34" applyFont="1" applyFill="1" applyAlignment="1">
      <alignment vertical="top"/>
    </xf>
    <xf numFmtId="0" fontId="25" fillId="27" borderId="0" xfId="0" applyFont="1" applyFill="1" applyAlignment="1">
      <alignment vertical="top"/>
    </xf>
    <xf numFmtId="49" fontId="25" fillId="27" borderId="0" xfId="34" applyNumberFormat="1" applyFont="1" applyFill="1">
      <alignment vertical="center"/>
    </xf>
    <xf numFmtId="0" fontId="25" fillId="27" borderId="1" xfId="34" applyFont="1" applyFill="1" applyBorder="1" applyAlignment="1">
      <alignment horizontal="center" vertical="center"/>
    </xf>
    <xf numFmtId="38" fontId="25" fillId="27" borderId="33" xfId="29" applyFont="1" applyFill="1" applyBorder="1" applyAlignment="1">
      <alignment horizontal="right" vertical="center"/>
    </xf>
    <xf numFmtId="0" fontId="25" fillId="27" borderId="1" xfId="34" applyFont="1" applyFill="1" applyBorder="1" applyAlignment="1">
      <alignment horizontal="right" vertical="center"/>
    </xf>
    <xf numFmtId="0" fontId="25" fillId="27" borderId="33" xfId="34" applyFont="1" applyFill="1" applyBorder="1" applyAlignment="1">
      <alignment horizontal="right" vertical="center"/>
    </xf>
    <xf numFmtId="0" fontId="25" fillId="27" borderId="1" xfId="34" applyFont="1" applyFill="1" applyBorder="1">
      <alignment vertical="center"/>
    </xf>
    <xf numFmtId="0" fontId="25" fillId="27" borderId="20" xfId="34" applyFont="1" applyFill="1" applyBorder="1">
      <alignment vertical="center"/>
    </xf>
    <xf numFmtId="38" fontId="25" fillId="27" borderId="1" xfId="29" applyFont="1" applyFill="1" applyBorder="1">
      <alignment vertical="center"/>
    </xf>
    <xf numFmtId="3" fontId="25" fillId="27" borderId="20" xfId="34" applyNumberFormat="1" applyFont="1" applyFill="1" applyBorder="1">
      <alignment vertical="center"/>
    </xf>
    <xf numFmtId="3" fontId="25" fillId="27" borderId="0" xfId="34" applyNumberFormat="1" applyFont="1" applyFill="1">
      <alignment vertical="center"/>
    </xf>
    <xf numFmtId="0" fontId="25" fillId="27" borderId="92" xfId="34" applyFont="1" applyFill="1" applyBorder="1" applyAlignment="1">
      <alignment horizontal="left" vertical="center"/>
    </xf>
    <xf numFmtId="0" fontId="25" fillId="27" borderId="92" xfId="34" applyFont="1" applyFill="1" applyBorder="1" applyAlignment="1">
      <alignment vertical="center" wrapText="1"/>
    </xf>
    <xf numFmtId="0" fontId="25" fillId="27" borderId="0" xfId="34" applyFont="1" applyFill="1" applyAlignment="1">
      <alignment vertical="center" wrapText="1"/>
    </xf>
    <xf numFmtId="0" fontId="25" fillId="27" borderId="0" xfId="0" applyFont="1" applyFill="1" applyAlignment="1">
      <alignment horizontal="justify" vertical="center"/>
    </xf>
    <xf numFmtId="1" fontId="25" fillId="8" borderId="45" xfId="0" applyNumberFormat="1" applyFont="1" applyFill="1" applyBorder="1" applyAlignment="1">
      <alignment horizontal="left" vertical="center" indent="1"/>
    </xf>
    <xf numFmtId="1" fontId="25" fillId="8" borderId="22" xfId="0" applyNumberFormat="1" applyFont="1" applyFill="1" applyBorder="1" applyAlignment="1">
      <alignment horizontal="left" vertical="center" indent="1"/>
    </xf>
    <xf numFmtId="40" fontId="25" fillId="30" borderId="50" xfId="29" applyNumberFormat="1" applyFont="1" applyFill="1" applyBorder="1" applyAlignment="1">
      <alignment vertical="center"/>
    </xf>
    <xf numFmtId="40" fontId="25" fillId="30" borderId="174" xfId="29" applyNumberFormat="1" applyFont="1" applyFill="1" applyBorder="1" applyAlignment="1">
      <alignment vertical="center" wrapText="1"/>
    </xf>
    <xf numFmtId="40" fontId="25" fillId="18" borderId="175" xfId="29" applyNumberFormat="1" applyFont="1" applyFill="1" applyBorder="1" applyAlignment="1">
      <alignment vertical="center" wrapText="1"/>
    </xf>
    <xf numFmtId="0" fontId="63" fillId="27" borderId="0" xfId="33" applyFont="1" applyFill="1" applyAlignment="1">
      <alignment vertical="center"/>
    </xf>
    <xf numFmtId="0" fontId="64" fillId="27" borderId="0" xfId="33" applyFont="1" applyFill="1" applyAlignment="1">
      <alignment vertical="center"/>
    </xf>
    <xf numFmtId="0" fontId="65" fillId="27" borderId="0" xfId="33" applyFont="1" applyFill="1" applyAlignment="1">
      <alignment vertical="center"/>
    </xf>
    <xf numFmtId="0" fontId="63" fillId="27" borderId="0" xfId="32" applyFont="1" applyFill="1"/>
    <xf numFmtId="0" fontId="63" fillId="27" borderId="0" xfId="32" applyFont="1" applyFill="1" applyAlignment="1">
      <alignment vertical="center"/>
    </xf>
    <xf numFmtId="0" fontId="64" fillId="27" borderId="0" xfId="31" applyFont="1" applyFill="1"/>
    <xf numFmtId="0" fontId="63" fillId="27" borderId="0" xfId="31" applyFont="1" applyFill="1"/>
    <xf numFmtId="0" fontId="63" fillId="27" borderId="0" xfId="31" applyFont="1" applyFill="1" applyAlignment="1">
      <alignment vertical="center"/>
    </xf>
    <xf numFmtId="0" fontId="14" fillId="27" borderId="0" xfId="33" applyFont="1" applyFill="1" applyAlignment="1">
      <alignment vertical="center"/>
    </xf>
    <xf numFmtId="0" fontId="63" fillId="27" borderId="0" xfId="33" applyFont="1" applyFill="1" applyAlignment="1">
      <alignment vertical="top" wrapText="1"/>
    </xf>
    <xf numFmtId="0" fontId="62" fillId="27" borderId="0" xfId="33" applyFont="1" applyFill="1" applyAlignment="1">
      <alignment vertical="center"/>
    </xf>
    <xf numFmtId="0" fontId="63" fillId="27" borderId="0" xfId="33" applyFont="1" applyFill="1"/>
    <xf numFmtId="0" fontId="64" fillId="27" borderId="0" xfId="32" applyFont="1" applyFill="1"/>
    <xf numFmtId="0" fontId="63" fillId="27" borderId="0" xfId="33" applyFont="1" applyFill="1" applyAlignment="1">
      <alignment vertical="center" wrapText="1"/>
    </xf>
    <xf numFmtId="0" fontId="66" fillId="27" borderId="0" xfId="33" applyFont="1" applyFill="1" applyAlignment="1">
      <alignment vertical="center"/>
    </xf>
    <xf numFmtId="177" fontId="63" fillId="27" borderId="0" xfId="33" applyNumberFormat="1" applyFont="1" applyFill="1" applyAlignment="1">
      <alignment vertical="center"/>
    </xf>
    <xf numFmtId="38" fontId="25" fillId="42" borderId="15" xfId="29" applyFont="1" applyFill="1" applyBorder="1" applyAlignment="1">
      <alignment horizontal="center" vertical="center"/>
    </xf>
    <xf numFmtId="38" fontId="25" fillId="8" borderId="143" xfId="29" applyFont="1" applyFill="1" applyBorder="1" applyAlignment="1">
      <alignment vertical="center"/>
    </xf>
    <xf numFmtId="0" fontId="27" fillId="27" borderId="0" xfId="32" applyFont="1" applyFill="1" applyAlignment="1">
      <alignment vertical="top"/>
    </xf>
    <xf numFmtId="0" fontId="27" fillId="8" borderId="0" xfId="33" applyFont="1" applyFill="1" applyAlignment="1">
      <alignment vertical="top"/>
    </xf>
    <xf numFmtId="0" fontId="25" fillId="27" borderId="93" xfId="33" applyFont="1" applyFill="1" applyBorder="1" applyAlignment="1">
      <alignment horizontal="left" vertical="center" wrapText="1"/>
    </xf>
    <xf numFmtId="0" fontId="25" fillId="27" borderId="151" xfId="33" applyFont="1" applyFill="1" applyBorder="1" applyAlignment="1">
      <alignment horizontal="left" vertical="center" wrapText="1"/>
    </xf>
    <xf numFmtId="0" fontId="25" fillId="8" borderId="149" xfId="33" applyFont="1" applyFill="1" applyBorder="1" applyAlignment="1">
      <alignment horizontal="left" vertical="center"/>
    </xf>
    <xf numFmtId="0" fontId="25" fillId="8" borderId="150" xfId="33" applyFont="1" applyFill="1" applyBorder="1" applyAlignment="1">
      <alignment horizontal="left" vertical="center"/>
    </xf>
    <xf numFmtId="0" fontId="25" fillId="8" borderId="116" xfId="33" applyFont="1" applyFill="1" applyBorder="1" applyAlignment="1">
      <alignment horizontal="left" vertical="center" wrapText="1"/>
    </xf>
    <xf numFmtId="0" fontId="25" fillId="8" borderId="115" xfId="33" applyFont="1" applyFill="1" applyBorder="1" applyAlignment="1">
      <alignment horizontal="left" vertical="center" wrapText="1"/>
    </xf>
    <xf numFmtId="0" fontId="25" fillId="8" borderId="116" xfId="33" applyFont="1" applyFill="1" applyBorder="1" applyAlignment="1">
      <alignment horizontal="left" vertical="center"/>
    </xf>
    <xf numFmtId="0" fontId="25" fillId="8" borderId="115" xfId="33" applyFont="1" applyFill="1" applyBorder="1" applyAlignment="1">
      <alignment horizontal="left" vertical="center"/>
    </xf>
    <xf numFmtId="0" fontId="32" fillId="39" borderId="33" xfId="33" applyFont="1" applyFill="1" applyBorder="1" applyAlignment="1">
      <alignment horizontal="left" vertical="center" wrapText="1"/>
    </xf>
    <xf numFmtId="0" fontId="32" fillId="39" borderId="21" xfId="33" applyFont="1" applyFill="1" applyBorder="1" applyAlignment="1">
      <alignment horizontal="left" vertical="center" wrapText="1"/>
    </xf>
    <xf numFmtId="0" fontId="27" fillId="27" borderId="0" xfId="33" applyFont="1" applyFill="1" applyAlignment="1">
      <alignment horizontal="left" vertical="top"/>
    </xf>
    <xf numFmtId="0" fontId="32" fillId="9" borderId="44" xfId="33" applyFont="1" applyFill="1" applyBorder="1" applyAlignment="1">
      <alignment horizontal="left" vertical="center"/>
    </xf>
    <xf numFmtId="0" fontId="32" fillId="9" borderId="49" xfId="33" applyFont="1" applyFill="1" applyBorder="1" applyAlignment="1">
      <alignment horizontal="left" vertical="center"/>
    </xf>
    <xf numFmtId="0" fontId="32" fillId="22" borderId="33" xfId="33" applyFont="1" applyFill="1" applyBorder="1" applyAlignment="1">
      <alignment horizontal="left" vertical="center"/>
    </xf>
    <xf numFmtId="0" fontId="32" fillId="22" borderId="21" xfId="33" applyFont="1" applyFill="1" applyBorder="1" applyAlignment="1">
      <alignment horizontal="left" vertical="center"/>
    </xf>
    <xf numFmtId="0" fontId="25" fillId="8" borderId="93" xfId="33" applyFont="1" applyFill="1" applyBorder="1" applyAlignment="1">
      <alignment horizontal="left" vertical="center" wrapText="1"/>
    </xf>
    <xf numFmtId="0" fontId="25" fillId="8" borderId="151" xfId="33" applyFont="1" applyFill="1" applyBorder="1" applyAlignment="1">
      <alignment horizontal="left" vertical="center" wrapText="1"/>
    </xf>
    <xf numFmtId="0" fontId="25" fillId="0" borderId="0" xfId="0" applyFont="1" applyAlignment="1">
      <alignment horizontal="left" vertical="top"/>
    </xf>
    <xf numFmtId="0" fontId="25" fillId="43" borderId="44" xfId="33" applyFont="1" applyFill="1" applyBorder="1" applyAlignment="1">
      <alignment horizontal="left" vertical="center" wrapText="1"/>
    </xf>
    <xf numFmtId="0" fontId="25" fillId="43" borderId="49" xfId="33" applyFont="1" applyFill="1" applyBorder="1" applyAlignment="1">
      <alignment horizontal="left" vertical="center" wrapText="1"/>
    </xf>
    <xf numFmtId="0" fontId="32" fillId="18" borderId="33" xfId="33" applyFont="1" applyFill="1" applyBorder="1" applyAlignment="1">
      <alignment horizontal="left" vertical="center"/>
    </xf>
    <xf numFmtId="0" fontId="32" fillId="18" borderId="21" xfId="33" applyFont="1" applyFill="1" applyBorder="1" applyAlignment="1">
      <alignment horizontal="left" vertical="center"/>
    </xf>
    <xf numFmtId="0" fontId="25" fillId="43" borderId="151" xfId="33" applyFont="1" applyFill="1" applyBorder="1" applyAlignment="1">
      <alignment horizontal="left" vertical="center" wrapText="1"/>
    </xf>
    <xf numFmtId="0" fontId="25" fillId="43" borderId="21" xfId="33" applyFont="1" applyFill="1" applyBorder="1" applyAlignment="1">
      <alignment horizontal="left" vertical="center" wrapText="1"/>
    </xf>
    <xf numFmtId="0" fontId="32" fillId="50" borderId="33" xfId="33" applyFont="1" applyFill="1" applyBorder="1" applyAlignment="1">
      <alignment horizontal="left" vertical="center"/>
    </xf>
    <xf numFmtId="0" fontId="32" fillId="50" borderId="21" xfId="33" applyFont="1" applyFill="1" applyBorder="1" applyAlignment="1">
      <alignment horizontal="left" vertical="center"/>
    </xf>
    <xf numFmtId="0" fontId="45" fillId="38" borderId="57" xfId="33" applyFont="1" applyFill="1" applyBorder="1" applyAlignment="1">
      <alignment horizontal="center" vertical="center"/>
    </xf>
    <xf numFmtId="0" fontId="45" fillId="38" borderId="128" xfId="33" applyFont="1" applyFill="1" applyBorder="1" applyAlignment="1">
      <alignment horizontal="center" vertical="center"/>
    </xf>
    <xf numFmtId="0" fontId="45" fillId="38" borderId="57" xfId="33" applyFont="1" applyFill="1" applyBorder="1" applyAlignment="1">
      <alignment horizontal="center" vertical="center" wrapText="1"/>
    </xf>
    <xf numFmtId="0" fontId="25" fillId="8" borderId="90" xfId="33" applyFont="1" applyFill="1" applyBorder="1" applyAlignment="1">
      <alignment vertical="center" wrapText="1"/>
    </xf>
    <xf numFmtId="0" fontId="25" fillId="8" borderId="69" xfId="33" applyFont="1" applyFill="1" applyBorder="1" applyAlignment="1">
      <alignment vertical="center"/>
    </xf>
    <xf numFmtId="0" fontId="32" fillId="8" borderId="0" xfId="33" applyFont="1" applyFill="1" applyAlignment="1">
      <alignment horizontal="left"/>
    </xf>
    <xf numFmtId="0" fontId="27" fillId="27" borderId="0" xfId="32" applyFont="1" applyFill="1" applyAlignment="1">
      <alignment vertical="top" wrapText="1"/>
    </xf>
    <xf numFmtId="0" fontId="25" fillId="5" borderId="33" xfId="33" applyFont="1" applyFill="1" applyBorder="1" applyAlignment="1">
      <alignment vertical="center"/>
    </xf>
    <xf numFmtId="0" fontId="25" fillId="5" borderId="48" xfId="33" applyFont="1" applyFill="1" applyBorder="1" applyAlignment="1">
      <alignment vertical="center"/>
    </xf>
    <xf numFmtId="0" fontId="25" fillId="5" borderId="21" xfId="33" applyFont="1" applyFill="1" applyBorder="1" applyAlignment="1">
      <alignment vertical="center"/>
    </xf>
    <xf numFmtId="0" fontId="25" fillId="27" borderId="92" xfId="33" applyFont="1" applyFill="1" applyBorder="1" applyAlignment="1">
      <alignment vertical="top" wrapText="1"/>
    </xf>
    <xf numFmtId="0" fontId="25" fillId="8" borderId="33" xfId="33" applyFont="1" applyFill="1" applyBorder="1" applyAlignment="1">
      <alignment vertical="center" wrapText="1"/>
    </xf>
    <xf numFmtId="0" fontId="25" fillId="8" borderId="48" xfId="33" applyFont="1" applyFill="1" applyBorder="1" applyAlignment="1">
      <alignment vertical="center" wrapText="1"/>
    </xf>
    <xf numFmtId="0" fontId="25" fillId="8" borderId="21" xfId="33" applyFont="1" applyFill="1" applyBorder="1" applyAlignment="1">
      <alignment vertical="center" wrapText="1"/>
    </xf>
    <xf numFmtId="0" fontId="25" fillId="27" borderId="92" xfId="33" applyFont="1" applyFill="1" applyBorder="1" applyAlignment="1">
      <alignment vertical="top"/>
    </xf>
    <xf numFmtId="0" fontId="27" fillId="27" borderId="0" xfId="31" applyFont="1" applyFill="1" applyAlignment="1">
      <alignment horizontal="left" vertical="top"/>
    </xf>
    <xf numFmtId="0" fontId="25" fillId="8" borderId="92" xfId="31" applyFont="1" applyFill="1" applyBorder="1" applyAlignment="1">
      <alignment vertical="top" wrapText="1"/>
    </xf>
    <xf numFmtId="0" fontId="25" fillId="8" borderId="92" xfId="31" applyFont="1" applyFill="1" applyBorder="1" applyAlignment="1">
      <alignment horizontal="left" wrapText="1"/>
    </xf>
    <xf numFmtId="0" fontId="25" fillId="8" borderId="0" xfId="31" applyFont="1" applyFill="1" applyAlignment="1">
      <alignment horizontal="left" wrapText="1"/>
    </xf>
    <xf numFmtId="0" fontId="25" fillId="8" borderId="0" xfId="33" applyFont="1" applyFill="1" applyAlignment="1">
      <alignment horizontal="left" vertical="top" wrapText="1"/>
    </xf>
    <xf numFmtId="0" fontId="58" fillId="27" borderId="0" xfId="33" applyFont="1" applyFill="1" applyAlignment="1">
      <alignment horizontal="left" vertical="top"/>
    </xf>
    <xf numFmtId="0" fontId="25" fillId="8" borderId="37" xfId="33" applyFont="1" applyFill="1" applyBorder="1" applyAlignment="1">
      <alignment horizontal="left" vertical="top" wrapText="1"/>
    </xf>
  </cellXfs>
  <cellStyles count="43">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11" xfId="42" xr:uid="{3057BC19-C4CF-4C29-B286-2D32403D5AE4}"/>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3 2" xfId="41" xr:uid="{F793E9A7-1124-4303-8EC3-BA2159C75F1D}"/>
    <cellStyle name="標準 6" xfId="39" xr:uid="{00000000-0005-0000-0000-000024000000}"/>
    <cellStyle name="標準_6gasデータ2001p" xfId="32" xr:uid="{00000000-0005-0000-0000-000025000000}"/>
    <cellStyle name="標準_6gasデータ2001q" xfId="33" xr:uid="{00000000-0005-0000-0000-000026000000}"/>
    <cellStyle name="標準_単位" xfId="34" xr:uid="{00000000-0005-0000-0000-000028000000}"/>
    <cellStyle name="未定義" xfId="35" xr:uid="{00000000-0005-0000-0000-000029000000}"/>
  </cellStyles>
  <dxfs count="0"/>
  <tableStyles count="0" defaultTableStyle="TableStyleMedium9" defaultPivotStyle="PivotStyleLight16"/>
  <colors>
    <mruColors>
      <color rgb="FF0000FF"/>
      <color rgb="FFFFCCFF"/>
      <color rgb="FF3D96AE"/>
      <color rgb="FF33CCCC"/>
      <color rgb="FF4572A7"/>
      <color rgb="FFCCCCFF"/>
      <color rgb="FFFFFFCC"/>
      <color rgb="FFCCFFCC"/>
      <color rgb="FF009C89"/>
      <color rgb="FF38B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91364421416299E-2"/>
          <c:y val="0"/>
          <c:w val="0.8773747841105356"/>
          <c:h val="0"/>
        </c:manualLayout>
      </c:layout>
      <c:lineChart>
        <c:grouping val="standard"/>
        <c:varyColors val="0"/>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C0C2-4791-85D0-71C666065225}"/>
            </c:ext>
          </c:extLst>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1-C0C2-4791-85D0-71C666065225}"/>
            </c:ext>
          </c:extLst>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2-C0C2-4791-85D0-71C666065225}"/>
            </c:ext>
          </c:extLst>
        </c:ser>
        <c:dLbls>
          <c:showLegendKey val="0"/>
          <c:showVal val="0"/>
          <c:showCatName val="0"/>
          <c:showSerName val="0"/>
          <c:showPercent val="0"/>
          <c:showBubbleSize val="0"/>
        </c:dLbls>
        <c:marker val="1"/>
        <c:smooth val="0"/>
        <c:axId val="181657984"/>
        <c:axId val="181659904"/>
      </c:lineChart>
      <c:catAx>
        <c:axId val="181657984"/>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181659904"/>
        <c:crosses val="autoZero"/>
        <c:auto val="1"/>
        <c:lblAlgn val="ctr"/>
        <c:lblOffset val="100"/>
        <c:tickLblSkip val="1"/>
        <c:tickMarkSkip val="1"/>
        <c:noMultiLvlLbl val="0"/>
      </c:catAx>
      <c:valAx>
        <c:axId val="181659904"/>
        <c:scaling>
          <c:orientation val="minMax"/>
          <c:min val="1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81657984"/>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28</xdr:col>
      <xdr:colOff>295275</xdr:colOff>
      <xdr:row>102</xdr:row>
      <xdr:rowOff>0</xdr:rowOff>
    </xdr:from>
    <xdr:to>
      <xdr:col>35</xdr:col>
      <xdr:colOff>142875</xdr:colOff>
      <xdr:row>102</xdr:row>
      <xdr:rowOff>0</xdr:rowOff>
    </xdr:to>
    <xdr:graphicFrame macro="">
      <xdr:nvGraphicFramePr>
        <xdr:cNvPr id="8213899" name="Chart 1">
          <a:extLst>
            <a:ext uri="{FF2B5EF4-FFF2-40B4-BE49-F238E27FC236}">
              <a16:creationId xmlns:a16="http://schemas.microsoft.com/office/drawing/2014/main" id="{00000000-0008-0000-1500-00008B557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0.56161</cdr:x>
      <cdr:y>0.31292</cdr:y>
    </cdr:from>
    <cdr:to>
      <cdr:x>0.6127</cdr:x>
      <cdr:y>0.40189</cdr:y>
    </cdr:to>
    <cdr:sp macro="" textlink="">
      <cdr:nvSpPr>
        <cdr:cNvPr id="375809" name="Text Box 1">
          <a:extLst xmlns:a="http://schemas.openxmlformats.org/drawingml/2006/main">
            <a:ext uri="{FF2B5EF4-FFF2-40B4-BE49-F238E27FC236}">
              <a16:creationId xmlns:a16="http://schemas.microsoft.com/office/drawing/2014/main" id="{94E02817-0544-408C-B8E3-F6B44F22F7C6}"/>
            </a:ext>
          </a:extLst>
        </cdr:cNvPr>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0.72251</cdr:x>
      <cdr:y>0.68534</cdr:y>
    </cdr:from>
    <cdr:to>
      <cdr:x>0.76545</cdr:x>
      <cdr:y>0.91048</cdr:y>
    </cdr:to>
    <cdr:sp macro="" textlink="">
      <cdr:nvSpPr>
        <cdr:cNvPr id="375810" name="Text Box 2">
          <a:extLst xmlns:a="http://schemas.openxmlformats.org/drawingml/2006/main">
            <a:ext uri="{FF2B5EF4-FFF2-40B4-BE49-F238E27FC236}">
              <a16:creationId xmlns:a16="http://schemas.microsoft.com/office/drawing/2014/main" id="{4AEF2A22-28CB-4FBB-BD0F-E52CAD18C9E2}"/>
            </a:ext>
          </a:extLst>
        </cdr:cNvPr>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0.721</cdr:x>
      <cdr:y>0.31575</cdr:y>
    </cdr:from>
    <cdr:to>
      <cdr:x>0.77396</cdr:x>
      <cdr:y>0.32271</cdr:y>
    </cdr:to>
    <cdr:sp macro="" textlink="">
      <cdr:nvSpPr>
        <cdr:cNvPr id="375811" name="Text Box 3">
          <a:extLst xmlns:a="http://schemas.openxmlformats.org/drawingml/2006/main">
            <a:ext uri="{FF2B5EF4-FFF2-40B4-BE49-F238E27FC236}">
              <a16:creationId xmlns:a16="http://schemas.microsoft.com/office/drawing/2014/main" id="{C4753F7A-F2BA-494C-9459-B64DD378D3C8}"/>
            </a:ext>
          </a:extLst>
        </cdr:cNvPr>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0.721</cdr:x>
      <cdr:y>0.35708</cdr:y>
    </cdr:from>
    <cdr:to>
      <cdr:x>0.77392</cdr:x>
      <cdr:y>0.36382</cdr:y>
    </cdr:to>
    <cdr:sp macro="" textlink="">
      <cdr:nvSpPr>
        <cdr:cNvPr id="375812" name="Text Box 4">
          <a:extLst xmlns:a="http://schemas.openxmlformats.org/drawingml/2006/main">
            <a:ext uri="{FF2B5EF4-FFF2-40B4-BE49-F238E27FC236}">
              <a16:creationId xmlns:a16="http://schemas.microsoft.com/office/drawing/2014/main" id="{916A8B6F-C711-44BC-B684-20D4D662637B}"/>
            </a:ext>
          </a:extLst>
        </cdr:cNvPr>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0.721</cdr:x>
      <cdr:y>0.38079</cdr:y>
    </cdr:from>
    <cdr:to>
      <cdr:x>0.77392</cdr:x>
      <cdr:y>0.38754</cdr:y>
    </cdr:to>
    <cdr:sp macro="" textlink="">
      <cdr:nvSpPr>
        <cdr:cNvPr id="375813" name="Text Box 5">
          <a:extLst xmlns:a="http://schemas.openxmlformats.org/drawingml/2006/main">
            <a:ext uri="{FF2B5EF4-FFF2-40B4-BE49-F238E27FC236}">
              <a16:creationId xmlns:a16="http://schemas.microsoft.com/office/drawing/2014/main" id="{E945EDE4-FBB3-458A-96A4-5707B2722379}"/>
            </a:ext>
          </a:extLst>
        </cdr:cNvPr>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0.63954</cdr:x>
      <cdr:y>0.33402</cdr:y>
    </cdr:from>
    <cdr:to>
      <cdr:x>0.68124</cdr:x>
      <cdr:y>0.33859</cdr:y>
    </cdr:to>
    <cdr:sp macro="" textlink="">
      <cdr:nvSpPr>
        <cdr:cNvPr id="375814" name="Text Box 6">
          <a:extLst xmlns:a="http://schemas.openxmlformats.org/drawingml/2006/main">
            <a:ext uri="{FF2B5EF4-FFF2-40B4-BE49-F238E27FC236}">
              <a16:creationId xmlns:a16="http://schemas.microsoft.com/office/drawing/2014/main" id="{4D391292-81EF-47A4-9B70-34CA12C2E915}"/>
            </a:ext>
          </a:extLst>
        </cdr:cNvPr>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0.63954</cdr:x>
      <cdr:y>0.36578</cdr:y>
    </cdr:from>
    <cdr:to>
      <cdr:x>0.68124</cdr:x>
      <cdr:y>0.37057</cdr:y>
    </cdr:to>
    <cdr:sp macro="" textlink="">
      <cdr:nvSpPr>
        <cdr:cNvPr id="375815" name="Text Box 7">
          <a:extLst xmlns:a="http://schemas.openxmlformats.org/drawingml/2006/main">
            <a:ext uri="{FF2B5EF4-FFF2-40B4-BE49-F238E27FC236}">
              <a16:creationId xmlns:a16="http://schemas.microsoft.com/office/drawing/2014/main" id="{116EFFD0-C67E-4A00-8474-4E86182D68A1}"/>
            </a:ext>
          </a:extLst>
        </cdr:cNvPr>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0.63954</cdr:x>
      <cdr:y>0.38928</cdr:y>
    </cdr:from>
    <cdr:to>
      <cdr:x>0.68124</cdr:x>
      <cdr:y>0.39406</cdr:y>
    </cdr:to>
    <cdr:sp macro="" textlink="">
      <cdr:nvSpPr>
        <cdr:cNvPr id="375816" name="Text Box 8">
          <a:extLst xmlns:a="http://schemas.openxmlformats.org/drawingml/2006/main">
            <a:ext uri="{FF2B5EF4-FFF2-40B4-BE49-F238E27FC236}">
              <a16:creationId xmlns:a16="http://schemas.microsoft.com/office/drawing/2014/main" id="{1E032E92-152E-4670-B584-14F05349A352}"/>
            </a:ext>
          </a:extLst>
        </cdr:cNvPr>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0.89023</cdr:x>
      <cdr:y>0.06725</cdr:y>
    </cdr:from>
    <cdr:to>
      <cdr:x>0.90648</cdr:x>
      <cdr:y>0.06725</cdr:y>
    </cdr:to>
    <cdr:sp macro="" textlink="">
      <cdr:nvSpPr>
        <cdr:cNvPr id="375817" name="Text Box 9">
          <a:extLst xmlns:a="http://schemas.openxmlformats.org/drawingml/2006/main">
            <a:ext uri="{FF2B5EF4-FFF2-40B4-BE49-F238E27FC236}">
              <a16:creationId xmlns:a16="http://schemas.microsoft.com/office/drawing/2014/main" id="{935986FF-A565-447E-8890-CE068C778096}"/>
            </a:ext>
          </a:extLst>
        </cdr:cNvPr>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0.89023</cdr:x>
      <cdr:y>0.082</cdr:y>
    </cdr:from>
    <cdr:to>
      <cdr:x>0.90648</cdr:x>
      <cdr:y>0.082</cdr:y>
    </cdr:to>
    <cdr:sp macro="" textlink="">
      <cdr:nvSpPr>
        <cdr:cNvPr id="375818" name="Text Box 10">
          <a:extLst xmlns:a="http://schemas.openxmlformats.org/drawingml/2006/main">
            <a:ext uri="{FF2B5EF4-FFF2-40B4-BE49-F238E27FC236}">
              <a16:creationId xmlns:a16="http://schemas.microsoft.com/office/drawing/2014/main" id="{611DA908-5660-43A3-B643-BF96996C80C6}"/>
            </a:ext>
          </a:extLst>
        </cdr:cNvPr>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0.89023</cdr:x>
      <cdr:y>0.09275</cdr:y>
    </cdr:from>
    <cdr:to>
      <cdr:x>0.90648</cdr:x>
      <cdr:y>0.09275</cdr:y>
    </cdr:to>
    <cdr:sp macro="" textlink="">
      <cdr:nvSpPr>
        <cdr:cNvPr id="375819" name="Text Box 11">
          <a:extLst xmlns:a="http://schemas.openxmlformats.org/drawingml/2006/main">
            <a:ext uri="{FF2B5EF4-FFF2-40B4-BE49-F238E27FC236}">
              <a16:creationId xmlns:a16="http://schemas.microsoft.com/office/drawing/2014/main" id="{B8CB9FAC-FD0F-401F-BEED-4D018A613CB4}"/>
            </a:ext>
          </a:extLst>
        </cdr:cNvPr>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J28"/>
  <sheetViews>
    <sheetView tabSelected="1" zoomScaleNormal="100" workbookViewId="0"/>
  </sheetViews>
  <sheetFormatPr defaultColWidth="9" defaultRowHeight="15"/>
  <cols>
    <col min="1" max="1" width="1.125" style="1" customWidth="1"/>
    <col min="2" max="2" width="2" style="1" customWidth="1"/>
    <col min="3" max="3" width="28.875" style="1" customWidth="1"/>
    <col min="4" max="4" width="66.875" style="1" customWidth="1"/>
    <col min="5" max="16384" width="9" style="1"/>
  </cols>
  <sheetData>
    <row r="1" spans="3:10" ht="23.25" customHeight="1">
      <c r="C1" s="2" t="s">
        <v>236</v>
      </c>
    </row>
    <row r="2" spans="3:10" ht="23.25" customHeight="1">
      <c r="C2" s="3" t="s">
        <v>412</v>
      </c>
      <c r="E2" s="4"/>
    </row>
    <row r="3" spans="3:10">
      <c r="D3" s="5" t="s">
        <v>237</v>
      </c>
    </row>
    <row r="4" spans="3:10">
      <c r="D4" s="6" t="s">
        <v>30</v>
      </c>
    </row>
    <row r="5" spans="3:10">
      <c r="D5" s="7"/>
    </row>
    <row r="6" spans="3:10">
      <c r="D6" s="7"/>
    </row>
    <row r="7" spans="3:10" ht="18" customHeight="1">
      <c r="C7" s="8" t="s">
        <v>238</v>
      </c>
      <c r="D7" s="8" t="s">
        <v>29</v>
      </c>
    </row>
    <row r="8" spans="3:10" ht="18" customHeight="1">
      <c r="C8" s="9" t="s">
        <v>3</v>
      </c>
      <c r="D8" s="10" t="s">
        <v>232</v>
      </c>
    </row>
    <row r="9" spans="3:10" ht="18" customHeight="1">
      <c r="C9" s="11" t="s">
        <v>178</v>
      </c>
      <c r="D9" s="12" t="s">
        <v>224</v>
      </c>
    </row>
    <row r="10" spans="3:10" ht="18" customHeight="1">
      <c r="C10" s="11" t="s">
        <v>228</v>
      </c>
      <c r="D10" s="13" t="s">
        <v>516</v>
      </c>
    </row>
    <row r="11" spans="3:10" ht="18" customHeight="1">
      <c r="C11" s="11" t="s">
        <v>239</v>
      </c>
      <c r="D11" s="14" t="s">
        <v>240</v>
      </c>
      <c r="G11" s="4"/>
    </row>
    <row r="12" spans="3:10" ht="18" customHeight="1">
      <c r="C12" s="11" t="s">
        <v>241</v>
      </c>
      <c r="D12" s="12" t="s">
        <v>242</v>
      </c>
      <c r="G12" s="15"/>
      <c r="H12" s="15"/>
      <c r="I12" s="15"/>
      <c r="J12" s="15"/>
    </row>
    <row r="13" spans="3:10" ht="18" customHeight="1">
      <c r="C13" s="9" t="s">
        <v>243</v>
      </c>
      <c r="D13" s="16" t="s">
        <v>244</v>
      </c>
    </row>
    <row r="14" spans="3:10" ht="18" customHeight="1">
      <c r="C14" s="9" t="s">
        <v>245</v>
      </c>
      <c r="D14" s="12" t="s">
        <v>246</v>
      </c>
    </row>
    <row r="15" spans="3:10" ht="18" customHeight="1">
      <c r="C15" s="9" t="s">
        <v>247</v>
      </c>
      <c r="D15" s="12" t="s">
        <v>248</v>
      </c>
    </row>
    <row r="16" spans="3:10" ht="18" customHeight="1">
      <c r="C16" s="9" t="s">
        <v>249</v>
      </c>
      <c r="D16" s="12" t="s">
        <v>250</v>
      </c>
    </row>
    <row r="17" spans="3:6" ht="18" customHeight="1">
      <c r="C17" s="9" t="s">
        <v>215</v>
      </c>
      <c r="D17" s="12" t="s">
        <v>251</v>
      </c>
    </row>
    <row r="18" spans="3:6" ht="18" customHeight="1">
      <c r="C18" s="9" t="s">
        <v>216</v>
      </c>
      <c r="D18" s="16" t="s">
        <v>252</v>
      </c>
    </row>
    <row r="19" spans="3:6" ht="18" customHeight="1">
      <c r="C19" s="9" t="s">
        <v>217</v>
      </c>
      <c r="D19" s="16" t="s">
        <v>253</v>
      </c>
    </row>
    <row r="20" spans="3:6" ht="18" customHeight="1">
      <c r="C20" s="17" t="s">
        <v>218</v>
      </c>
      <c r="D20" s="16" t="s">
        <v>254</v>
      </c>
    </row>
    <row r="21" spans="3:6" ht="18" customHeight="1">
      <c r="C21" s="17" t="s">
        <v>219</v>
      </c>
      <c r="D21" s="16" t="s">
        <v>255</v>
      </c>
    </row>
    <row r="22" spans="3:6" ht="18" customHeight="1">
      <c r="C22" s="9" t="s">
        <v>227</v>
      </c>
      <c r="D22" s="16" t="s">
        <v>233</v>
      </c>
    </row>
    <row r="23" spans="3:6" ht="18" customHeight="1">
      <c r="C23" s="9" t="s">
        <v>256</v>
      </c>
      <c r="D23" s="12" t="s">
        <v>257</v>
      </c>
    </row>
    <row r="24" spans="3:6" ht="31.5">
      <c r="C24" s="10" t="s">
        <v>415</v>
      </c>
      <c r="D24" s="1185" t="s">
        <v>417</v>
      </c>
      <c r="E24" s="18"/>
      <c r="F24" s="15"/>
    </row>
    <row r="25" spans="3:6">
      <c r="C25" s="19"/>
      <c r="D25" s="20"/>
    </row>
    <row r="26" spans="3:6">
      <c r="C26" s="1" t="s">
        <v>416</v>
      </c>
      <c r="D26" s="20"/>
    </row>
    <row r="27" spans="3:6">
      <c r="C27" s="1" t="s">
        <v>235</v>
      </c>
    </row>
    <row r="28" spans="3:6">
      <c r="C28" s="21" t="s">
        <v>226</v>
      </c>
    </row>
  </sheetData>
  <phoneticPr fontId="10"/>
  <hyperlinks>
    <hyperlink ref="D9" location="Notes!A1" display="単位／地球温暖化係数／その他注意事項" xr:uid="{50B1CC57-D5C6-4595-999E-07842C4CEF67}"/>
    <hyperlink ref="D10" location="'1.Summary'!A1" display="温室効果ガス総排出量のまとめ" xr:uid="{4C91842C-26C1-4D0F-A980-6752AAC1031F}"/>
    <hyperlink ref="D13" location="'4.CO2-Share'!A1" display="CO2 の部門別排出量のシェア（電気・熱配分前後のシェア）" xr:uid="{1F56B2F9-3219-4E54-A392-3389CD878857}"/>
    <hyperlink ref="D11" location="'2.CO2-Sector'!Q1" display="CO2 の部門別排出量【電気・熱配分前排出量】（簡約表）" xr:uid="{AF457960-B5A7-4821-A29D-B25EBDA4467D}"/>
    <hyperlink ref="D12" location="'3.Allocated_CO2-Sector'!Q1" display="CO2 の部門別排出量【電気・熱配分後排出量】" xr:uid="{7FEAD615-269E-4E43-B12D-BDDAFC25160C}"/>
    <hyperlink ref="D18" location="'9.GHG-capita'!A1" display="一人あたりGHG排出量" xr:uid="{7B2DFFBB-6C72-47FE-8897-00B369F8949F}"/>
    <hyperlink ref="D19" location="'10.GHG-GDP'!A1" display="GDPあたりGHG排出量" xr:uid="{99559349-1881-4E5C-8EFF-F8F02A28EEA2}"/>
    <hyperlink ref="D14" location="'5.CO2-fuel'!A1" display="エネルギー起源CO2 排出量（燃料種別）" xr:uid="{85C21F2E-E90B-4C86-A069-30021B9C0E0B}"/>
    <hyperlink ref="D15" location="'6.CH4'!A1" display="CH4 排出量（簡約表）" xr:uid="{7BCA941D-8093-4073-875E-BA1F4FF9BB8C}"/>
    <hyperlink ref="D16" location="'7.N2O'!A1" display="N2O 排出量" xr:uid="{4CDAB14B-08B7-4CC3-B58E-B02B9564E7C9}"/>
    <hyperlink ref="D17" location="'8.F-gas'!A1" display="F-gas（HFCs, PFCs, SF6, NF3）排出量" xr:uid="{288D4212-B279-4D57-85D7-669630BE7D12}"/>
    <hyperlink ref="D21" location="'12.Household (per capita)'!A1" display="家庭におけるCO2 排出量（一人あたり）" xr:uid="{458762E0-6392-40DE-9770-7834C84C5BD1}"/>
    <hyperlink ref="D22" location="'13.NDC-LULUCF'!A1" display="森林等の吸収源対策による吸収量" xr:uid="{2C9AD521-FBC7-4ADE-B88A-9F32770EF2A9}"/>
    <hyperlink ref="D23" location="'14.【Annex】GHG-bunker'!A1" display="国際バンカー油起源のGHG 排出量　【参考値】" xr:uid="{98FCA2DB-7499-4A6A-884B-1DF020BC92EF}"/>
    <hyperlink ref="D24" location="'15.【Annex】CRT-CO2'!A1" display="【参考】UNFCCCに提出する共通報告表（CRT）及び日本国温室効果ガスインベントリ文書（NID）に記載される部門別CO2 排出・吸収量" xr:uid="{5D7D8D85-C0FE-415C-9CF1-3856BBF64BD3}"/>
    <hyperlink ref="D20" location="'11.Household (per household)'!A1" display="家庭におけるCO2 排出量（世帯あたり）" xr:uid="{082EB5B9-E3A4-4921-8516-6E8DD2EC2CF3}"/>
    <hyperlink ref="C28" r:id="rId1" xr:uid="{E065E018-1CF7-40A7-9EA3-2CE52A7A6583}"/>
  </hyperlinks>
  <pageMargins left="0.78740157480314965" right="0.78740157480314965" top="0.98425196850393704" bottom="0.98425196850393704" header="0.51181102362204722" footer="0.51181102362204722"/>
  <pageSetup paperSize="9" scale="65"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BY139"/>
  <sheetViews>
    <sheetView zoomScaleNormal="10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625" defaultRowHeight="15"/>
  <cols>
    <col min="1" max="1" width="1.625" style="33" customWidth="1"/>
    <col min="2" max="19" width="1.625" style="30" hidden="1" customWidth="1"/>
    <col min="20" max="21" width="1.625" style="30" customWidth="1"/>
    <col min="22" max="22" width="40" style="30" customWidth="1"/>
    <col min="23" max="26" width="10.625" style="30" hidden="1" customWidth="1"/>
    <col min="27" max="59" width="9.375" style="30" customWidth="1"/>
    <col min="60" max="60" width="7.875" style="33" customWidth="1"/>
    <col min="61" max="61" width="8.375" style="30" customWidth="1"/>
    <col min="62" max="76" width="9.625" style="30"/>
    <col min="77" max="77" width="9.625" style="33"/>
    <col min="78" max="16384" width="9.625" style="30"/>
  </cols>
  <sheetData>
    <row r="1" spans="1:66" ht="61.5" customHeight="1">
      <c r="U1" s="1242" t="s">
        <v>331</v>
      </c>
      <c r="V1" s="1242"/>
    </row>
    <row r="2" spans="1:66" ht="14.25" customHeight="1">
      <c r="U2" s="36" t="str">
        <f>'0.Contents'!$C$2</f>
        <v>＜暫定データ＞</v>
      </c>
      <c r="W2" s="325"/>
      <c r="X2" s="325"/>
      <c r="Y2" s="325"/>
      <c r="Z2" s="325"/>
    </row>
    <row r="3" spans="1:66" ht="16.5">
      <c r="U3" s="292" t="s">
        <v>332</v>
      </c>
    </row>
    <row r="4" spans="1:66">
      <c r="U4" s="326"/>
      <c r="V4" s="327"/>
      <c r="W4" s="330"/>
      <c r="X4" s="330"/>
      <c r="Y4" s="330"/>
      <c r="Z4" s="330"/>
      <c r="AA4" s="331">
        <v>1990</v>
      </c>
      <c r="AB4" s="331">
        <f>AA4+1</f>
        <v>1991</v>
      </c>
      <c r="AC4" s="331">
        <f t="shared" ref="AC4:BG4" si="0">AB4+1</f>
        <v>1992</v>
      </c>
      <c r="AD4" s="331">
        <f t="shared" si="0"/>
        <v>1993</v>
      </c>
      <c r="AE4" s="331">
        <f t="shared" si="0"/>
        <v>1994</v>
      </c>
      <c r="AF4" s="331">
        <f t="shared" si="0"/>
        <v>1995</v>
      </c>
      <c r="AG4" s="331">
        <f t="shared" si="0"/>
        <v>1996</v>
      </c>
      <c r="AH4" s="331">
        <f t="shared" si="0"/>
        <v>1997</v>
      </c>
      <c r="AI4" s="331">
        <f t="shared" si="0"/>
        <v>1998</v>
      </c>
      <c r="AJ4" s="331">
        <f t="shared" si="0"/>
        <v>1999</v>
      </c>
      <c r="AK4" s="331">
        <f t="shared" si="0"/>
        <v>2000</v>
      </c>
      <c r="AL4" s="331">
        <f t="shared" si="0"/>
        <v>2001</v>
      </c>
      <c r="AM4" s="331">
        <f t="shared" si="0"/>
        <v>2002</v>
      </c>
      <c r="AN4" s="331">
        <f t="shared" si="0"/>
        <v>2003</v>
      </c>
      <c r="AO4" s="331">
        <f t="shared" si="0"/>
        <v>2004</v>
      </c>
      <c r="AP4" s="331">
        <f t="shared" si="0"/>
        <v>2005</v>
      </c>
      <c r="AQ4" s="331">
        <f t="shared" si="0"/>
        <v>2006</v>
      </c>
      <c r="AR4" s="331">
        <f t="shared" si="0"/>
        <v>2007</v>
      </c>
      <c r="AS4" s="331">
        <f t="shared" si="0"/>
        <v>2008</v>
      </c>
      <c r="AT4" s="331">
        <f t="shared" si="0"/>
        <v>2009</v>
      </c>
      <c r="AU4" s="331">
        <f t="shared" si="0"/>
        <v>2010</v>
      </c>
      <c r="AV4" s="331">
        <f t="shared" si="0"/>
        <v>2011</v>
      </c>
      <c r="AW4" s="331">
        <f t="shared" si="0"/>
        <v>2012</v>
      </c>
      <c r="AX4" s="331">
        <f t="shared" si="0"/>
        <v>2013</v>
      </c>
      <c r="AY4" s="331">
        <f t="shared" si="0"/>
        <v>2014</v>
      </c>
      <c r="AZ4" s="331">
        <f t="shared" si="0"/>
        <v>2015</v>
      </c>
      <c r="BA4" s="331">
        <f t="shared" si="0"/>
        <v>2016</v>
      </c>
      <c r="BB4" s="331">
        <f t="shared" si="0"/>
        <v>2017</v>
      </c>
      <c r="BC4" s="331">
        <f t="shared" si="0"/>
        <v>2018</v>
      </c>
      <c r="BD4" s="331">
        <f t="shared" si="0"/>
        <v>2019</v>
      </c>
      <c r="BE4" s="331">
        <f t="shared" si="0"/>
        <v>2020</v>
      </c>
      <c r="BF4" s="331">
        <f t="shared" si="0"/>
        <v>2021</v>
      </c>
      <c r="BG4" s="331">
        <f t="shared" si="0"/>
        <v>2022</v>
      </c>
      <c r="BH4" s="294"/>
    </row>
    <row r="5" spans="1:66" ht="17.100000000000001" customHeight="1">
      <c r="U5" s="50" t="s">
        <v>13</v>
      </c>
      <c r="V5" s="332"/>
      <c r="W5" s="333"/>
      <c r="X5" s="333"/>
      <c r="Y5" s="333"/>
      <c r="Z5" s="333"/>
      <c r="AA5" s="333">
        <f t="shared" ref="AA5:BE5" si="1">SUM(AA6:AA16)</f>
        <v>13409.950442681187</v>
      </c>
      <c r="AB5" s="333">
        <f t="shared" si="1"/>
        <v>14605.139090759387</v>
      </c>
      <c r="AC5" s="333">
        <f t="shared" si="1"/>
        <v>14969.869251556605</v>
      </c>
      <c r="AD5" s="333">
        <f t="shared" si="1"/>
        <v>15388.109036634329</v>
      </c>
      <c r="AE5" s="333">
        <f t="shared" si="1"/>
        <v>17954.074730268738</v>
      </c>
      <c r="AF5" s="333">
        <f t="shared" si="1"/>
        <v>21561.364310422014</v>
      </c>
      <c r="AG5" s="333">
        <f t="shared" si="1"/>
        <v>21123.330964330711</v>
      </c>
      <c r="AH5" s="333">
        <f t="shared" si="1"/>
        <v>21057.553507492481</v>
      </c>
      <c r="AI5" s="333">
        <f t="shared" si="1"/>
        <v>20506.922342658825</v>
      </c>
      <c r="AJ5" s="333">
        <f t="shared" si="1"/>
        <v>21054.285646477492</v>
      </c>
      <c r="AK5" s="333">
        <f t="shared" si="1"/>
        <v>19841.120641118912</v>
      </c>
      <c r="AL5" s="333">
        <f t="shared" si="1"/>
        <v>16998.462946364139</v>
      </c>
      <c r="AM5" s="333">
        <f t="shared" si="1"/>
        <v>14371.158421683393</v>
      </c>
      <c r="AN5" s="333">
        <f t="shared" si="1"/>
        <v>14487.986076841218</v>
      </c>
      <c r="AO5" s="333">
        <f t="shared" si="1"/>
        <v>11441.141588955023</v>
      </c>
      <c r="AP5" s="333">
        <f t="shared" si="1"/>
        <v>11848.220722947337</v>
      </c>
      <c r="AQ5" s="333">
        <f t="shared" si="1"/>
        <v>13588.59077082628</v>
      </c>
      <c r="AR5" s="333">
        <f t="shared" si="1"/>
        <v>15642.261558437292</v>
      </c>
      <c r="AS5" s="333">
        <f t="shared" si="1"/>
        <v>18037.211012759075</v>
      </c>
      <c r="AT5" s="333">
        <f t="shared" si="1"/>
        <v>19668.560229202365</v>
      </c>
      <c r="AU5" s="333">
        <f t="shared" si="1"/>
        <v>21963.595389638216</v>
      </c>
      <c r="AV5" s="333">
        <f t="shared" si="1"/>
        <v>24624.789079408187</v>
      </c>
      <c r="AW5" s="333">
        <f t="shared" si="1"/>
        <v>27730.033921361523</v>
      </c>
      <c r="AX5" s="333">
        <f t="shared" si="1"/>
        <v>30336.610742378954</v>
      </c>
      <c r="AY5" s="333">
        <f t="shared" si="1"/>
        <v>33838.591409135915</v>
      </c>
      <c r="AZ5" s="333">
        <f t="shared" si="1"/>
        <v>37117.369875852368</v>
      </c>
      <c r="BA5" s="333">
        <f t="shared" si="1"/>
        <v>40306.664137519751</v>
      </c>
      <c r="BB5" s="333">
        <f t="shared" si="1"/>
        <v>42479.059008592718</v>
      </c>
      <c r="BC5" s="333">
        <f t="shared" si="1"/>
        <v>44490.017008879309</v>
      </c>
      <c r="BD5" s="333">
        <f t="shared" si="1"/>
        <v>47197.744599839658</v>
      </c>
      <c r="BE5" s="333">
        <f t="shared" si="1"/>
        <v>49325.385380569132</v>
      </c>
      <c r="BF5" s="333">
        <f>SUM(BF6:BF16)</f>
        <v>50566.367849453214</v>
      </c>
      <c r="BG5" s="333">
        <f>SUM(BG6:BG16)</f>
        <v>51208.45488668984</v>
      </c>
      <c r="BH5" s="334"/>
      <c r="BM5" s="335"/>
      <c r="BN5" s="335"/>
    </row>
    <row r="6" spans="1:66" ht="17.100000000000001" customHeight="1">
      <c r="U6" s="91"/>
      <c r="V6" s="281" t="s">
        <v>499</v>
      </c>
      <c r="W6" s="336"/>
      <c r="X6" s="336"/>
      <c r="Y6" s="336"/>
      <c r="Z6" s="336"/>
      <c r="AA6" s="337" t="s">
        <v>498</v>
      </c>
      <c r="AB6" s="337" t="s">
        <v>498</v>
      </c>
      <c r="AC6" s="338">
        <v>3.8010579230799317</v>
      </c>
      <c r="AD6" s="338">
        <v>65.07466063943005</v>
      </c>
      <c r="AE6" s="337">
        <v>336.09121715175871</v>
      </c>
      <c r="AF6" s="337">
        <v>840.58676751145777</v>
      </c>
      <c r="AG6" s="337">
        <v>1207.7414790610528</v>
      </c>
      <c r="AH6" s="337">
        <v>1584.7764444566922</v>
      </c>
      <c r="AI6" s="337">
        <v>1935.1324877799407</v>
      </c>
      <c r="AJ6" s="337">
        <v>2293.3902350391259</v>
      </c>
      <c r="AK6" s="337">
        <v>2713.1391024619275</v>
      </c>
      <c r="AL6" s="337">
        <v>3277.2663964817439</v>
      </c>
      <c r="AM6" s="337">
        <v>4074.9337596214928</v>
      </c>
      <c r="AN6" s="337">
        <v>5110.5464225600099</v>
      </c>
      <c r="AO6" s="337">
        <v>6511.4617491426061</v>
      </c>
      <c r="AP6" s="337">
        <v>8198.1951075268607</v>
      </c>
      <c r="AQ6" s="337">
        <v>10081.587289560748</v>
      </c>
      <c r="AR6" s="337">
        <v>12578.937304911442</v>
      </c>
      <c r="AS6" s="337">
        <v>14677.071746443611</v>
      </c>
      <c r="AT6" s="337">
        <v>16919.413051006413</v>
      </c>
      <c r="AU6" s="337">
        <v>19321.639567854159</v>
      </c>
      <c r="AV6" s="337">
        <v>21881.951192863475</v>
      </c>
      <c r="AW6" s="337">
        <v>24979.427142199493</v>
      </c>
      <c r="AX6" s="337">
        <v>27521.34027864469</v>
      </c>
      <c r="AY6" s="337">
        <v>30898.423313208146</v>
      </c>
      <c r="AZ6" s="337">
        <v>34059.234262203638</v>
      </c>
      <c r="BA6" s="337">
        <v>36980.756047629613</v>
      </c>
      <c r="BB6" s="337">
        <v>39050.063247872058</v>
      </c>
      <c r="BC6" s="337">
        <v>41044.022052542598</v>
      </c>
      <c r="BD6" s="337">
        <v>43648.995267775121</v>
      </c>
      <c r="BE6" s="337">
        <v>45646.347738695164</v>
      </c>
      <c r="BF6" s="337">
        <v>46936.670948507643</v>
      </c>
      <c r="BG6" s="337">
        <v>47882.429577633855</v>
      </c>
      <c r="BH6" s="334"/>
      <c r="BI6" s="324"/>
    </row>
    <row r="7" spans="1:66" ht="17.100000000000001" customHeight="1">
      <c r="U7" s="91"/>
      <c r="V7" s="339" t="s">
        <v>500</v>
      </c>
      <c r="W7" s="336"/>
      <c r="X7" s="336"/>
      <c r="Y7" s="336"/>
      <c r="Z7" s="336"/>
      <c r="AA7" s="338">
        <v>1.2208972972972973</v>
      </c>
      <c r="AB7" s="337" t="s">
        <v>498</v>
      </c>
      <c r="AC7" s="338">
        <v>36.626918918918918</v>
      </c>
      <c r="AD7" s="337">
        <v>238.07497297297297</v>
      </c>
      <c r="AE7" s="337">
        <v>409.00059459459459</v>
      </c>
      <c r="AF7" s="337">
        <v>451.73200000000003</v>
      </c>
      <c r="AG7" s="337">
        <v>411.29399999999998</v>
      </c>
      <c r="AH7" s="337">
        <v>425.65200000000004</v>
      </c>
      <c r="AI7" s="337">
        <v>409.5</v>
      </c>
      <c r="AJ7" s="337">
        <v>413.4</v>
      </c>
      <c r="AK7" s="337">
        <v>440.31</v>
      </c>
      <c r="AL7" s="337">
        <v>410.42949999999996</v>
      </c>
      <c r="AM7" s="337">
        <v>446.42650000000003</v>
      </c>
      <c r="AN7" s="337">
        <v>663.4195745729304</v>
      </c>
      <c r="AO7" s="337">
        <v>810.20026865965838</v>
      </c>
      <c r="AP7" s="337">
        <v>828.53613671484879</v>
      </c>
      <c r="AQ7" s="337">
        <v>1053.0690080814718</v>
      </c>
      <c r="AR7" s="337">
        <v>1257.3350537056504</v>
      </c>
      <c r="AS7" s="337">
        <v>1326.8168900000001</v>
      </c>
      <c r="AT7" s="337">
        <v>1414.6284344444443</v>
      </c>
      <c r="AU7" s="337">
        <v>1538.0939944444444</v>
      </c>
      <c r="AV7" s="337">
        <v>1690.4292444444441</v>
      </c>
      <c r="AW7" s="337">
        <v>1827.9443144444444</v>
      </c>
      <c r="AX7" s="337">
        <v>1957.1973044444444</v>
      </c>
      <c r="AY7" s="337">
        <v>2081.9681844444444</v>
      </c>
      <c r="AZ7" s="337">
        <v>2178.6659944444441</v>
      </c>
      <c r="BA7" s="337">
        <v>2323.0711144444444</v>
      </c>
      <c r="BB7" s="337">
        <v>2453.5694044444444</v>
      </c>
      <c r="BC7" s="337">
        <v>2558.3343244444441</v>
      </c>
      <c r="BD7" s="337">
        <v>2609.7818944444443</v>
      </c>
      <c r="BE7" s="337">
        <v>2571.3541144444443</v>
      </c>
      <c r="BF7" s="337">
        <v>2585.6747344444443</v>
      </c>
      <c r="BG7" s="337">
        <v>2591.4150244444445</v>
      </c>
      <c r="BH7" s="334"/>
      <c r="BI7" s="324"/>
      <c r="BL7" s="335"/>
    </row>
    <row r="8" spans="1:66" ht="17.100000000000001" customHeight="1">
      <c r="U8" s="91"/>
      <c r="V8" s="282" t="s">
        <v>501</v>
      </c>
      <c r="W8" s="340"/>
      <c r="X8" s="340"/>
      <c r="Y8" s="340"/>
      <c r="Z8" s="340"/>
      <c r="AA8" s="337" t="s">
        <v>498</v>
      </c>
      <c r="AB8" s="337" t="s">
        <v>498</v>
      </c>
      <c r="AC8" s="338">
        <v>68.513513513513502</v>
      </c>
      <c r="AD8" s="337">
        <v>513.85135135135135</v>
      </c>
      <c r="AE8" s="337">
        <v>965.3378378378377</v>
      </c>
      <c r="AF8" s="337">
        <v>1365</v>
      </c>
      <c r="AG8" s="337">
        <v>2083.25</v>
      </c>
      <c r="AH8" s="337">
        <v>2647.5149999999999</v>
      </c>
      <c r="AI8" s="337">
        <v>2861.6899999999996</v>
      </c>
      <c r="AJ8" s="337">
        <v>2810.34</v>
      </c>
      <c r="AK8" s="337">
        <v>2835.1247000000003</v>
      </c>
      <c r="AL8" s="337">
        <v>2687.0944</v>
      </c>
      <c r="AM8" s="337">
        <v>2688.5880999999999</v>
      </c>
      <c r="AN8" s="337">
        <v>2596.3155999999999</v>
      </c>
      <c r="AO8" s="337">
        <v>2166.7479720000001</v>
      </c>
      <c r="AP8" s="337">
        <v>1592.140457</v>
      </c>
      <c r="AQ8" s="337">
        <v>1074.8101830000001</v>
      </c>
      <c r="AR8" s="337">
        <v>866.25880499999994</v>
      </c>
      <c r="AS8" s="337">
        <v>908.43446999999992</v>
      </c>
      <c r="AT8" s="337">
        <v>825.97863499999994</v>
      </c>
      <c r="AU8" s="337">
        <v>652.71187399999997</v>
      </c>
      <c r="AV8" s="337">
        <v>622.67478800000004</v>
      </c>
      <c r="AW8" s="337">
        <v>547.36680999999987</v>
      </c>
      <c r="AX8" s="337">
        <v>473.40540400000003</v>
      </c>
      <c r="AY8" s="337">
        <v>480.90841799999998</v>
      </c>
      <c r="AZ8" s="337">
        <v>515.04219300000011</v>
      </c>
      <c r="BA8" s="337">
        <v>560.81645499999991</v>
      </c>
      <c r="BB8" s="337">
        <v>574.11775000000011</v>
      </c>
      <c r="BC8" s="337">
        <v>521.91000000000008</v>
      </c>
      <c r="BD8" s="337">
        <v>547.71474999999998</v>
      </c>
      <c r="BE8" s="337">
        <v>626.21050000000002</v>
      </c>
      <c r="BF8" s="337">
        <v>568.33900000000006</v>
      </c>
      <c r="BG8" s="337">
        <v>425.73275000000001</v>
      </c>
      <c r="BH8" s="334"/>
      <c r="BI8" s="341"/>
      <c r="BL8" s="335"/>
    </row>
    <row r="9" spans="1:66" ht="17.100000000000001" customHeight="1">
      <c r="A9" s="25"/>
      <c r="U9" s="91"/>
      <c r="V9" s="281" t="s">
        <v>502</v>
      </c>
      <c r="W9" s="336"/>
      <c r="X9" s="336"/>
      <c r="Y9" s="336"/>
      <c r="Z9" s="336"/>
      <c r="AA9" s="337" t="s">
        <v>498</v>
      </c>
      <c r="AB9" s="337" t="s">
        <v>498</v>
      </c>
      <c r="AC9" s="337" t="s">
        <v>498</v>
      </c>
      <c r="AD9" s="337" t="s">
        <v>498</v>
      </c>
      <c r="AE9" s="337" t="s">
        <v>498</v>
      </c>
      <c r="AF9" s="337" t="s">
        <v>498</v>
      </c>
      <c r="AG9" s="337" t="s">
        <v>498</v>
      </c>
      <c r="AH9" s="337" t="s">
        <v>498</v>
      </c>
      <c r="AI9" s="337" t="s">
        <v>498</v>
      </c>
      <c r="AJ9" s="337" t="s">
        <v>498</v>
      </c>
      <c r="AK9" s="337" t="s">
        <v>498</v>
      </c>
      <c r="AL9" s="337" t="s">
        <v>498</v>
      </c>
      <c r="AM9" s="337" t="s">
        <v>498</v>
      </c>
      <c r="AN9" s="338">
        <v>2.3795086041154119</v>
      </c>
      <c r="AO9" s="338">
        <v>4.3804590212124621</v>
      </c>
      <c r="AP9" s="338">
        <v>5.8406120282832834</v>
      </c>
      <c r="AQ9" s="338">
        <v>8.0578814093908271</v>
      </c>
      <c r="AR9" s="338">
        <v>15.89944385477116</v>
      </c>
      <c r="AS9" s="338">
        <v>23.200208890125264</v>
      </c>
      <c r="AT9" s="338">
        <v>39.586370413920037</v>
      </c>
      <c r="AU9" s="338">
        <v>60.893788368953487</v>
      </c>
      <c r="AV9" s="338">
        <v>87.068383014223031</v>
      </c>
      <c r="AW9" s="338">
        <v>95.160001833707881</v>
      </c>
      <c r="AX9" s="338">
        <v>109.96426894545453</v>
      </c>
      <c r="AY9" s="337">
        <v>123.85351278461538</v>
      </c>
      <c r="AZ9" s="337">
        <v>127.27167315140187</v>
      </c>
      <c r="BA9" s="337">
        <v>131.27913000000001</v>
      </c>
      <c r="BB9" s="337">
        <v>117.30001804137932</v>
      </c>
      <c r="BC9" s="337">
        <v>118.75175093793101</v>
      </c>
      <c r="BD9" s="337">
        <v>123.78442497931036</v>
      </c>
      <c r="BE9" s="337">
        <v>128.13962366896553</v>
      </c>
      <c r="BF9" s="337">
        <v>129.20422779310346</v>
      </c>
      <c r="BG9" s="337">
        <v>129.34940108275862</v>
      </c>
      <c r="BH9" s="334"/>
      <c r="BI9" s="324"/>
      <c r="BL9" s="335"/>
    </row>
    <row r="10" spans="1:66" ht="17.100000000000001" customHeight="1">
      <c r="U10" s="91"/>
      <c r="V10" s="282" t="s">
        <v>503</v>
      </c>
      <c r="W10" s="336"/>
      <c r="X10" s="336"/>
      <c r="Y10" s="336"/>
      <c r="Z10" s="336"/>
      <c r="AA10" s="338">
        <v>1.3593956488929699</v>
      </c>
      <c r="AB10" s="337" t="s">
        <v>498</v>
      </c>
      <c r="AC10" s="338">
        <v>40.781869466789097</v>
      </c>
      <c r="AD10" s="337">
        <v>265.08215153412914</v>
      </c>
      <c r="AE10" s="337">
        <v>455.39754237914491</v>
      </c>
      <c r="AF10" s="337">
        <v>502.97639009039887</v>
      </c>
      <c r="AG10" s="337">
        <v>478.53948814993754</v>
      </c>
      <c r="AH10" s="337">
        <v>385.79738770868869</v>
      </c>
      <c r="AI10" s="337">
        <v>275.98274804362427</v>
      </c>
      <c r="AJ10" s="337">
        <v>166.4939614513878</v>
      </c>
      <c r="AK10" s="337">
        <v>264.3951553057322</v>
      </c>
      <c r="AL10" s="337">
        <v>394.50216145138785</v>
      </c>
      <c r="AM10" s="337">
        <v>377.39726145138781</v>
      </c>
      <c r="AN10" s="337">
        <v>476.17240893678616</v>
      </c>
      <c r="AO10" s="337">
        <v>516.60676089316178</v>
      </c>
      <c r="AP10" s="337">
        <v>407.18126871349563</v>
      </c>
      <c r="AQ10" s="337">
        <v>330.43508882514095</v>
      </c>
      <c r="AR10" s="337">
        <v>325.03626927172172</v>
      </c>
      <c r="AS10" s="337">
        <v>278.15951508244171</v>
      </c>
      <c r="AT10" s="337">
        <v>211.62891508244175</v>
      </c>
      <c r="AU10" s="337">
        <v>115.1560150824417</v>
      </c>
      <c r="AV10" s="337">
        <v>137.62911508244173</v>
      </c>
      <c r="AW10" s="337">
        <v>108.66686878244171</v>
      </c>
      <c r="AX10" s="337">
        <v>118.5417150824417</v>
      </c>
      <c r="AY10" s="337">
        <v>90.765615082441741</v>
      </c>
      <c r="AZ10" s="338">
        <v>75.025815082441724</v>
      </c>
      <c r="BA10" s="337">
        <v>136.29678608244174</v>
      </c>
      <c r="BB10" s="338">
        <v>86.144615082441732</v>
      </c>
      <c r="BC10" s="338">
        <v>80.525615082441718</v>
      </c>
      <c r="BD10" s="337">
        <v>108.23741508244174</v>
      </c>
      <c r="BE10" s="338">
        <v>69.333255082441724</v>
      </c>
      <c r="BF10" s="338">
        <v>109.14179508244172</v>
      </c>
      <c r="BG10" s="338">
        <v>62.518125082441721</v>
      </c>
      <c r="BH10" s="334"/>
      <c r="BI10" s="324"/>
      <c r="BL10" s="335"/>
    </row>
    <row r="11" spans="1:66" ht="17.100000000000001" customHeight="1">
      <c r="U11" s="91"/>
      <c r="V11" s="342" t="s">
        <v>504</v>
      </c>
      <c r="W11" s="340"/>
      <c r="X11" s="340"/>
      <c r="Y11" s="340"/>
      <c r="Z11" s="340"/>
      <c r="AA11" s="343">
        <v>55.218353827764965</v>
      </c>
      <c r="AB11" s="337">
        <v>62.959934559951492</v>
      </c>
      <c r="AC11" s="338">
        <v>85.893876205984029</v>
      </c>
      <c r="AD11" s="337">
        <v>231.66186190107101</v>
      </c>
      <c r="AE11" s="337">
        <v>353.02778207009885</v>
      </c>
      <c r="AF11" s="337">
        <v>415.41081935470197</v>
      </c>
      <c r="AG11" s="337">
        <v>407.4654759058443</v>
      </c>
      <c r="AH11" s="337">
        <v>431.36983548364822</v>
      </c>
      <c r="AI11" s="337">
        <v>408.68065174994837</v>
      </c>
      <c r="AJ11" s="337">
        <v>415.83557681982779</v>
      </c>
      <c r="AK11" s="337">
        <v>432.12237692517493</v>
      </c>
      <c r="AL11" s="337">
        <v>323.52283843339336</v>
      </c>
      <c r="AM11" s="337">
        <v>312.01919255883934</v>
      </c>
      <c r="AN11" s="337">
        <v>304.36027519559201</v>
      </c>
      <c r="AO11" s="337">
        <v>339.77778508788242</v>
      </c>
      <c r="AP11" s="337">
        <v>312.02190680024711</v>
      </c>
      <c r="AQ11" s="337">
        <v>331.11245717022388</v>
      </c>
      <c r="AR11" s="337">
        <v>354.40163969219157</v>
      </c>
      <c r="AS11" s="337">
        <v>312.95300118409796</v>
      </c>
      <c r="AT11" s="337">
        <v>203.2840065633512</v>
      </c>
      <c r="AU11" s="337">
        <v>217.38836854901385</v>
      </c>
      <c r="AV11" s="337">
        <v>177.40624552439124</v>
      </c>
      <c r="AW11" s="337">
        <v>142.88553744943138</v>
      </c>
      <c r="AX11" s="337">
        <v>129.31657127392029</v>
      </c>
      <c r="AY11" s="337">
        <v>129.34190839227375</v>
      </c>
      <c r="AZ11" s="337">
        <v>124.24262676678674</v>
      </c>
      <c r="BA11" s="337">
        <v>141.03231849925442</v>
      </c>
      <c r="BB11" s="337">
        <v>151.83260628279515</v>
      </c>
      <c r="BC11" s="337">
        <v>142.01751897989581</v>
      </c>
      <c r="BD11" s="337">
        <v>131.57139074233564</v>
      </c>
      <c r="BE11" s="337">
        <v>149.81947129010297</v>
      </c>
      <c r="BF11" s="337">
        <v>110.20118705358817</v>
      </c>
      <c r="BG11" s="337">
        <v>95.991993810285663</v>
      </c>
      <c r="BH11" s="334"/>
      <c r="BI11" s="324"/>
      <c r="BL11" s="335"/>
    </row>
    <row r="12" spans="1:66" ht="17.100000000000001" customHeight="1">
      <c r="U12" s="91"/>
      <c r="V12" s="282" t="s">
        <v>505</v>
      </c>
      <c r="W12" s="340"/>
      <c r="X12" s="340"/>
      <c r="Y12" s="340"/>
      <c r="Z12" s="340"/>
      <c r="AA12" s="338">
        <v>6.032432432432432E-4</v>
      </c>
      <c r="AB12" s="343" t="s">
        <v>498</v>
      </c>
      <c r="AC12" s="338">
        <v>1.8097297297297293E-2</v>
      </c>
      <c r="AD12" s="338">
        <v>0.11763243243243243</v>
      </c>
      <c r="AE12" s="338">
        <v>0.20208648648648644</v>
      </c>
      <c r="AF12" s="338">
        <v>0.22319999999999998</v>
      </c>
      <c r="AG12" s="338">
        <v>0.220968</v>
      </c>
      <c r="AH12" s="338">
        <v>0.70307999999999993</v>
      </c>
      <c r="AI12" s="338">
        <v>0.66513599999999984</v>
      </c>
      <c r="AJ12" s="338">
        <v>3.140423999999999</v>
      </c>
      <c r="AK12" s="338">
        <v>1.5400799999999997</v>
      </c>
      <c r="AL12" s="338">
        <v>0.97203599999999968</v>
      </c>
      <c r="AM12" s="338">
        <v>1.59686208</v>
      </c>
      <c r="AN12" s="338">
        <v>1.3853577599999995</v>
      </c>
      <c r="AO12" s="338">
        <v>2.5516223999999994</v>
      </c>
      <c r="AP12" s="338">
        <v>2.4952643999999995</v>
      </c>
      <c r="AQ12" s="338">
        <v>2.3705625599999998</v>
      </c>
      <c r="AR12" s="338">
        <v>2.5653782159999992</v>
      </c>
      <c r="AS12" s="338">
        <v>2.3742346864709423</v>
      </c>
      <c r="AT12" s="338">
        <v>1.9255398993783879</v>
      </c>
      <c r="AU12" s="338">
        <v>2.5310879999999991</v>
      </c>
      <c r="AV12" s="338">
        <v>2.7453376799999996</v>
      </c>
      <c r="AW12" s="338">
        <v>2.0012781599999996</v>
      </c>
      <c r="AX12" s="338">
        <v>1.9838462399999994</v>
      </c>
      <c r="AY12" s="338">
        <v>1.8932493599999995</v>
      </c>
      <c r="AZ12" s="338">
        <v>1.6187266716479995</v>
      </c>
      <c r="BA12" s="338">
        <v>1.6206462719999994</v>
      </c>
      <c r="BB12" s="338">
        <v>1.5990177455999994</v>
      </c>
      <c r="BC12" s="338">
        <v>1.8022283999999993</v>
      </c>
      <c r="BD12" s="338">
        <v>1.4784991199999999</v>
      </c>
      <c r="BE12" s="338">
        <v>1.024331759999999</v>
      </c>
      <c r="BF12" s="338">
        <v>0.76729463999999992</v>
      </c>
      <c r="BG12" s="338">
        <v>1.4328100800602637</v>
      </c>
      <c r="BH12" s="334"/>
      <c r="BI12" s="324"/>
      <c r="BL12" s="335"/>
      <c r="BM12" s="335"/>
    </row>
    <row r="13" spans="1:66" ht="17.100000000000001" customHeight="1">
      <c r="U13" s="91"/>
      <c r="V13" s="282" t="s">
        <v>506</v>
      </c>
      <c r="W13" s="344"/>
      <c r="X13" s="344"/>
      <c r="Y13" s="344"/>
      <c r="Z13" s="344"/>
      <c r="AA13" s="345">
        <v>13345.688519774108</v>
      </c>
      <c r="AB13" s="345">
        <v>14536.162197047535</v>
      </c>
      <c r="AC13" s="345">
        <v>14729.278350179846</v>
      </c>
      <c r="AD13" s="345">
        <v>14069.57663758138</v>
      </c>
      <c r="AE13" s="345">
        <v>15430.338909675736</v>
      </c>
      <c r="AF13" s="345">
        <v>17980</v>
      </c>
      <c r="AG13" s="345">
        <v>16529.2</v>
      </c>
      <c r="AH13" s="345">
        <v>15574.4</v>
      </c>
      <c r="AI13" s="345">
        <v>14607.2</v>
      </c>
      <c r="AJ13" s="345">
        <v>14942</v>
      </c>
      <c r="AK13" s="345">
        <v>13144</v>
      </c>
      <c r="AL13" s="345">
        <v>9895.2000000000007</v>
      </c>
      <c r="AM13" s="345">
        <v>6460.4</v>
      </c>
      <c r="AN13" s="345">
        <v>5323.32</v>
      </c>
      <c r="AO13" s="345">
        <v>1078.8</v>
      </c>
      <c r="AP13" s="345">
        <v>491.04</v>
      </c>
      <c r="AQ13" s="345">
        <v>696.26</v>
      </c>
      <c r="AR13" s="345">
        <v>230.64000000000004</v>
      </c>
      <c r="AS13" s="345">
        <v>497.24</v>
      </c>
      <c r="AT13" s="346">
        <v>42.16</v>
      </c>
      <c r="AU13" s="346">
        <v>44.64</v>
      </c>
      <c r="AV13" s="346">
        <v>13.640000000000002</v>
      </c>
      <c r="AW13" s="346">
        <v>14.88</v>
      </c>
      <c r="AX13" s="346">
        <v>13.640000000000002</v>
      </c>
      <c r="AY13" s="346">
        <v>19.84</v>
      </c>
      <c r="AZ13" s="346">
        <v>24.8</v>
      </c>
      <c r="BA13" s="346">
        <v>19.84</v>
      </c>
      <c r="BB13" s="346">
        <v>32.24</v>
      </c>
      <c r="BC13" s="346">
        <v>9.92</v>
      </c>
      <c r="BD13" s="346">
        <v>11.16</v>
      </c>
      <c r="BE13" s="345">
        <v>117.8</v>
      </c>
      <c r="BF13" s="345">
        <v>110.36</v>
      </c>
      <c r="BG13" s="345">
        <v>3.72</v>
      </c>
      <c r="BH13" s="347"/>
      <c r="BI13" s="324"/>
      <c r="BL13" s="335"/>
    </row>
    <row r="14" spans="1:66" ht="17.100000000000001" customHeight="1">
      <c r="U14" s="91"/>
      <c r="V14" s="342" t="s">
        <v>507</v>
      </c>
      <c r="W14" s="340"/>
      <c r="X14" s="340"/>
      <c r="Y14" s="340"/>
      <c r="Z14" s="340"/>
      <c r="AA14" s="337" t="s">
        <v>498</v>
      </c>
      <c r="AB14" s="337" t="s">
        <v>498</v>
      </c>
      <c r="AC14" s="337" t="s">
        <v>498</v>
      </c>
      <c r="AD14" s="337" t="s">
        <v>498</v>
      </c>
      <c r="AE14" s="337" t="s">
        <v>498</v>
      </c>
      <c r="AF14" s="337" t="s">
        <v>498</v>
      </c>
      <c r="AG14" s="343">
        <v>0.21298210030151984</v>
      </c>
      <c r="AH14" s="343">
        <v>0.578945366975396</v>
      </c>
      <c r="AI14" s="338">
        <v>1.5737366542435398</v>
      </c>
      <c r="AJ14" s="338">
        <v>3.2612120347406277</v>
      </c>
      <c r="AK14" s="338">
        <v>4.0073356574647061</v>
      </c>
      <c r="AL14" s="338">
        <v>4.6381741918683748</v>
      </c>
      <c r="AM14" s="338">
        <v>5.1846313863129971</v>
      </c>
      <c r="AN14" s="338">
        <v>5.6666407921382023</v>
      </c>
      <c r="AO14" s="338">
        <v>6.0719710042560919</v>
      </c>
      <c r="AP14" s="338">
        <v>6.3736596146666669</v>
      </c>
      <c r="AQ14" s="338">
        <v>6.4923426920000002</v>
      </c>
      <c r="AR14" s="338">
        <v>6.718889892</v>
      </c>
      <c r="AS14" s="338">
        <v>6.8428547879999995</v>
      </c>
      <c r="AT14" s="338">
        <v>7.0586664280000004</v>
      </c>
      <c r="AU14" s="338">
        <v>7.2484415080000009</v>
      </c>
      <c r="AV14" s="338">
        <v>7.3630540280000005</v>
      </c>
      <c r="AW14" s="338">
        <v>7.5704757480000016</v>
      </c>
      <c r="AX14" s="338">
        <v>7.7427775479999994</v>
      </c>
      <c r="AY14" s="338">
        <v>7.9822739479999996</v>
      </c>
      <c r="AZ14" s="338">
        <v>8.2810704679999994</v>
      </c>
      <c r="BA14" s="338">
        <v>8.4038771079999997</v>
      </c>
      <c r="BB14" s="338">
        <v>8.6071241080000007</v>
      </c>
      <c r="BC14" s="338">
        <v>8.7071317079999986</v>
      </c>
      <c r="BD14" s="338">
        <v>8.8221719079999996</v>
      </c>
      <c r="BE14" s="338">
        <v>8.8719759479999993</v>
      </c>
      <c r="BF14" s="338">
        <v>8.9250861479999983</v>
      </c>
      <c r="BG14" s="338">
        <v>8.9553621079999992</v>
      </c>
      <c r="BH14" s="347"/>
      <c r="BI14" s="324"/>
      <c r="BL14" s="335"/>
      <c r="BM14" s="335"/>
    </row>
    <row r="15" spans="1:66" ht="16.5" customHeight="1">
      <c r="U15" s="91"/>
      <c r="V15" s="282" t="s">
        <v>508</v>
      </c>
      <c r="W15" s="336"/>
      <c r="X15" s="336"/>
      <c r="Y15" s="336"/>
      <c r="Z15" s="336"/>
      <c r="AA15" s="337" t="s">
        <v>498</v>
      </c>
      <c r="AB15" s="337" t="s">
        <v>498</v>
      </c>
      <c r="AC15" s="337" t="s">
        <v>498</v>
      </c>
      <c r="AD15" s="337" t="s">
        <v>498</v>
      </c>
      <c r="AE15" s="337" t="s">
        <v>498</v>
      </c>
      <c r="AF15" s="337" t="s">
        <v>498</v>
      </c>
      <c r="AG15" s="337" t="s">
        <v>498</v>
      </c>
      <c r="AH15" s="337" t="s">
        <v>498</v>
      </c>
      <c r="AI15" s="337" t="s">
        <v>498</v>
      </c>
      <c r="AJ15" s="337" t="s">
        <v>498</v>
      </c>
      <c r="AK15" s="337" t="s">
        <v>498</v>
      </c>
      <c r="AL15" s="337" t="s">
        <v>498</v>
      </c>
      <c r="AM15" s="337" t="s">
        <v>498</v>
      </c>
      <c r="AN15" s="337" t="s">
        <v>498</v>
      </c>
      <c r="AO15" s="337" t="s">
        <v>498</v>
      </c>
      <c r="AP15" s="337" t="s">
        <v>498</v>
      </c>
      <c r="AQ15" s="337" t="s">
        <v>498</v>
      </c>
      <c r="AR15" s="337" t="s">
        <v>498</v>
      </c>
      <c r="AS15" s="337" t="s">
        <v>498</v>
      </c>
      <c r="AT15" s="337" t="s">
        <v>498</v>
      </c>
      <c r="AU15" s="337" t="s">
        <v>498</v>
      </c>
      <c r="AV15" s="338">
        <v>0.90999999999999992</v>
      </c>
      <c r="AW15" s="338">
        <v>1.17</v>
      </c>
      <c r="AX15" s="338">
        <v>1.17</v>
      </c>
      <c r="AY15" s="338">
        <v>1.17</v>
      </c>
      <c r="AZ15" s="343">
        <v>0.78</v>
      </c>
      <c r="BA15" s="338">
        <v>1.04</v>
      </c>
      <c r="BB15" s="338">
        <v>1.3</v>
      </c>
      <c r="BC15" s="338">
        <v>1.56</v>
      </c>
      <c r="BD15" s="338">
        <v>1.3</v>
      </c>
      <c r="BE15" s="338">
        <v>1.17</v>
      </c>
      <c r="BF15" s="338">
        <v>1.56</v>
      </c>
      <c r="BG15" s="338">
        <v>1.17</v>
      </c>
      <c r="BH15" s="348"/>
      <c r="BI15" s="324"/>
      <c r="BM15" s="335"/>
      <c r="BN15" s="335"/>
    </row>
    <row r="16" spans="1:66" ht="16.5" customHeight="1">
      <c r="T16" s="33"/>
      <c r="U16" s="91"/>
      <c r="V16" s="282" t="s">
        <v>509</v>
      </c>
      <c r="W16" s="340"/>
      <c r="X16" s="340"/>
      <c r="Y16" s="340"/>
      <c r="Z16" s="340"/>
      <c r="AA16" s="338">
        <v>6.4626728898803369</v>
      </c>
      <c r="AB16" s="338">
        <v>6.0169591519014114</v>
      </c>
      <c r="AC16" s="338">
        <v>4.9555680511762814</v>
      </c>
      <c r="AD16" s="338">
        <v>4.669768221562423</v>
      </c>
      <c r="AE16" s="338">
        <v>4.678760073080193</v>
      </c>
      <c r="AF16" s="338">
        <v>5.4351334654574037</v>
      </c>
      <c r="AG16" s="338">
        <v>5.4065711135774244</v>
      </c>
      <c r="AH16" s="338">
        <v>6.7608144764793723</v>
      </c>
      <c r="AI16" s="338">
        <v>6.4975824310669781</v>
      </c>
      <c r="AJ16" s="338">
        <v>6.4242371324122169</v>
      </c>
      <c r="AK16" s="338">
        <v>6.4818907686143952</v>
      </c>
      <c r="AL16" s="338">
        <v>4.8374398057467412</v>
      </c>
      <c r="AM16" s="338">
        <v>4.612114585360243</v>
      </c>
      <c r="AN16" s="338">
        <v>4.4202884196477941</v>
      </c>
      <c r="AO16" s="338">
        <v>4.5430007462432576</v>
      </c>
      <c r="AP16" s="338">
        <v>4.3963101489337388</v>
      </c>
      <c r="AQ16" s="338">
        <v>4.3959575273055904</v>
      </c>
      <c r="AR16" s="338">
        <v>4.4687738935181285</v>
      </c>
      <c r="AS16" s="338">
        <v>4.1180916843250577</v>
      </c>
      <c r="AT16" s="338">
        <v>2.8966103644207895</v>
      </c>
      <c r="AU16" s="338">
        <v>3.2922518312027145</v>
      </c>
      <c r="AV16" s="338">
        <v>2.9717187712162891</v>
      </c>
      <c r="AW16" s="338">
        <v>2.9614927440000001</v>
      </c>
      <c r="AX16" s="338">
        <v>2.3085762000000001</v>
      </c>
      <c r="AY16" s="338">
        <v>2.4449339160000001</v>
      </c>
      <c r="AZ16" s="338">
        <v>2.4075140640000003</v>
      </c>
      <c r="BA16" s="338">
        <v>2.5077624839999997</v>
      </c>
      <c r="BB16" s="338">
        <v>2.2852250160000001</v>
      </c>
      <c r="BC16" s="338">
        <v>2.466386784</v>
      </c>
      <c r="BD16" s="338">
        <v>4.8987857879999996</v>
      </c>
      <c r="BE16" s="338">
        <v>5.3143696800000004</v>
      </c>
      <c r="BF16" s="338">
        <v>5.5235757840000002</v>
      </c>
      <c r="BG16" s="338">
        <v>5.7398424480000001</v>
      </c>
      <c r="BH16" s="334"/>
      <c r="BI16" s="324"/>
      <c r="BM16" s="335"/>
      <c r="BN16" s="335"/>
    </row>
    <row r="17" spans="21:65" ht="17.100000000000001" customHeight="1">
      <c r="U17" s="349" t="s">
        <v>14</v>
      </c>
      <c r="V17" s="350"/>
      <c r="W17" s="351"/>
      <c r="X17" s="351"/>
      <c r="Y17" s="351"/>
      <c r="Z17" s="351"/>
      <c r="AA17" s="351">
        <f t="shared" ref="AA17:BB17" si="2">SUM(AA18:AA23)</f>
        <v>6044.2446396659734</v>
      </c>
      <c r="AB17" s="351">
        <f t="shared" si="2"/>
        <v>6931.3642209301788</v>
      </c>
      <c r="AC17" s="351">
        <f t="shared" si="2"/>
        <v>7046.3562820336228</v>
      </c>
      <c r="AD17" s="351">
        <f t="shared" si="2"/>
        <v>10072.350638793667</v>
      </c>
      <c r="AE17" s="351">
        <f t="shared" si="2"/>
        <v>12346.900476077815</v>
      </c>
      <c r="AF17" s="351">
        <f t="shared" si="2"/>
        <v>16209.872738396924</v>
      </c>
      <c r="AG17" s="351">
        <f t="shared" si="2"/>
        <v>16721.201051221935</v>
      </c>
      <c r="AH17" s="351">
        <f t="shared" si="2"/>
        <v>18239.370171503382</v>
      </c>
      <c r="AI17" s="351">
        <f t="shared" si="2"/>
        <v>15045.094792517497</v>
      </c>
      <c r="AJ17" s="351">
        <f t="shared" si="2"/>
        <v>11795.997382279167</v>
      </c>
      <c r="AK17" s="351">
        <f t="shared" si="2"/>
        <v>10483.235625125959</v>
      </c>
      <c r="AL17" s="351">
        <f t="shared" si="2"/>
        <v>8711.171775201974</v>
      </c>
      <c r="AM17" s="351">
        <f t="shared" si="2"/>
        <v>8213.4960225755785</v>
      </c>
      <c r="AN17" s="351">
        <f t="shared" si="2"/>
        <v>7958.2040790190695</v>
      </c>
      <c r="AO17" s="351">
        <f t="shared" si="2"/>
        <v>8326.0536432026056</v>
      </c>
      <c r="AP17" s="351">
        <f t="shared" si="2"/>
        <v>7801.8504708007222</v>
      </c>
      <c r="AQ17" s="351">
        <f t="shared" si="2"/>
        <v>8177.3695888700558</v>
      </c>
      <c r="AR17" s="351">
        <f t="shared" si="2"/>
        <v>7182.0837738055061</v>
      </c>
      <c r="AS17" s="351">
        <f t="shared" si="2"/>
        <v>5198.6039045662583</v>
      </c>
      <c r="AT17" s="351">
        <f t="shared" si="2"/>
        <v>3667.45735808261</v>
      </c>
      <c r="AU17" s="351">
        <f t="shared" si="2"/>
        <v>3842.8022881747288</v>
      </c>
      <c r="AV17" s="351">
        <f t="shared" si="2"/>
        <v>3400.3638206043388</v>
      </c>
      <c r="AW17" s="351">
        <f t="shared" si="2"/>
        <v>3123.6942093698258</v>
      </c>
      <c r="AX17" s="351">
        <f t="shared" si="2"/>
        <v>2984.6712263424438</v>
      </c>
      <c r="AY17" s="351">
        <f t="shared" si="2"/>
        <v>3065.5847464537369</v>
      </c>
      <c r="AZ17" s="351">
        <f t="shared" si="2"/>
        <v>3016.5629381918975</v>
      </c>
      <c r="BA17" s="351">
        <f t="shared" si="2"/>
        <v>3075.8096309588027</v>
      </c>
      <c r="BB17" s="351">
        <f t="shared" si="2"/>
        <v>3191.8789200963956</v>
      </c>
      <c r="BC17" s="351">
        <f>SUM(BC18:BC23)</f>
        <v>3200.1951663654518</v>
      </c>
      <c r="BD17" s="351">
        <f>SUM(BD18:BD23)</f>
        <v>3156.3455017575825</v>
      </c>
      <c r="BE17" s="351">
        <f>SUM(BE18:BE23)</f>
        <v>3214.1757339196442</v>
      </c>
      <c r="BF17" s="351">
        <f>SUM(BF18:BF23)</f>
        <v>2904.8387080504704</v>
      </c>
      <c r="BG17" s="351">
        <f>SUM(BG18:BG23)</f>
        <v>3048.5233249292114</v>
      </c>
      <c r="BH17" s="334"/>
      <c r="BL17" s="335"/>
      <c r="BM17" s="335"/>
    </row>
    <row r="18" spans="21:65" ht="17.100000000000001" customHeight="1">
      <c r="U18" s="352"/>
      <c r="V18" s="282" t="s">
        <v>504</v>
      </c>
      <c r="W18" s="340"/>
      <c r="X18" s="340"/>
      <c r="Y18" s="340"/>
      <c r="Z18" s="340"/>
      <c r="AA18" s="354">
        <v>1286.2390092410303</v>
      </c>
      <c r="AB18" s="354">
        <v>1483.7374667787644</v>
      </c>
      <c r="AC18" s="354">
        <v>1531.7706613186351</v>
      </c>
      <c r="AD18" s="354">
        <v>2166.3556744490893</v>
      </c>
      <c r="AE18" s="354">
        <v>2640.9682924819517</v>
      </c>
      <c r="AF18" s="354">
        <v>3443.3285582316448</v>
      </c>
      <c r="AG18" s="354">
        <v>4020.6187551861253</v>
      </c>
      <c r="AH18" s="354">
        <v>5062.9994152464606</v>
      </c>
      <c r="AI18" s="354">
        <v>5137.103352931038</v>
      </c>
      <c r="AJ18" s="354">
        <v>5469.716365435158</v>
      </c>
      <c r="AK18" s="354">
        <v>5904.7928409858259</v>
      </c>
      <c r="AL18" s="354">
        <v>4552.2667730338208</v>
      </c>
      <c r="AM18" s="354">
        <v>4598.7607396428839</v>
      </c>
      <c r="AN18" s="354">
        <v>4589.1181925042765</v>
      </c>
      <c r="AO18" s="354">
        <v>4874.2167009618879</v>
      </c>
      <c r="AP18" s="354">
        <v>4126.4179321877727</v>
      </c>
      <c r="AQ18" s="354">
        <v>4455.9432627957785</v>
      </c>
      <c r="AR18" s="354">
        <v>3994.0884080049564</v>
      </c>
      <c r="AS18" s="354">
        <v>2982.6303472068471</v>
      </c>
      <c r="AT18" s="354">
        <v>1868.8099122333736</v>
      </c>
      <c r="AU18" s="354">
        <v>1972.9148065913591</v>
      </c>
      <c r="AV18" s="354">
        <v>1657.0109439464698</v>
      </c>
      <c r="AW18" s="354">
        <v>1451.8942655125347</v>
      </c>
      <c r="AX18" s="354">
        <v>1393.2566220576418</v>
      </c>
      <c r="AY18" s="354">
        <v>1461.3934113714904</v>
      </c>
      <c r="AZ18" s="354">
        <v>1429.1105681046358</v>
      </c>
      <c r="BA18" s="354">
        <v>1550.8475619794181</v>
      </c>
      <c r="BB18" s="354">
        <v>1655.3109102700403</v>
      </c>
      <c r="BC18" s="354">
        <v>1626.7855878416322</v>
      </c>
      <c r="BD18" s="354">
        <v>1549.0989078779917</v>
      </c>
      <c r="BE18" s="354">
        <v>1675.0393919293615</v>
      </c>
      <c r="BF18" s="354">
        <v>1412.547761604123</v>
      </c>
      <c r="BG18" s="354">
        <v>1451.5634299240517</v>
      </c>
      <c r="BH18" s="334"/>
    </row>
    <row r="19" spans="21:65" ht="17.100000000000001" customHeight="1">
      <c r="U19" s="353"/>
      <c r="V19" s="282" t="s">
        <v>505</v>
      </c>
      <c r="W19" s="340"/>
      <c r="X19" s="340"/>
      <c r="Y19" s="340"/>
      <c r="Z19" s="340"/>
      <c r="AA19" s="355">
        <v>28.14389917714286</v>
      </c>
      <c r="AB19" s="355">
        <v>32.587672731428576</v>
      </c>
      <c r="AC19" s="355">
        <v>33.328301657142859</v>
      </c>
      <c r="AD19" s="355">
        <v>48.140880171428577</v>
      </c>
      <c r="AE19" s="355">
        <v>59.250314057142873</v>
      </c>
      <c r="AF19" s="355">
        <v>77.7660372</v>
      </c>
      <c r="AG19" s="355">
        <v>75.057992010000007</v>
      </c>
      <c r="AH19" s="354">
        <v>139.62553604999999</v>
      </c>
      <c r="AI19" s="354">
        <v>153.33759702000003</v>
      </c>
      <c r="AJ19" s="354">
        <v>191.59357653000001</v>
      </c>
      <c r="AK19" s="354">
        <v>192.46240710000001</v>
      </c>
      <c r="AL19" s="354">
        <v>129.29287216500001</v>
      </c>
      <c r="AM19" s="354">
        <v>163.33219483920004</v>
      </c>
      <c r="AN19" s="354">
        <v>151.1150979924</v>
      </c>
      <c r="AO19" s="354">
        <v>161.16709017599999</v>
      </c>
      <c r="AP19" s="354">
        <v>136.88725640849998</v>
      </c>
      <c r="AQ19" s="354">
        <v>141.8322686544</v>
      </c>
      <c r="AR19" s="354">
        <v>96.068001055975714</v>
      </c>
      <c r="AS19" s="355">
        <v>75.015641167052237</v>
      </c>
      <c r="AT19" s="355">
        <v>35.340333826992641</v>
      </c>
      <c r="AU19" s="355">
        <v>41.737028328000001</v>
      </c>
      <c r="AV19" s="355">
        <v>53.063797925699994</v>
      </c>
      <c r="AW19" s="355">
        <v>61.214403397757117</v>
      </c>
      <c r="AX19" s="355">
        <v>67.86414392399999</v>
      </c>
      <c r="AY19" s="355">
        <v>80.5257774297</v>
      </c>
      <c r="AZ19" s="355">
        <v>77.581838298751492</v>
      </c>
      <c r="BA19" s="355">
        <v>63.902193407030353</v>
      </c>
      <c r="BB19" s="355">
        <v>75.515943976974015</v>
      </c>
      <c r="BC19" s="355">
        <v>71.213827268699973</v>
      </c>
      <c r="BD19" s="355">
        <v>67.471028765100016</v>
      </c>
      <c r="BE19" s="355">
        <v>69.316087049100119</v>
      </c>
      <c r="BF19" s="355">
        <v>70.180135854299976</v>
      </c>
      <c r="BG19" s="355">
        <v>51.509792364019283</v>
      </c>
      <c r="BH19" s="334"/>
    </row>
    <row r="20" spans="21:65" ht="17.100000000000001" customHeight="1">
      <c r="U20" s="353"/>
      <c r="V20" s="282" t="s">
        <v>502</v>
      </c>
      <c r="W20" s="340"/>
      <c r="X20" s="340"/>
      <c r="Y20" s="340"/>
      <c r="Z20" s="340"/>
      <c r="AA20" s="354">
        <v>4228.3622589957113</v>
      </c>
      <c r="AB20" s="354">
        <v>4895.9984051529282</v>
      </c>
      <c r="AC20" s="354">
        <v>5007.2710961791317</v>
      </c>
      <c r="AD20" s="354">
        <v>7232.7249167031905</v>
      </c>
      <c r="AE20" s="354">
        <v>8901.815282096235</v>
      </c>
      <c r="AF20" s="354">
        <v>11683.632557751307</v>
      </c>
      <c r="AG20" s="354">
        <v>11370.361514043461</v>
      </c>
      <c r="AH20" s="354">
        <v>11360.254664478651</v>
      </c>
      <c r="AI20" s="354">
        <v>8138.4077161362638</v>
      </c>
      <c r="AJ20" s="354">
        <v>4630.7928833048627</v>
      </c>
      <c r="AK20" s="354">
        <v>2833.579336058011</v>
      </c>
      <c r="AL20" s="354">
        <v>2777.5801426357948</v>
      </c>
      <c r="AM20" s="354">
        <v>2262.0420259199254</v>
      </c>
      <c r="AN20" s="354">
        <v>2065.672515326914</v>
      </c>
      <c r="AO20" s="354">
        <v>2249.8723025681206</v>
      </c>
      <c r="AP20" s="354">
        <v>2541.5373278741467</v>
      </c>
      <c r="AQ20" s="354">
        <v>2541.0994780572778</v>
      </c>
      <c r="AR20" s="354">
        <v>2160.0958428639847</v>
      </c>
      <c r="AS20" s="354">
        <v>1505.579684</v>
      </c>
      <c r="AT20" s="354">
        <v>1311.8949323283141</v>
      </c>
      <c r="AU20" s="354">
        <v>1567.2776840000001</v>
      </c>
      <c r="AV20" s="354">
        <v>1469.1936839999998</v>
      </c>
      <c r="AW20" s="354">
        <v>1450.2096839999999</v>
      </c>
      <c r="AX20" s="354">
        <v>1394.8396839999998</v>
      </c>
      <c r="AY20" s="354">
        <v>1410.659684</v>
      </c>
      <c r="AZ20" s="354">
        <v>1394.0486839999999</v>
      </c>
      <c r="BA20" s="354">
        <v>1349.7526930522765</v>
      </c>
      <c r="BB20" s="354">
        <v>1365.8416361903992</v>
      </c>
      <c r="BC20" s="354">
        <v>1383.9238906383362</v>
      </c>
      <c r="BD20" s="354">
        <v>1429.1690852069703</v>
      </c>
      <c r="BE20" s="354">
        <v>1342.6336809825746</v>
      </c>
      <c r="BF20" s="354">
        <v>1279.3536839999999</v>
      </c>
      <c r="BG20" s="354">
        <v>1406.2854539999998</v>
      </c>
      <c r="BH20" s="334"/>
    </row>
    <row r="21" spans="21:65" ht="17.100000000000001" customHeight="1">
      <c r="U21" s="353"/>
      <c r="V21" s="282" t="s">
        <v>510</v>
      </c>
      <c r="W21" s="340"/>
      <c r="X21" s="340"/>
      <c r="Y21" s="340"/>
      <c r="Z21" s="340"/>
      <c r="AA21" s="354">
        <v>303.84076190476196</v>
      </c>
      <c r="AB21" s="354">
        <v>351.81561904761912</v>
      </c>
      <c r="AC21" s="354">
        <v>359.81142857142862</v>
      </c>
      <c r="AD21" s="354">
        <v>519.7276190476191</v>
      </c>
      <c r="AE21" s="354">
        <v>639.66476190476214</v>
      </c>
      <c r="AF21" s="354">
        <v>839.56000000000017</v>
      </c>
      <c r="AG21" s="354">
        <v>1098.1199999999999</v>
      </c>
      <c r="AH21" s="354">
        <v>1530.55</v>
      </c>
      <c r="AI21" s="354">
        <v>1492.9599999999996</v>
      </c>
      <c r="AJ21" s="354">
        <v>1425.3429999999998</v>
      </c>
      <c r="AK21" s="354">
        <v>1498.6399999999999</v>
      </c>
      <c r="AL21" s="354">
        <v>1207.2079999999999</v>
      </c>
      <c r="AM21" s="354">
        <v>1146.5730000000001</v>
      </c>
      <c r="AN21" s="354">
        <v>1109.422</v>
      </c>
      <c r="AO21" s="354">
        <v>998.19800000000009</v>
      </c>
      <c r="AP21" s="354">
        <v>954.60559999999998</v>
      </c>
      <c r="AQ21" s="354">
        <v>995.71595999999988</v>
      </c>
      <c r="AR21" s="354">
        <v>888.53287</v>
      </c>
      <c r="AS21" s="354">
        <v>592.13199999999995</v>
      </c>
      <c r="AT21" s="354">
        <v>418.18129999999996</v>
      </c>
      <c r="AU21" s="354">
        <v>227.12069999999997</v>
      </c>
      <c r="AV21" s="354">
        <v>186.75630000000001</v>
      </c>
      <c r="AW21" s="354">
        <v>134.03400000000002</v>
      </c>
      <c r="AX21" s="354">
        <v>100.47459999999998</v>
      </c>
      <c r="AY21" s="354">
        <v>96.986999999999995</v>
      </c>
      <c r="AZ21" s="354">
        <v>103.7188</v>
      </c>
      <c r="BA21" s="355">
        <v>87.935001187771562</v>
      </c>
      <c r="BB21" s="355">
        <v>73.430100652945043</v>
      </c>
      <c r="BC21" s="355">
        <v>79.289699184373035</v>
      </c>
      <c r="BD21" s="355">
        <v>58.25629995502532</v>
      </c>
      <c r="BE21" s="355">
        <v>67.131899803802369</v>
      </c>
      <c r="BF21" s="355">
        <v>71.852699999999999</v>
      </c>
      <c r="BG21" s="355">
        <v>66.666315187291744</v>
      </c>
      <c r="BH21" s="334"/>
    </row>
    <row r="22" spans="21:65" ht="17.100000000000001" customHeight="1">
      <c r="U22" s="352"/>
      <c r="V22" s="282" t="s">
        <v>509</v>
      </c>
      <c r="W22" s="344"/>
      <c r="X22" s="344"/>
      <c r="Y22" s="344"/>
      <c r="Z22" s="344"/>
      <c r="AA22" s="345">
        <v>14.624403329842117</v>
      </c>
      <c r="AB22" s="345">
        <v>13.615796274383356</v>
      </c>
      <c r="AC22" s="345">
        <v>11.2139709287102</v>
      </c>
      <c r="AD22" s="345">
        <v>10.567233572342062</v>
      </c>
      <c r="AE22" s="345">
        <v>10.587581262147598</v>
      </c>
      <c r="AF22" s="345">
        <v>12.299181051672157</v>
      </c>
      <c r="AG22" s="345">
        <v>12.234547213466334</v>
      </c>
      <c r="AH22" s="345">
        <v>15.299068887904127</v>
      </c>
      <c r="AI22" s="345">
        <v>14.70340024320479</v>
      </c>
      <c r="AJ22" s="345">
        <v>14.537426930281194</v>
      </c>
      <c r="AK22" s="345">
        <v>14.667891529622574</v>
      </c>
      <c r="AL22" s="345">
        <v>10.946658141068834</v>
      </c>
      <c r="AM22" s="345">
        <v>10.470062412598967</v>
      </c>
      <c r="AN22" s="345">
        <v>10.085225455047752</v>
      </c>
      <c r="AO22" s="345">
        <v>10.424165694347506</v>
      </c>
      <c r="AP22" s="345">
        <v>10.194113016896095</v>
      </c>
      <c r="AQ22" s="345">
        <v>10.48662818566056</v>
      </c>
      <c r="AR22" s="345">
        <v>11.29242415454525</v>
      </c>
      <c r="AS22" s="345">
        <v>11.288425385719021</v>
      </c>
      <c r="AT22" s="345">
        <v>9.2181148699696216</v>
      </c>
      <c r="AU22" s="345">
        <v>11.139499893701712</v>
      </c>
      <c r="AV22" s="345">
        <v>11.772756332550021</v>
      </c>
      <c r="AW22" s="345">
        <v>6.7015714836000004</v>
      </c>
      <c r="AX22" s="345">
        <v>14.036526859842606</v>
      </c>
      <c r="AY22" s="345">
        <v>13.188570633371928</v>
      </c>
      <c r="AZ22" s="345">
        <v>12.103047788510086</v>
      </c>
      <c r="BA22" s="345">
        <v>23.372181332306319</v>
      </c>
      <c r="BB22" s="345">
        <v>21.780329006037405</v>
      </c>
      <c r="BC22" s="345">
        <v>38.982161432410635</v>
      </c>
      <c r="BD22" s="345">
        <v>52.350179952494578</v>
      </c>
      <c r="BE22" s="345">
        <v>60.05467415480571</v>
      </c>
      <c r="BF22" s="345">
        <v>70.904426592047656</v>
      </c>
      <c r="BG22" s="345">
        <v>72.49833345384944</v>
      </c>
      <c r="BH22" s="334"/>
    </row>
    <row r="23" spans="21:65" ht="17.100000000000001" customHeight="1">
      <c r="U23" s="356"/>
      <c r="V23" s="282" t="s">
        <v>511</v>
      </c>
      <c r="W23" s="336"/>
      <c r="X23" s="336"/>
      <c r="Y23" s="336"/>
      <c r="Z23" s="336"/>
      <c r="AA23" s="345">
        <v>183.03430701748502</v>
      </c>
      <c r="AB23" s="345">
        <v>153.60926094505533</v>
      </c>
      <c r="AC23" s="345">
        <v>102.96082337857472</v>
      </c>
      <c r="AD23" s="345">
        <v>94.834314849997796</v>
      </c>
      <c r="AE23" s="345">
        <v>94.61424427557796</v>
      </c>
      <c r="AF23" s="345">
        <v>153.28640416229914</v>
      </c>
      <c r="AG23" s="346">
        <v>144.808242768882</v>
      </c>
      <c r="AH23" s="346">
        <v>130.64148684036451</v>
      </c>
      <c r="AI23" s="346">
        <v>108.58272618699002</v>
      </c>
      <c r="AJ23" s="346">
        <v>64.014130078866003</v>
      </c>
      <c r="AK23" s="346">
        <v>39.093149452500008</v>
      </c>
      <c r="AL23" s="346">
        <v>33.877329226290009</v>
      </c>
      <c r="AM23" s="346">
        <v>32.317999760970011</v>
      </c>
      <c r="AN23" s="346">
        <v>32.791047740431203</v>
      </c>
      <c r="AO23" s="346">
        <v>32.175383802249605</v>
      </c>
      <c r="AP23" s="346">
        <v>32.208241313407498</v>
      </c>
      <c r="AQ23" s="346">
        <v>32.291991176940016</v>
      </c>
      <c r="AR23" s="346">
        <v>32.006227726044003</v>
      </c>
      <c r="AS23" s="346">
        <v>31.957806806640001</v>
      </c>
      <c r="AT23" s="346">
        <v>24.012764823959998</v>
      </c>
      <c r="AU23" s="346">
        <v>22.612569361667997</v>
      </c>
      <c r="AV23" s="346">
        <v>22.566338399618644</v>
      </c>
      <c r="AW23" s="346">
        <v>19.640284975933874</v>
      </c>
      <c r="AX23" s="346">
        <v>14.19964950096</v>
      </c>
      <c r="AY23" s="346">
        <v>2.8303030191744001</v>
      </c>
      <c r="AZ23" s="345" t="s">
        <v>498</v>
      </c>
      <c r="BA23" s="345" t="s">
        <v>498</v>
      </c>
      <c r="BB23" s="345" t="s">
        <v>498</v>
      </c>
      <c r="BC23" s="345" t="s">
        <v>498</v>
      </c>
      <c r="BD23" s="345" t="s">
        <v>498</v>
      </c>
      <c r="BE23" s="345" t="s">
        <v>498</v>
      </c>
      <c r="BF23" s="345" t="s">
        <v>498</v>
      </c>
      <c r="BG23" s="345" t="s">
        <v>498</v>
      </c>
      <c r="BH23" s="334"/>
    </row>
    <row r="24" spans="21:65" ht="17.100000000000001" customHeight="1">
      <c r="U24" s="357" t="s">
        <v>258</v>
      </c>
      <c r="V24" s="358"/>
      <c r="W24" s="359"/>
      <c r="X24" s="359"/>
      <c r="Y24" s="359"/>
      <c r="Z24" s="359"/>
      <c r="AA24" s="359">
        <f>SUM(AA25:AA30)</f>
        <v>13763.755119005244</v>
      </c>
      <c r="AB24" s="359">
        <f t="shared" ref="AB24:BB24" si="3">SUM(AB25:AB30)</f>
        <v>15222.436626109769</v>
      </c>
      <c r="AC24" s="359">
        <f t="shared" si="3"/>
        <v>16757.194079639085</v>
      </c>
      <c r="AD24" s="359">
        <f t="shared" si="3"/>
        <v>16825.370768865592</v>
      </c>
      <c r="AE24" s="359">
        <f t="shared" si="3"/>
        <v>16091.87778663608</v>
      </c>
      <c r="AF24" s="359">
        <f t="shared" si="3"/>
        <v>17624.353862770593</v>
      </c>
      <c r="AG24" s="359">
        <f t="shared" si="3"/>
        <v>18257.766930874175</v>
      </c>
      <c r="AH24" s="359">
        <f t="shared" si="3"/>
        <v>15807.56107879089</v>
      </c>
      <c r="AI24" s="359">
        <f t="shared" si="3"/>
        <v>14479.710877179068</v>
      </c>
      <c r="AJ24" s="359">
        <f t="shared" si="3"/>
        <v>10321.247185902483</v>
      </c>
      <c r="AK24" s="359">
        <f t="shared" si="3"/>
        <v>8190.9493442704534</v>
      </c>
      <c r="AL24" s="359">
        <f t="shared" si="3"/>
        <v>6933.6379250840882</v>
      </c>
      <c r="AM24" s="359">
        <f t="shared" si="3"/>
        <v>6591.8604957008456</v>
      </c>
      <c r="AN24" s="359">
        <f t="shared" si="3"/>
        <v>6236.4698712733934</v>
      </c>
      <c r="AO24" s="359">
        <f t="shared" si="3"/>
        <v>6153.4253192982742</v>
      </c>
      <c r="AP24" s="359">
        <f t="shared" si="3"/>
        <v>5827.9508063935864</v>
      </c>
      <c r="AQ24" s="359">
        <f t="shared" si="3"/>
        <v>5919.4919728524719</v>
      </c>
      <c r="AR24" s="359">
        <f t="shared" si="3"/>
        <v>5355.9894632054975</v>
      </c>
      <c r="AS24" s="359">
        <f t="shared" si="3"/>
        <v>4705.3477287129117</v>
      </c>
      <c r="AT24" s="359">
        <f t="shared" si="3"/>
        <v>2759.7536488510818</v>
      </c>
      <c r="AU24" s="359">
        <f t="shared" si="3"/>
        <v>2779.0920860865622</v>
      </c>
      <c r="AV24" s="359">
        <f t="shared" si="3"/>
        <v>2531.7473139041335</v>
      </c>
      <c r="AW24" s="359">
        <f t="shared" si="3"/>
        <v>2482.7063495243956</v>
      </c>
      <c r="AX24" s="359">
        <f t="shared" si="3"/>
        <v>2345.9062739869901</v>
      </c>
      <c r="AY24" s="359">
        <f t="shared" si="3"/>
        <v>2288.0152300513378</v>
      </c>
      <c r="AZ24" s="359">
        <f t="shared" si="3"/>
        <v>2365.7906473372186</v>
      </c>
      <c r="BA24" s="359">
        <f t="shared" si="3"/>
        <v>2407.2628510645736</v>
      </c>
      <c r="BB24" s="359">
        <f t="shared" si="3"/>
        <v>2323.8439780819067</v>
      </c>
      <c r="BC24" s="359">
        <f>SUM(BC25:BC30)</f>
        <v>2272.1153786620675</v>
      </c>
      <c r="BD24" s="359">
        <f>SUM(BD25:BD30)</f>
        <v>2202.047086383594</v>
      </c>
      <c r="BE24" s="359">
        <f>SUM(BE25:BE30)</f>
        <v>2246.1899554793331</v>
      </c>
      <c r="BF24" s="359">
        <f>SUM(BF25:BF30)</f>
        <v>2238.1527727405814</v>
      </c>
      <c r="BG24" s="359">
        <f>SUM(BG25:BG30)</f>
        <v>2135.9533477767932</v>
      </c>
      <c r="BH24" s="334"/>
    </row>
    <row r="25" spans="21:65" ht="17.100000000000001" customHeight="1">
      <c r="U25" s="360"/>
      <c r="V25" s="282" t="s">
        <v>512</v>
      </c>
      <c r="W25" s="336"/>
      <c r="X25" s="336"/>
      <c r="Y25" s="336"/>
      <c r="Z25" s="336"/>
      <c r="AA25" s="345">
        <v>723.11192000000005</v>
      </c>
      <c r="AB25" s="345">
        <v>686.09284000000014</v>
      </c>
      <c r="AC25" s="345">
        <v>724.43920000000003</v>
      </c>
      <c r="AD25" s="345">
        <v>787.07986000000017</v>
      </c>
      <c r="AE25" s="345">
        <v>815.11442</v>
      </c>
      <c r="AF25" s="345">
        <v>826.19326000000012</v>
      </c>
      <c r="AG25" s="345">
        <v>843.03524000000016</v>
      </c>
      <c r="AH25" s="345">
        <v>846.76798000000008</v>
      </c>
      <c r="AI25" s="345">
        <v>851.09010000000012</v>
      </c>
      <c r="AJ25" s="345">
        <v>850.20441397260277</v>
      </c>
      <c r="AK25" s="345">
        <v>839.52058</v>
      </c>
      <c r="AL25" s="345">
        <v>832.73284000000001</v>
      </c>
      <c r="AM25" s="345">
        <v>854.72131999999999</v>
      </c>
      <c r="AN25" s="345">
        <v>831.72609999999997</v>
      </c>
      <c r="AO25" s="345">
        <v>878.32284000000004</v>
      </c>
      <c r="AP25" s="345">
        <v>867.51992696629213</v>
      </c>
      <c r="AQ25" s="345">
        <v>881.57695351520442</v>
      </c>
      <c r="AR25" s="345">
        <v>875.19234440796345</v>
      </c>
      <c r="AS25" s="345">
        <v>872.89006702855056</v>
      </c>
      <c r="AT25" s="345">
        <v>863.45253479584005</v>
      </c>
      <c r="AU25" s="345">
        <v>825.2225448711165</v>
      </c>
      <c r="AV25" s="345">
        <v>832.65384285537289</v>
      </c>
      <c r="AW25" s="345">
        <v>854.15135590591001</v>
      </c>
      <c r="AX25" s="345">
        <v>855.69886357335895</v>
      </c>
      <c r="AY25" s="345">
        <v>854.20260810315494</v>
      </c>
      <c r="AZ25" s="345">
        <v>837.19107974961639</v>
      </c>
      <c r="BA25" s="345">
        <v>816.62823386815751</v>
      </c>
      <c r="BB25" s="345">
        <v>828.87344684575748</v>
      </c>
      <c r="BC25" s="345">
        <v>842.6888193684988</v>
      </c>
      <c r="BD25" s="345">
        <v>844.43199786608659</v>
      </c>
      <c r="BE25" s="345">
        <v>812.12559441417875</v>
      </c>
      <c r="BF25" s="345">
        <v>813.49646553754178</v>
      </c>
      <c r="BG25" s="345">
        <v>816.10715196069827</v>
      </c>
      <c r="BH25" s="334"/>
    </row>
    <row r="26" spans="21:65" ht="17.100000000000001" customHeight="1">
      <c r="U26" s="360"/>
      <c r="V26" s="282" t="s">
        <v>513</v>
      </c>
      <c r="W26" s="336"/>
      <c r="X26" s="336"/>
      <c r="Y26" s="336"/>
      <c r="Z26" s="336"/>
      <c r="AA26" s="345">
        <v>8361.5349999999999</v>
      </c>
      <c r="AB26" s="345">
        <v>9345.244999999999</v>
      </c>
      <c r="AC26" s="345">
        <v>10328.954999999998</v>
      </c>
      <c r="AD26" s="345">
        <v>10328.954999999998</v>
      </c>
      <c r="AE26" s="345">
        <v>9837.0999999999985</v>
      </c>
      <c r="AF26" s="345">
        <v>10820.81</v>
      </c>
      <c r="AG26" s="345">
        <v>11580.800000000001</v>
      </c>
      <c r="AH26" s="345">
        <v>10285.01</v>
      </c>
      <c r="AI26" s="345">
        <v>9093.3250000000007</v>
      </c>
      <c r="AJ26" s="345">
        <v>5006.1578033472806</v>
      </c>
      <c r="AK26" s="345">
        <v>2999.0228033472795</v>
      </c>
      <c r="AL26" s="345">
        <v>2188.7162552301261</v>
      </c>
      <c r="AM26" s="345">
        <v>1666.8304184100418</v>
      </c>
      <c r="AN26" s="345">
        <v>1422.2357322175728</v>
      </c>
      <c r="AO26" s="345">
        <v>1236.8148326359824</v>
      </c>
      <c r="AP26" s="345">
        <v>956.40673640167347</v>
      </c>
      <c r="AQ26" s="345">
        <v>1043.1578221757336</v>
      </c>
      <c r="AR26" s="345">
        <v>932.34920135983486</v>
      </c>
      <c r="AS26" s="345">
        <v>896.18429916318087</v>
      </c>
      <c r="AT26" s="345">
        <v>773.63376569037723</v>
      </c>
      <c r="AU26" s="345">
        <v>705.69526569037703</v>
      </c>
      <c r="AV26" s="345">
        <v>774.76176569037648</v>
      </c>
      <c r="AW26" s="345">
        <v>778.07526569037725</v>
      </c>
      <c r="AX26" s="345">
        <v>699.04476569037683</v>
      </c>
      <c r="AY26" s="345">
        <v>654.230265690377</v>
      </c>
      <c r="AZ26" s="345">
        <v>685.69676569037642</v>
      </c>
      <c r="BA26" s="345">
        <v>675.4977656903767</v>
      </c>
      <c r="BB26" s="345">
        <v>638.97876569037658</v>
      </c>
      <c r="BC26" s="345">
        <v>589.62876569037655</v>
      </c>
      <c r="BD26" s="345">
        <v>590.33376569037603</v>
      </c>
      <c r="BE26" s="345">
        <v>588.82976569037646</v>
      </c>
      <c r="BF26" s="345">
        <v>615.78426569037697</v>
      </c>
      <c r="BG26" s="345">
        <v>580.98076569037642</v>
      </c>
      <c r="BH26" s="334"/>
    </row>
    <row r="27" spans="21:65" ht="17.100000000000001" customHeight="1">
      <c r="U27" s="360"/>
      <c r="V27" s="282" t="s">
        <v>508</v>
      </c>
      <c r="W27" s="340"/>
      <c r="X27" s="340"/>
      <c r="Y27" s="340"/>
      <c r="Z27" s="340"/>
      <c r="AA27" s="354">
        <v>151.04182413706226</v>
      </c>
      <c r="AB27" s="354">
        <v>130.31872008062487</v>
      </c>
      <c r="AC27" s="354">
        <v>110.30612244897961</v>
      </c>
      <c r="AD27" s="354">
        <v>115.842151675485</v>
      </c>
      <c r="AE27" s="354">
        <v>112.52645502645504</v>
      </c>
      <c r="AF27" s="354">
        <v>117.5</v>
      </c>
      <c r="AG27" s="354">
        <v>141</v>
      </c>
      <c r="AH27" s="354">
        <v>188</v>
      </c>
      <c r="AI27" s="354">
        <v>399.5</v>
      </c>
      <c r="AJ27" s="354">
        <v>634.5</v>
      </c>
      <c r="AK27" s="354">
        <v>1010.5</v>
      </c>
      <c r="AL27" s="354">
        <v>1128</v>
      </c>
      <c r="AM27" s="354">
        <v>1104.5</v>
      </c>
      <c r="AN27" s="354">
        <v>1106.6899246861926</v>
      </c>
      <c r="AO27" s="354">
        <v>1092.4265062761508</v>
      </c>
      <c r="AP27" s="354">
        <v>1137.9417782426776</v>
      </c>
      <c r="AQ27" s="354">
        <v>1072.8231799163179</v>
      </c>
      <c r="AR27" s="354">
        <v>1071.1103347280336</v>
      </c>
      <c r="AS27" s="354">
        <v>641.54999999999995</v>
      </c>
      <c r="AT27" s="354">
        <v>235</v>
      </c>
      <c r="AU27" s="354">
        <v>302.75049999999999</v>
      </c>
      <c r="AV27" s="354">
        <v>188</v>
      </c>
      <c r="AW27" s="354">
        <v>188</v>
      </c>
      <c r="AX27" s="354">
        <v>164.5</v>
      </c>
      <c r="AY27" s="354">
        <v>188</v>
      </c>
      <c r="AZ27" s="354">
        <v>235</v>
      </c>
      <c r="BA27" s="354">
        <v>324.3</v>
      </c>
      <c r="BB27" s="354">
        <v>253.8</v>
      </c>
      <c r="BC27" s="354">
        <v>282</v>
      </c>
      <c r="BD27" s="354">
        <v>258.5</v>
      </c>
      <c r="BE27" s="354">
        <v>305.5</v>
      </c>
      <c r="BF27" s="354">
        <v>329</v>
      </c>
      <c r="BG27" s="354">
        <v>282</v>
      </c>
      <c r="BH27" s="334"/>
    </row>
    <row r="28" spans="21:65" ht="17.100000000000001" customHeight="1">
      <c r="U28" s="360"/>
      <c r="V28" s="282" t="s">
        <v>504</v>
      </c>
      <c r="W28" s="340"/>
      <c r="X28" s="340"/>
      <c r="Y28" s="340"/>
      <c r="Z28" s="340"/>
      <c r="AA28" s="354">
        <v>837.74178123182014</v>
      </c>
      <c r="AB28" s="354">
        <v>936.29963784732854</v>
      </c>
      <c r="AC28" s="354">
        <v>1034.8574944628367</v>
      </c>
      <c r="AD28" s="354">
        <v>1034.8574944628367</v>
      </c>
      <c r="AE28" s="354">
        <v>985.57856615508263</v>
      </c>
      <c r="AF28" s="354">
        <v>1084.1364227705908</v>
      </c>
      <c r="AG28" s="354">
        <v>1155.5704908741752</v>
      </c>
      <c r="AH28" s="354">
        <v>1397.6792687908892</v>
      </c>
      <c r="AI28" s="354">
        <v>1399.4515471790678</v>
      </c>
      <c r="AJ28" s="354">
        <v>1431.5039345825987</v>
      </c>
      <c r="AK28" s="354">
        <v>1591.7307709231741</v>
      </c>
      <c r="AL28" s="354">
        <v>1159.3725098539624</v>
      </c>
      <c r="AM28" s="354">
        <v>1189.4211032908038</v>
      </c>
      <c r="AN28" s="354">
        <v>1196.4785513696279</v>
      </c>
      <c r="AO28" s="354">
        <v>1317.6534413861416</v>
      </c>
      <c r="AP28" s="354">
        <v>1173.6683887829433</v>
      </c>
      <c r="AQ28" s="354">
        <v>988.42973847521603</v>
      </c>
      <c r="AR28" s="354">
        <v>921.84592812841527</v>
      </c>
      <c r="AS28" s="354">
        <v>723.06248110053616</v>
      </c>
      <c r="AT28" s="354">
        <v>442.4557718158357</v>
      </c>
      <c r="AU28" s="354">
        <v>473.24321052506878</v>
      </c>
      <c r="AV28" s="354">
        <v>396.03391491838363</v>
      </c>
      <c r="AW28" s="354">
        <v>358.24980751810847</v>
      </c>
      <c r="AX28" s="354">
        <v>355.958967823254</v>
      </c>
      <c r="AY28" s="354">
        <v>331.19565405780583</v>
      </c>
      <c r="AZ28" s="354">
        <v>356.72637996722534</v>
      </c>
      <c r="BA28" s="354">
        <v>377.73121257961429</v>
      </c>
      <c r="BB28" s="354">
        <v>392.58727938516984</v>
      </c>
      <c r="BC28" s="354">
        <v>338.8082402984399</v>
      </c>
      <c r="BD28" s="354">
        <v>315.72809744344374</v>
      </c>
      <c r="BE28" s="354">
        <v>343.06689238151517</v>
      </c>
      <c r="BF28" s="354">
        <v>300.24819351266302</v>
      </c>
      <c r="BG28" s="354">
        <v>299.05235513444859</v>
      </c>
      <c r="BH28" s="334"/>
    </row>
    <row r="29" spans="21:65" ht="17.100000000000001" customHeight="1">
      <c r="U29" s="360"/>
      <c r="V29" s="282" t="s">
        <v>505</v>
      </c>
      <c r="W29" s="340"/>
      <c r="X29" s="340"/>
      <c r="Y29" s="340"/>
      <c r="Z29" s="340"/>
      <c r="AA29" s="354">
        <v>112.98368454545454</v>
      </c>
      <c r="AB29" s="354">
        <v>126.27588272727272</v>
      </c>
      <c r="AC29" s="354">
        <v>139.5680809090909</v>
      </c>
      <c r="AD29" s="354">
        <v>139.5680809090909</v>
      </c>
      <c r="AE29" s="354">
        <v>132.92198181818182</v>
      </c>
      <c r="AF29" s="354">
        <v>146.21418</v>
      </c>
      <c r="AG29" s="354">
        <v>424.8612</v>
      </c>
      <c r="AH29" s="354">
        <v>552.10383000000013</v>
      </c>
      <c r="AI29" s="354">
        <v>668.34422999999992</v>
      </c>
      <c r="AJ29" s="354">
        <v>894.88103399999989</v>
      </c>
      <c r="AK29" s="354">
        <v>904.17519000000004</v>
      </c>
      <c r="AL29" s="354">
        <v>849.31631999999979</v>
      </c>
      <c r="AM29" s="354">
        <v>930.387654</v>
      </c>
      <c r="AN29" s="354">
        <v>880.33956299999988</v>
      </c>
      <c r="AO29" s="354">
        <v>876.20769900000005</v>
      </c>
      <c r="AP29" s="354">
        <v>733.61397599999998</v>
      </c>
      <c r="AQ29" s="354">
        <v>590.00927876999981</v>
      </c>
      <c r="AR29" s="354">
        <v>376.7316545812501</v>
      </c>
      <c r="AS29" s="354">
        <v>305.01088142064322</v>
      </c>
      <c r="AT29" s="354">
        <v>205.51157654902909</v>
      </c>
      <c r="AU29" s="354">
        <v>277.13056499999993</v>
      </c>
      <c r="AV29" s="354">
        <v>203.99779044000005</v>
      </c>
      <c r="AW29" s="354">
        <v>177.32992041</v>
      </c>
      <c r="AX29" s="354">
        <v>175.05867689999997</v>
      </c>
      <c r="AY29" s="354">
        <v>196.93670220000001</v>
      </c>
      <c r="AZ29" s="354">
        <v>197.12642193000008</v>
      </c>
      <c r="BA29" s="354">
        <v>161.40563892642501</v>
      </c>
      <c r="BB29" s="354">
        <v>167.65698694500006</v>
      </c>
      <c r="BC29" s="354">
        <v>172.03655340000012</v>
      </c>
      <c r="BD29" s="354">
        <v>151.66972521</v>
      </c>
      <c r="BE29" s="354">
        <v>143.04070287000033</v>
      </c>
      <c r="BF29" s="354">
        <v>132.60034800000003</v>
      </c>
      <c r="BG29" s="354">
        <v>124.07647499126981</v>
      </c>
      <c r="BH29" s="334"/>
    </row>
    <row r="30" spans="21:65" ht="17.100000000000001" customHeight="1">
      <c r="U30" s="361"/>
      <c r="V30" s="282" t="s">
        <v>514</v>
      </c>
      <c r="W30" s="336"/>
      <c r="X30" s="336"/>
      <c r="Y30" s="336"/>
      <c r="Z30" s="336"/>
      <c r="AA30" s="345">
        <v>3577.3409090909086</v>
      </c>
      <c r="AB30" s="345">
        <v>3998.2045454545455</v>
      </c>
      <c r="AC30" s="345">
        <v>4419.068181818182</v>
      </c>
      <c r="AD30" s="345">
        <v>4419.068181818182</v>
      </c>
      <c r="AE30" s="345">
        <v>4208.636363636364</v>
      </c>
      <c r="AF30" s="345">
        <v>4629.5</v>
      </c>
      <c r="AG30" s="345">
        <v>4112.5</v>
      </c>
      <c r="AH30" s="345">
        <v>2538</v>
      </c>
      <c r="AI30" s="345">
        <v>2068</v>
      </c>
      <c r="AJ30" s="345">
        <v>1504</v>
      </c>
      <c r="AK30" s="345">
        <v>846</v>
      </c>
      <c r="AL30" s="345">
        <v>775.5</v>
      </c>
      <c r="AM30" s="345">
        <v>846</v>
      </c>
      <c r="AN30" s="345">
        <v>799</v>
      </c>
      <c r="AO30" s="345">
        <v>752</v>
      </c>
      <c r="AP30" s="345">
        <v>958.79999999999984</v>
      </c>
      <c r="AQ30" s="345">
        <v>1343.4949999999999</v>
      </c>
      <c r="AR30" s="345">
        <v>1178.76</v>
      </c>
      <c r="AS30" s="345">
        <v>1266.6500000000001</v>
      </c>
      <c r="AT30" s="345">
        <v>239.69999999999996</v>
      </c>
      <c r="AU30" s="345">
        <v>195.05000000000004</v>
      </c>
      <c r="AV30" s="345">
        <v>136.30000000000001</v>
      </c>
      <c r="AW30" s="345">
        <v>126.9</v>
      </c>
      <c r="AX30" s="346">
        <v>95.644999999999996</v>
      </c>
      <c r="AY30" s="346">
        <v>63.45</v>
      </c>
      <c r="AZ30" s="346">
        <v>54.04999999999999</v>
      </c>
      <c r="BA30" s="346">
        <v>51.70000000000001</v>
      </c>
      <c r="BB30" s="346">
        <v>41.947499215602875</v>
      </c>
      <c r="BC30" s="346">
        <v>46.952999904751778</v>
      </c>
      <c r="BD30" s="346">
        <v>41.383500173687935</v>
      </c>
      <c r="BE30" s="346">
        <v>53.627000123262405</v>
      </c>
      <c r="BF30" s="346">
        <v>47.023499999999999</v>
      </c>
      <c r="BG30" s="346">
        <v>33.736599999999996</v>
      </c>
      <c r="BH30" s="334"/>
    </row>
    <row r="31" spans="21:65" ht="17.100000000000001" customHeight="1">
      <c r="U31" s="362" t="s">
        <v>259</v>
      </c>
      <c r="V31" s="363"/>
      <c r="W31" s="364"/>
      <c r="X31" s="364"/>
      <c r="Y31" s="364"/>
      <c r="Z31" s="364"/>
      <c r="AA31" s="365">
        <f>SUM(AA32:AA34)</f>
        <v>27.969977540117149</v>
      </c>
      <c r="AB31" s="366">
        <f>SUM(AB32:AB34)</f>
        <v>27.969977540117149</v>
      </c>
      <c r="AC31" s="366">
        <f>SUM(AC32:AC34)</f>
        <v>27.969977540117149</v>
      </c>
      <c r="AD31" s="366">
        <f t="shared" ref="AD31:BA31" si="4">SUM(AD32:AD34)</f>
        <v>37.293303386822863</v>
      </c>
      <c r="AE31" s="366">
        <f t="shared" si="4"/>
        <v>65.263280926939998</v>
      </c>
      <c r="AF31" s="366">
        <f t="shared" si="4"/>
        <v>172.4815281640557</v>
      </c>
      <c r="AG31" s="366">
        <f t="shared" si="4"/>
        <v>164.42540966801653</v>
      </c>
      <c r="AH31" s="366">
        <f t="shared" si="4"/>
        <v>148.48545405226307</v>
      </c>
      <c r="AI31" s="366">
        <f t="shared" si="4"/>
        <v>164.99213307839256</v>
      </c>
      <c r="AJ31" s="366">
        <f t="shared" si="4"/>
        <v>275.30148878025648</v>
      </c>
      <c r="AK31" s="366">
        <f t="shared" si="4"/>
        <v>258.17810110127044</v>
      </c>
      <c r="AL31" s="366">
        <f t="shared" si="4"/>
        <v>264.98538343032186</v>
      </c>
      <c r="AM31" s="366">
        <f t="shared" si="4"/>
        <v>332.13760116091174</v>
      </c>
      <c r="AN31" s="366">
        <f t="shared" si="4"/>
        <v>377.28584676483075</v>
      </c>
      <c r="AO31" s="366">
        <f t="shared" si="4"/>
        <v>437.96230017126317</v>
      </c>
      <c r="AP31" s="366">
        <f t="shared" si="4"/>
        <v>1362.55496717186</v>
      </c>
      <c r="AQ31" s="366">
        <f t="shared" si="4"/>
        <v>1293.6141739175309</v>
      </c>
      <c r="AR31" s="366">
        <f t="shared" si="4"/>
        <v>1462.3679972000034</v>
      </c>
      <c r="AS31" s="366">
        <f t="shared" si="4"/>
        <v>1365.0464767653943</v>
      </c>
      <c r="AT31" s="366">
        <f t="shared" si="4"/>
        <v>1250.504053956726</v>
      </c>
      <c r="AU31" s="366">
        <f t="shared" si="4"/>
        <v>1423.4198929407041</v>
      </c>
      <c r="AV31" s="366">
        <f t="shared" si="4"/>
        <v>1668.8751465895882</v>
      </c>
      <c r="AW31" s="366">
        <f t="shared" si="4"/>
        <v>1398.5930038727411</v>
      </c>
      <c r="AX31" s="366">
        <f t="shared" si="4"/>
        <v>1504.2852535213401</v>
      </c>
      <c r="AY31" s="366">
        <f t="shared" si="4"/>
        <v>1041.8021794246883</v>
      </c>
      <c r="AZ31" s="366">
        <f t="shared" si="4"/>
        <v>524.43295489889135</v>
      </c>
      <c r="BA31" s="366">
        <f t="shared" si="4"/>
        <v>581.52760842465796</v>
      </c>
      <c r="BB31" s="366">
        <f t="shared" ref="BB31:BG31" si="5">SUM(BB32:BB34)</f>
        <v>406.84616542731004</v>
      </c>
      <c r="BC31" s="366">
        <f t="shared" si="5"/>
        <v>276.06154339246024</v>
      </c>
      <c r="BD31" s="366">
        <f t="shared" si="5"/>
        <v>256.83207867112117</v>
      </c>
      <c r="BE31" s="366">
        <f t="shared" si="5"/>
        <v>292.79076448579787</v>
      </c>
      <c r="BF31" s="366">
        <f t="shared" si="5"/>
        <v>331.52627938079843</v>
      </c>
      <c r="BG31" s="366">
        <f t="shared" si="5"/>
        <v>336.30302931050932</v>
      </c>
      <c r="BH31" s="334"/>
    </row>
    <row r="32" spans="21:65" ht="17.100000000000001" customHeight="1">
      <c r="U32" s="362"/>
      <c r="V32" s="342" t="s">
        <v>504</v>
      </c>
      <c r="W32" s="367"/>
      <c r="X32" s="367"/>
      <c r="Y32" s="367"/>
      <c r="Z32" s="367"/>
      <c r="AA32" s="346">
        <v>22.989261750171202</v>
      </c>
      <c r="AB32" s="346">
        <v>22.989261750171202</v>
      </c>
      <c r="AC32" s="346">
        <v>22.989261750171202</v>
      </c>
      <c r="AD32" s="346">
        <v>30.652349000228266</v>
      </c>
      <c r="AE32" s="346">
        <v>53.641610750399465</v>
      </c>
      <c r="AF32" s="345">
        <v>141.7671141260557</v>
      </c>
      <c r="AG32" s="345">
        <v>142.32791701686654</v>
      </c>
      <c r="AH32" s="345">
        <v>104.70648775091304</v>
      </c>
      <c r="AI32" s="345">
        <v>99.99600031039256</v>
      </c>
      <c r="AJ32" s="345">
        <v>178.24607124390644</v>
      </c>
      <c r="AK32" s="345">
        <v>83.865233683770441</v>
      </c>
      <c r="AL32" s="345">
        <v>98.758917130721855</v>
      </c>
      <c r="AM32" s="345">
        <v>140.28847971091173</v>
      </c>
      <c r="AN32" s="345">
        <v>109.79655056483071</v>
      </c>
      <c r="AO32" s="345">
        <v>152.92972752126303</v>
      </c>
      <c r="AP32" s="345">
        <v>135.66622017186</v>
      </c>
      <c r="AQ32" s="345">
        <v>162.7260102325306</v>
      </c>
      <c r="AR32" s="345">
        <v>206.53403772875353</v>
      </c>
      <c r="AS32" s="345">
        <v>191.47972337469679</v>
      </c>
      <c r="AT32" s="345">
        <v>153.43543883959222</v>
      </c>
      <c r="AU32" s="345">
        <v>160.64766280345441</v>
      </c>
      <c r="AV32" s="345">
        <v>147.27818619208801</v>
      </c>
      <c r="AW32" s="345">
        <v>149.13918233024128</v>
      </c>
      <c r="AX32" s="345">
        <v>93.231493814840505</v>
      </c>
      <c r="AY32" s="345">
        <v>114.31320015118835</v>
      </c>
      <c r="AZ32" s="345">
        <v>125.3237946714913</v>
      </c>
      <c r="BA32" s="345">
        <v>159.05868679199526</v>
      </c>
      <c r="BB32" s="345">
        <v>167.18631882795853</v>
      </c>
      <c r="BC32" s="345">
        <v>202.02170344512186</v>
      </c>
      <c r="BD32" s="345">
        <v>221.31199124664272</v>
      </c>
      <c r="BE32" s="345">
        <v>260.87522458746793</v>
      </c>
      <c r="BF32" s="345">
        <v>291.45397950829835</v>
      </c>
      <c r="BG32" s="345">
        <v>303.13038262675929</v>
      </c>
      <c r="BH32" s="334"/>
    </row>
    <row r="33" spans="2:66" ht="17.100000000000001" customHeight="1">
      <c r="U33" s="362"/>
      <c r="V33" s="342" t="s">
        <v>515</v>
      </c>
      <c r="W33" s="367"/>
      <c r="X33" s="367"/>
      <c r="Y33" s="367"/>
      <c r="Z33" s="367"/>
      <c r="AA33" s="346">
        <v>2.6108108108108108</v>
      </c>
      <c r="AB33" s="346">
        <v>2.6108108108108108</v>
      </c>
      <c r="AC33" s="346">
        <v>2.6108108108108108</v>
      </c>
      <c r="AD33" s="346">
        <v>3.4810810810810811</v>
      </c>
      <c r="AE33" s="346">
        <v>6.0918918918918923</v>
      </c>
      <c r="AF33" s="346">
        <v>16.100000000000001</v>
      </c>
      <c r="AG33" s="346">
        <v>16.100000000000001</v>
      </c>
      <c r="AH33" s="346">
        <v>16.100000000000001</v>
      </c>
      <c r="AI33" s="346">
        <v>32.200000000000003</v>
      </c>
      <c r="AJ33" s="346">
        <v>48.3</v>
      </c>
      <c r="AK33" s="345">
        <v>112.7</v>
      </c>
      <c r="AL33" s="345">
        <v>112.7</v>
      </c>
      <c r="AM33" s="345">
        <v>144.9</v>
      </c>
      <c r="AN33" s="345">
        <v>128.80000000000001</v>
      </c>
      <c r="AO33" s="345">
        <v>130.41</v>
      </c>
      <c r="AP33" s="345">
        <v>1160.81</v>
      </c>
      <c r="AQ33" s="345">
        <v>1051.3300000000002</v>
      </c>
      <c r="AR33" s="345">
        <v>1149.5399999999997</v>
      </c>
      <c r="AS33" s="345">
        <v>1144.71</v>
      </c>
      <c r="AT33" s="345">
        <v>1075.4800000000002</v>
      </c>
      <c r="AU33" s="345">
        <v>1238.0899999999997</v>
      </c>
      <c r="AV33" s="345">
        <v>1498.91</v>
      </c>
      <c r="AW33" s="345">
        <v>1230.0399999999997</v>
      </c>
      <c r="AX33" s="345">
        <v>1391.0399999999997</v>
      </c>
      <c r="AY33" s="345">
        <v>902.97493999999995</v>
      </c>
      <c r="AZ33" s="345">
        <v>378.35</v>
      </c>
      <c r="BA33" s="345">
        <v>404.11000614166261</v>
      </c>
      <c r="BB33" s="345">
        <v>219.12100406885148</v>
      </c>
      <c r="BC33" s="346">
        <v>54.256999596953392</v>
      </c>
      <c r="BD33" s="346">
        <v>18.031999596953391</v>
      </c>
      <c r="BE33" s="346">
        <v>14.143366818130016</v>
      </c>
      <c r="BF33" s="346">
        <v>22.356459999999998</v>
      </c>
      <c r="BG33" s="346">
        <v>19.158999999999999</v>
      </c>
      <c r="BH33" s="334"/>
    </row>
    <row r="34" spans="2:66" ht="17.100000000000001" customHeight="1" thickBot="1">
      <c r="U34" s="362"/>
      <c r="V34" s="368" t="s">
        <v>505</v>
      </c>
      <c r="W34" s="369"/>
      <c r="X34" s="369"/>
      <c r="Y34" s="369"/>
      <c r="Z34" s="369"/>
      <c r="AA34" s="370">
        <v>2.3699049791351356</v>
      </c>
      <c r="AB34" s="370">
        <v>2.3699049791351356</v>
      </c>
      <c r="AC34" s="370">
        <v>2.3699049791351356</v>
      </c>
      <c r="AD34" s="370">
        <v>3.1598733055135138</v>
      </c>
      <c r="AE34" s="370">
        <v>5.529778284648649</v>
      </c>
      <c r="AF34" s="370">
        <v>14.614414038000003</v>
      </c>
      <c r="AG34" s="370">
        <v>5.9974926511500035</v>
      </c>
      <c r="AH34" s="370">
        <v>27.67896630135002</v>
      </c>
      <c r="AI34" s="370">
        <v>32.796132768000021</v>
      </c>
      <c r="AJ34" s="370">
        <v>48.755417536350002</v>
      </c>
      <c r="AK34" s="370">
        <v>61.612867417500027</v>
      </c>
      <c r="AL34" s="370">
        <v>53.526466299599996</v>
      </c>
      <c r="AM34" s="370">
        <v>46.949121450000014</v>
      </c>
      <c r="AN34" s="371">
        <v>138.68929620000003</v>
      </c>
      <c r="AO34" s="371">
        <v>154.62257265000011</v>
      </c>
      <c r="AP34" s="370">
        <v>66.078747000000106</v>
      </c>
      <c r="AQ34" s="370">
        <v>79.558163685000125</v>
      </c>
      <c r="AR34" s="371">
        <v>106.29395947125026</v>
      </c>
      <c r="AS34" s="370">
        <v>28.856753390697659</v>
      </c>
      <c r="AT34" s="370">
        <v>21.588615117133394</v>
      </c>
      <c r="AU34" s="370">
        <v>24.682230137250038</v>
      </c>
      <c r="AV34" s="370">
        <v>22.686960397500034</v>
      </c>
      <c r="AW34" s="370">
        <v>19.413821542500028</v>
      </c>
      <c r="AX34" s="370">
        <v>20.013759706500032</v>
      </c>
      <c r="AY34" s="370">
        <v>24.514039273500043</v>
      </c>
      <c r="AZ34" s="370">
        <v>20.759160227400034</v>
      </c>
      <c r="BA34" s="370">
        <v>18.358915491000033</v>
      </c>
      <c r="BB34" s="370">
        <v>20.538842530500037</v>
      </c>
      <c r="BC34" s="370">
        <v>19.782840350385026</v>
      </c>
      <c r="BD34" s="370">
        <v>17.488087827525028</v>
      </c>
      <c r="BE34" s="370">
        <v>17.772173080199934</v>
      </c>
      <c r="BF34" s="370">
        <v>17.715839872500034</v>
      </c>
      <c r="BG34" s="370">
        <v>14.013646683750023</v>
      </c>
      <c r="BH34" s="334"/>
    </row>
    <row r="35" spans="2:66" ht="17.100000000000001" customHeight="1" thickTop="1">
      <c r="B35" s="30" t="s">
        <v>15</v>
      </c>
      <c r="U35" s="29" t="s">
        <v>23</v>
      </c>
      <c r="V35" s="372"/>
      <c r="W35" s="373"/>
      <c r="X35" s="373"/>
      <c r="Y35" s="373"/>
      <c r="Z35" s="373"/>
      <c r="AA35" s="373">
        <f t="shared" ref="AA35:BD35" si="6">AA5+AA17+AA24+AA31</f>
        <v>33245.92017889252</v>
      </c>
      <c r="AB35" s="373">
        <f t="shared" si="6"/>
        <v>36786.909915339449</v>
      </c>
      <c r="AC35" s="373">
        <f t="shared" si="6"/>
        <v>38801.389590769431</v>
      </c>
      <c r="AD35" s="373">
        <f t="shared" si="6"/>
        <v>42323.123747680416</v>
      </c>
      <c r="AE35" s="373">
        <f t="shared" si="6"/>
        <v>46458.116273909574</v>
      </c>
      <c r="AF35" s="373">
        <f t="shared" si="6"/>
        <v>55568.072439753581</v>
      </c>
      <c r="AG35" s="373">
        <f t="shared" si="6"/>
        <v>56266.724356094834</v>
      </c>
      <c r="AH35" s="373">
        <f t="shared" si="6"/>
        <v>55252.97021183902</v>
      </c>
      <c r="AI35" s="373">
        <f t="shared" si="6"/>
        <v>50196.720145433777</v>
      </c>
      <c r="AJ35" s="373">
        <f t="shared" si="6"/>
        <v>43446.831703439399</v>
      </c>
      <c r="AK35" s="373">
        <f t="shared" si="6"/>
        <v>38773.483711616595</v>
      </c>
      <c r="AL35" s="373">
        <f t="shared" si="6"/>
        <v>32908.258030080528</v>
      </c>
      <c r="AM35" s="373">
        <f t="shared" si="6"/>
        <v>29508.652541120729</v>
      </c>
      <c r="AN35" s="373">
        <f t="shared" si="6"/>
        <v>29059.945873898509</v>
      </c>
      <c r="AO35" s="373">
        <f t="shared" si="6"/>
        <v>26358.582851627169</v>
      </c>
      <c r="AP35" s="373">
        <f t="shared" si="6"/>
        <v>26840.576967313507</v>
      </c>
      <c r="AQ35" s="373">
        <f t="shared" si="6"/>
        <v>28979.066506466341</v>
      </c>
      <c r="AR35" s="373">
        <f t="shared" si="6"/>
        <v>29642.702792648299</v>
      </c>
      <c r="AS35" s="373">
        <f t="shared" si="6"/>
        <v>29306.209122803641</v>
      </c>
      <c r="AT35" s="373">
        <f t="shared" si="6"/>
        <v>27346.275290092784</v>
      </c>
      <c r="AU35" s="373">
        <f t="shared" si="6"/>
        <v>30008.909656840209</v>
      </c>
      <c r="AV35" s="373">
        <f t="shared" si="6"/>
        <v>32225.775360506246</v>
      </c>
      <c r="AW35" s="373">
        <f t="shared" si="6"/>
        <v>34735.027484128485</v>
      </c>
      <c r="AX35" s="373">
        <f t="shared" si="6"/>
        <v>37171.47349622973</v>
      </c>
      <c r="AY35" s="373">
        <f t="shared" si="6"/>
        <v>40233.993565065677</v>
      </c>
      <c r="AZ35" s="373">
        <f t="shared" si="6"/>
        <v>43024.156416280377</v>
      </c>
      <c r="BA35" s="373">
        <f t="shared" si="6"/>
        <v>46371.264227967782</v>
      </c>
      <c r="BB35" s="373">
        <f t="shared" si="6"/>
        <v>48401.628072198335</v>
      </c>
      <c r="BC35" s="373">
        <f t="shared" si="6"/>
        <v>50238.389097299296</v>
      </c>
      <c r="BD35" s="373">
        <f t="shared" si="6"/>
        <v>52812.969266651955</v>
      </c>
      <c r="BE35" s="373">
        <f>BE5+BE17+BE24+BE31</f>
        <v>55078.541834453907</v>
      </c>
      <c r="BF35" s="373">
        <f>BF5+BF17+BF24+BF31</f>
        <v>56040.885609625067</v>
      </c>
      <c r="BG35" s="373">
        <f>BG5+BG17+BG24+BG31</f>
        <v>56729.234588706357</v>
      </c>
      <c r="BH35" s="334"/>
      <c r="BL35" s="335"/>
      <c r="BM35" s="335"/>
      <c r="BN35" s="335"/>
    </row>
    <row r="36" spans="2:66" s="33" customFormat="1" ht="17.100000000000001" customHeight="1">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L36" s="374"/>
      <c r="BM36" s="374"/>
      <c r="BN36" s="374"/>
    </row>
    <row r="37" spans="2:66">
      <c r="AF37" s="375"/>
      <c r="BL37" s="376"/>
      <c r="BM37" s="376"/>
      <c r="BN37" s="376"/>
    </row>
    <row r="38" spans="2:66">
      <c r="U38" s="30" t="s">
        <v>66</v>
      </c>
    </row>
    <row r="39" spans="2:66">
      <c r="U39" s="328"/>
      <c r="V39" s="329"/>
      <c r="W39" s="330"/>
      <c r="X39" s="330"/>
      <c r="Y39" s="330"/>
      <c r="Z39" s="330"/>
      <c r="AA39" s="158">
        <v>1990</v>
      </c>
      <c r="AB39" s="158">
        <f t="shared" ref="AB39:AP39" si="7">AA39+1</f>
        <v>1991</v>
      </c>
      <c r="AC39" s="158">
        <f t="shared" si="7"/>
        <v>1992</v>
      </c>
      <c r="AD39" s="158">
        <f t="shared" si="7"/>
        <v>1993</v>
      </c>
      <c r="AE39" s="158">
        <f t="shared" si="7"/>
        <v>1994</v>
      </c>
      <c r="AF39" s="158">
        <v>1995</v>
      </c>
      <c r="AG39" s="158">
        <f t="shared" si="7"/>
        <v>1996</v>
      </c>
      <c r="AH39" s="158">
        <f t="shared" si="7"/>
        <v>1997</v>
      </c>
      <c r="AI39" s="158">
        <f t="shared" si="7"/>
        <v>1998</v>
      </c>
      <c r="AJ39" s="158">
        <f t="shared" si="7"/>
        <v>1999</v>
      </c>
      <c r="AK39" s="158">
        <f t="shared" si="7"/>
        <v>2000</v>
      </c>
      <c r="AL39" s="158">
        <f t="shared" si="7"/>
        <v>2001</v>
      </c>
      <c r="AM39" s="158">
        <f t="shared" si="7"/>
        <v>2002</v>
      </c>
      <c r="AN39" s="158">
        <f t="shared" si="7"/>
        <v>2003</v>
      </c>
      <c r="AO39" s="158">
        <f t="shared" si="7"/>
        <v>2004</v>
      </c>
      <c r="AP39" s="158">
        <f t="shared" si="7"/>
        <v>2005</v>
      </c>
      <c r="AQ39" s="158">
        <f t="shared" ref="AQ39:AZ39" si="8">AP39+1</f>
        <v>2006</v>
      </c>
      <c r="AR39" s="158">
        <f t="shared" si="8"/>
        <v>2007</v>
      </c>
      <c r="AS39" s="158">
        <f t="shared" si="8"/>
        <v>2008</v>
      </c>
      <c r="AT39" s="158">
        <f t="shared" si="8"/>
        <v>2009</v>
      </c>
      <c r="AU39" s="158">
        <f t="shared" si="8"/>
        <v>2010</v>
      </c>
      <c r="AV39" s="158">
        <f t="shared" si="8"/>
        <v>2011</v>
      </c>
      <c r="AW39" s="158">
        <f t="shared" si="8"/>
        <v>2012</v>
      </c>
      <c r="AX39" s="158">
        <f t="shared" si="8"/>
        <v>2013</v>
      </c>
      <c r="AY39" s="158">
        <f t="shared" si="8"/>
        <v>2014</v>
      </c>
      <c r="AZ39" s="158">
        <f t="shared" si="8"/>
        <v>2015</v>
      </c>
      <c r="BA39" s="158">
        <f t="shared" ref="BA39:BG39" si="9">AZ39+1</f>
        <v>2016</v>
      </c>
      <c r="BB39" s="158">
        <f t="shared" si="9"/>
        <v>2017</v>
      </c>
      <c r="BC39" s="158">
        <f t="shared" si="9"/>
        <v>2018</v>
      </c>
      <c r="BD39" s="158">
        <f t="shared" si="9"/>
        <v>2019</v>
      </c>
      <c r="BE39" s="158">
        <f t="shared" si="9"/>
        <v>2020</v>
      </c>
      <c r="BF39" s="158">
        <f t="shared" si="9"/>
        <v>2021</v>
      </c>
      <c r="BG39" s="158">
        <f t="shared" si="9"/>
        <v>2022</v>
      </c>
      <c r="BH39" s="294"/>
    </row>
    <row r="40" spans="2:66" ht="17.100000000000001" customHeight="1">
      <c r="U40" s="50" t="s">
        <v>13</v>
      </c>
      <c r="V40" s="332"/>
      <c r="W40" s="377"/>
      <c r="X40" s="377"/>
      <c r="Y40" s="377"/>
      <c r="Z40" s="377"/>
      <c r="AA40" s="378">
        <f t="shared" ref="AA40:BE40" si="10">SUM(AA41:AA51)</f>
        <v>0.99999999999999989</v>
      </c>
      <c r="AB40" s="378">
        <f t="shared" si="10"/>
        <v>1</v>
      </c>
      <c r="AC40" s="378">
        <f t="shared" si="10"/>
        <v>1</v>
      </c>
      <c r="AD40" s="378">
        <f t="shared" si="10"/>
        <v>1</v>
      </c>
      <c r="AE40" s="378">
        <f t="shared" si="10"/>
        <v>1</v>
      </c>
      <c r="AF40" s="378">
        <f t="shared" si="10"/>
        <v>1.0000000000000002</v>
      </c>
      <c r="AG40" s="378">
        <f t="shared" si="10"/>
        <v>1.0000000000000002</v>
      </c>
      <c r="AH40" s="378">
        <f t="shared" si="10"/>
        <v>1</v>
      </c>
      <c r="AI40" s="378">
        <f t="shared" si="10"/>
        <v>0.99999999999999989</v>
      </c>
      <c r="AJ40" s="378">
        <f t="shared" si="10"/>
        <v>1</v>
      </c>
      <c r="AK40" s="378">
        <f t="shared" si="10"/>
        <v>1.0000000000000002</v>
      </c>
      <c r="AL40" s="378">
        <f t="shared" si="10"/>
        <v>1.0000000000000002</v>
      </c>
      <c r="AM40" s="378">
        <f t="shared" si="10"/>
        <v>1</v>
      </c>
      <c r="AN40" s="378">
        <f t="shared" si="10"/>
        <v>1</v>
      </c>
      <c r="AO40" s="378">
        <f t="shared" si="10"/>
        <v>0.99999999999999978</v>
      </c>
      <c r="AP40" s="378">
        <f t="shared" si="10"/>
        <v>1</v>
      </c>
      <c r="AQ40" s="378">
        <f t="shared" si="10"/>
        <v>1</v>
      </c>
      <c r="AR40" s="378">
        <f t="shared" si="10"/>
        <v>1.0000000000000002</v>
      </c>
      <c r="AS40" s="378">
        <f t="shared" si="10"/>
        <v>0.99999999999999989</v>
      </c>
      <c r="AT40" s="378">
        <f t="shared" si="10"/>
        <v>1.0000000000000002</v>
      </c>
      <c r="AU40" s="378">
        <f t="shared" si="10"/>
        <v>1</v>
      </c>
      <c r="AV40" s="378">
        <f t="shared" si="10"/>
        <v>1.0000000000000002</v>
      </c>
      <c r="AW40" s="378">
        <f t="shared" si="10"/>
        <v>1</v>
      </c>
      <c r="AX40" s="378">
        <f t="shared" si="10"/>
        <v>0.99999999999999978</v>
      </c>
      <c r="AY40" s="378">
        <f t="shared" si="10"/>
        <v>1.0000000000000002</v>
      </c>
      <c r="AZ40" s="378">
        <f t="shared" si="10"/>
        <v>0.99999999999999978</v>
      </c>
      <c r="BA40" s="378">
        <f t="shared" si="10"/>
        <v>0.99999999999999989</v>
      </c>
      <c r="BB40" s="378">
        <f t="shared" si="10"/>
        <v>1</v>
      </c>
      <c r="BC40" s="378">
        <f t="shared" si="10"/>
        <v>0.99999999999999989</v>
      </c>
      <c r="BD40" s="378">
        <f t="shared" si="10"/>
        <v>0.99999999999999978</v>
      </c>
      <c r="BE40" s="378">
        <f t="shared" si="10"/>
        <v>0.99999999999999967</v>
      </c>
      <c r="BF40" s="378">
        <f>SUM(BF41:BF51)</f>
        <v>1.0000000000000002</v>
      </c>
      <c r="BG40" s="378">
        <f>SUM(BG41:BG51)</f>
        <v>1</v>
      </c>
      <c r="BH40" s="379"/>
      <c r="BL40" s="335"/>
    </row>
    <row r="41" spans="2:66" ht="17.100000000000001" customHeight="1">
      <c r="U41" s="91"/>
      <c r="V41" s="281" t="s">
        <v>499</v>
      </c>
      <c r="W41" s="380"/>
      <c r="X41" s="380"/>
      <c r="Y41" s="380"/>
      <c r="Z41" s="380"/>
      <c r="AA41" s="380" t="str">
        <f t="shared" ref="AA41:BD41" si="11">IF(AA6="NO","-",AA6/AA$5)</f>
        <v>-</v>
      </c>
      <c r="AB41" s="380" t="str">
        <f t="shared" si="11"/>
        <v>-</v>
      </c>
      <c r="AC41" s="381">
        <f t="shared" si="11"/>
        <v>2.5391390260036428E-4</v>
      </c>
      <c r="AD41" s="381">
        <f t="shared" si="11"/>
        <v>4.2288926134138646E-3</v>
      </c>
      <c r="AE41" s="381">
        <f t="shared" si="11"/>
        <v>1.871949527898217E-2</v>
      </c>
      <c r="AF41" s="381">
        <f t="shared" si="11"/>
        <v>3.8985787513693991E-2</v>
      </c>
      <c r="AG41" s="381">
        <f t="shared" si="11"/>
        <v>5.7175711591153394E-2</v>
      </c>
      <c r="AH41" s="381">
        <f t="shared" si="11"/>
        <v>7.5259286122331986E-2</v>
      </c>
      <c r="AI41" s="381">
        <f t="shared" si="11"/>
        <v>9.4364842049186839E-2</v>
      </c>
      <c r="AJ41" s="381">
        <f t="shared" si="11"/>
        <v>0.10892747792765051</v>
      </c>
      <c r="AK41" s="381">
        <f t="shared" si="11"/>
        <v>0.13674323903052099</v>
      </c>
      <c r="AL41" s="381">
        <f t="shared" si="11"/>
        <v>0.19279780806197713</v>
      </c>
      <c r="AM41" s="381">
        <f t="shared" si="11"/>
        <v>0.2835494286579695</v>
      </c>
      <c r="AN41" s="381">
        <f t="shared" si="11"/>
        <v>0.35274374198420338</v>
      </c>
      <c r="AO41" s="381">
        <f t="shared" si="11"/>
        <v>0.56912692658472119</v>
      </c>
      <c r="AP41" s="381">
        <f t="shared" si="11"/>
        <v>0.69193470473155538</v>
      </c>
      <c r="AQ41" s="381">
        <f t="shared" si="11"/>
        <v>0.74191558636125721</v>
      </c>
      <c r="AR41" s="381">
        <f t="shared" si="11"/>
        <v>0.80416359603234477</v>
      </c>
      <c r="AS41" s="381">
        <f t="shared" si="11"/>
        <v>0.81371070816111291</v>
      </c>
      <c r="AT41" s="381">
        <f t="shared" si="11"/>
        <v>0.86022631315360698</v>
      </c>
      <c r="AU41" s="381">
        <f t="shared" si="11"/>
        <v>0.87971205192431956</v>
      </c>
      <c r="AV41" s="381">
        <f t="shared" si="11"/>
        <v>0.88861476629506098</v>
      </c>
      <c r="AW41" s="381">
        <f t="shared" si="11"/>
        <v>0.90080766626675024</v>
      </c>
      <c r="AX41" s="381">
        <f t="shared" si="11"/>
        <v>0.90719891263919439</v>
      </c>
      <c r="AY41" s="381">
        <f t="shared" si="11"/>
        <v>0.91311198328622012</v>
      </c>
      <c r="AZ41" s="381">
        <f t="shared" si="11"/>
        <v>0.91760904331644799</v>
      </c>
      <c r="BA41" s="381">
        <f t="shared" si="11"/>
        <v>0.91748490823892836</v>
      </c>
      <c r="BB41" s="381">
        <f t="shared" si="11"/>
        <v>0.91927797270586808</v>
      </c>
      <c r="BC41" s="381">
        <f t="shared" si="11"/>
        <v>0.9225445349762631</v>
      </c>
      <c r="BD41" s="381">
        <f t="shared" si="11"/>
        <v>0.92481103997336789</v>
      </c>
      <c r="BE41" s="381">
        <f t="shared" ref="BE41:BF50" si="12">IF(BE6="NO","-",BE6/BE$5)</f>
        <v>0.92541289614894195</v>
      </c>
      <c r="BF41" s="381">
        <f t="shared" si="12"/>
        <v>0.9282191493019244</v>
      </c>
      <c r="BG41" s="381">
        <f t="shared" ref="BG41" si="13">IF(BG6="NO","-",BG6/BG$5)</f>
        <v>0.93504929378526336</v>
      </c>
      <c r="BH41" s="382"/>
      <c r="BJ41" s="335"/>
    </row>
    <row r="42" spans="2:66" ht="17.100000000000001" customHeight="1">
      <c r="U42" s="91"/>
      <c r="V42" s="339" t="s">
        <v>500</v>
      </c>
      <c r="W42" s="383"/>
      <c r="X42" s="383"/>
      <c r="Y42" s="383"/>
      <c r="Z42" s="383"/>
      <c r="AA42" s="381">
        <f t="shared" ref="AA42:BD42" si="14">IF(AA7="NO","-",AA7/AA$5)</f>
        <v>9.1044131931422036E-5</v>
      </c>
      <c r="AB42" s="380" t="str">
        <f t="shared" si="14"/>
        <v>-</v>
      </c>
      <c r="AC42" s="381">
        <f t="shared" si="14"/>
        <v>2.4467093401707805E-3</v>
      </c>
      <c r="AD42" s="381">
        <f t="shared" si="14"/>
        <v>1.5471359892641135E-2</v>
      </c>
      <c r="AE42" s="381">
        <f t="shared" si="14"/>
        <v>2.2780377197888193E-2</v>
      </c>
      <c r="AF42" s="381">
        <f t="shared" si="14"/>
        <v>2.0950993336801442E-2</v>
      </c>
      <c r="AG42" s="381">
        <f t="shared" si="14"/>
        <v>1.9471076824697744E-2</v>
      </c>
      <c r="AH42" s="381">
        <f t="shared" si="14"/>
        <v>2.0213744196283245E-2</v>
      </c>
      <c r="AI42" s="381">
        <f t="shared" si="14"/>
        <v>1.9968866763987864E-2</v>
      </c>
      <c r="AJ42" s="381">
        <f t="shared" si="14"/>
        <v>1.9634957316595744E-2</v>
      </c>
      <c r="AK42" s="381">
        <f t="shared" si="14"/>
        <v>2.2191790875334818E-2</v>
      </c>
      <c r="AL42" s="381">
        <f t="shared" si="14"/>
        <v>2.4145094841518489E-2</v>
      </c>
      <c r="AM42" s="381">
        <f t="shared" si="14"/>
        <v>3.1064058087789628E-2</v>
      </c>
      <c r="AN42" s="381">
        <f t="shared" si="14"/>
        <v>4.5791014089487186E-2</v>
      </c>
      <c r="AO42" s="381">
        <f t="shared" si="14"/>
        <v>7.0814635266974096E-2</v>
      </c>
      <c r="AP42" s="381">
        <f t="shared" si="14"/>
        <v>6.9929161187059996E-2</v>
      </c>
      <c r="AQ42" s="381">
        <f t="shared" si="14"/>
        <v>7.7496557652051351E-2</v>
      </c>
      <c r="AR42" s="381">
        <f t="shared" si="14"/>
        <v>8.0380643745690039E-2</v>
      </c>
      <c r="AS42" s="381">
        <f t="shared" si="14"/>
        <v>7.3559980479323703E-2</v>
      </c>
      <c r="AT42" s="381">
        <f t="shared" si="14"/>
        <v>7.1923334395575786E-2</v>
      </c>
      <c r="AU42" s="381">
        <f t="shared" si="14"/>
        <v>7.0029244627683881E-2</v>
      </c>
      <c r="AV42" s="381">
        <f t="shared" si="14"/>
        <v>6.8647460857157949E-2</v>
      </c>
      <c r="AW42" s="381">
        <f t="shared" si="14"/>
        <v>6.5919296010536352E-2</v>
      </c>
      <c r="AX42" s="381">
        <f t="shared" si="14"/>
        <v>6.4516017331834735E-2</v>
      </c>
      <c r="AY42" s="381">
        <f t="shared" si="14"/>
        <v>6.1526443558828046E-2</v>
      </c>
      <c r="AZ42" s="381">
        <f t="shared" si="14"/>
        <v>5.8696669557447005E-2</v>
      </c>
      <c r="BA42" s="381">
        <f t="shared" si="14"/>
        <v>5.7634913832573825E-2</v>
      </c>
      <c r="BB42" s="381">
        <f t="shared" si="14"/>
        <v>5.7759504605507703E-2</v>
      </c>
      <c r="BC42" s="381">
        <f t="shared" si="14"/>
        <v>5.7503559145276391E-2</v>
      </c>
      <c r="BD42" s="381">
        <f t="shared" si="14"/>
        <v>5.5294631482312617E-2</v>
      </c>
      <c r="BE42" s="381">
        <f t="shared" si="12"/>
        <v>5.2130441447242784E-2</v>
      </c>
      <c r="BF42" s="381">
        <f t="shared" si="12"/>
        <v>5.1134278462367427E-2</v>
      </c>
      <c r="BG42" s="381">
        <f t="shared" ref="BG42" si="15">IF(BG7="NO","-",BG7/BG$5)</f>
        <v>5.060521802851755E-2</v>
      </c>
      <c r="BH42" s="379"/>
      <c r="BJ42" s="335"/>
    </row>
    <row r="43" spans="2:66" ht="17.100000000000001" customHeight="1">
      <c r="U43" s="91"/>
      <c r="V43" s="282" t="s">
        <v>501</v>
      </c>
      <c r="W43" s="384"/>
      <c r="X43" s="384"/>
      <c r="Y43" s="384"/>
      <c r="Z43" s="384"/>
      <c r="AA43" s="380" t="str">
        <f t="shared" ref="AA43:BD43" si="16">IF(AA8="NO","-",AA8/AA$5)</f>
        <v>-</v>
      </c>
      <c r="AB43" s="380" t="str">
        <f t="shared" si="16"/>
        <v>-</v>
      </c>
      <c r="AC43" s="381">
        <f t="shared" si="16"/>
        <v>4.57676098315884E-3</v>
      </c>
      <c r="AD43" s="381">
        <f t="shared" si="16"/>
        <v>3.3392754764606243E-2</v>
      </c>
      <c r="AE43" s="381">
        <f t="shared" si="16"/>
        <v>5.3767061368546976E-2</v>
      </c>
      <c r="AF43" s="381">
        <f t="shared" si="16"/>
        <v>6.3307682220285405E-2</v>
      </c>
      <c r="AG43" s="381">
        <f t="shared" si="16"/>
        <v>9.8623176596428788E-2</v>
      </c>
      <c r="AH43" s="381">
        <f t="shared" si="16"/>
        <v>0.1257275684498671</v>
      </c>
      <c r="AI43" s="381">
        <f t="shared" si="16"/>
        <v>0.13954751240497296</v>
      </c>
      <c r="AJ43" s="381">
        <f t="shared" si="16"/>
        <v>0.13348066266357447</v>
      </c>
      <c r="AK43" s="381">
        <f t="shared" si="16"/>
        <v>0.14289135937838426</v>
      </c>
      <c r="AL43" s="381">
        <f t="shared" si="16"/>
        <v>0.15807866914077381</v>
      </c>
      <c r="AM43" s="381">
        <f t="shared" si="16"/>
        <v>0.18708221154555105</v>
      </c>
      <c r="AN43" s="381">
        <f t="shared" si="16"/>
        <v>0.17920472771230525</v>
      </c>
      <c r="AO43" s="381">
        <f t="shared" si="16"/>
        <v>0.18938214820203969</v>
      </c>
      <c r="AP43" s="381">
        <f t="shared" si="16"/>
        <v>0.13437802132740337</v>
      </c>
      <c r="AQ43" s="381">
        <f t="shared" si="16"/>
        <v>7.9096515681930726E-2</v>
      </c>
      <c r="AR43" s="381">
        <f t="shared" si="16"/>
        <v>5.5379383714035127E-2</v>
      </c>
      <c r="AS43" s="381">
        <f t="shared" si="16"/>
        <v>5.0364464293143542E-2</v>
      </c>
      <c r="AT43" s="381">
        <f t="shared" si="16"/>
        <v>4.199487025866034E-2</v>
      </c>
      <c r="AU43" s="381">
        <f t="shared" si="16"/>
        <v>2.9717897385230944E-2</v>
      </c>
      <c r="AV43" s="381">
        <f t="shared" si="16"/>
        <v>2.5286502393666997E-2</v>
      </c>
      <c r="AW43" s="381">
        <f t="shared" si="16"/>
        <v>1.9739132362847273E-2</v>
      </c>
      <c r="AX43" s="381">
        <f t="shared" si="16"/>
        <v>1.5605085486318775E-2</v>
      </c>
      <c r="AY43" s="381">
        <f t="shared" si="16"/>
        <v>1.4211833234587946E-2</v>
      </c>
      <c r="AZ43" s="381">
        <f t="shared" si="16"/>
        <v>1.3876042260609464E-2</v>
      </c>
      <c r="BA43" s="381">
        <f t="shared" si="16"/>
        <v>1.3913740246193181E-2</v>
      </c>
      <c r="BB43" s="381">
        <f t="shared" si="16"/>
        <v>1.351531233033827E-2</v>
      </c>
      <c r="BC43" s="381">
        <f t="shared" si="16"/>
        <v>1.1730946290621498E-2</v>
      </c>
      <c r="BD43" s="381">
        <f t="shared" si="16"/>
        <v>1.1604680576237973E-2</v>
      </c>
      <c r="BE43" s="381">
        <f t="shared" si="12"/>
        <v>1.2695501417140162E-2</v>
      </c>
      <c r="BF43" s="381">
        <f t="shared" si="12"/>
        <v>1.1239466550021263E-2</v>
      </c>
      <c r="BG43" s="381">
        <f t="shared" ref="BG43" si="17">IF(BG8="NO","-",BG8/BG$5)</f>
        <v>8.3137198914130274E-3</v>
      </c>
      <c r="BH43" s="382"/>
      <c r="BJ43" s="335"/>
      <c r="BK43" s="335"/>
    </row>
    <row r="44" spans="2:66" ht="17.100000000000001" customHeight="1">
      <c r="U44" s="91"/>
      <c r="V44" s="281" t="s">
        <v>502</v>
      </c>
      <c r="W44" s="384"/>
      <c r="X44" s="384"/>
      <c r="Y44" s="384"/>
      <c r="Z44" s="384"/>
      <c r="AA44" s="380" t="str">
        <f t="shared" ref="AA44:BD44" si="18">IF(AA9="NO","-",AA9/AA$5)</f>
        <v>-</v>
      </c>
      <c r="AB44" s="380" t="str">
        <f t="shared" si="18"/>
        <v>-</v>
      </c>
      <c r="AC44" s="380" t="str">
        <f t="shared" si="18"/>
        <v>-</v>
      </c>
      <c r="AD44" s="380" t="str">
        <f t="shared" si="18"/>
        <v>-</v>
      </c>
      <c r="AE44" s="380" t="str">
        <f t="shared" si="18"/>
        <v>-</v>
      </c>
      <c r="AF44" s="380" t="str">
        <f t="shared" si="18"/>
        <v>-</v>
      </c>
      <c r="AG44" s="380" t="str">
        <f t="shared" si="18"/>
        <v>-</v>
      </c>
      <c r="AH44" s="380" t="str">
        <f t="shared" si="18"/>
        <v>-</v>
      </c>
      <c r="AI44" s="380" t="str">
        <f t="shared" si="18"/>
        <v>-</v>
      </c>
      <c r="AJ44" s="380" t="str">
        <f t="shared" si="18"/>
        <v>-</v>
      </c>
      <c r="AK44" s="380" t="str">
        <f t="shared" si="18"/>
        <v>-</v>
      </c>
      <c r="AL44" s="380" t="str">
        <f t="shared" si="18"/>
        <v>-</v>
      </c>
      <c r="AM44" s="380" t="str">
        <f t="shared" si="18"/>
        <v>-</v>
      </c>
      <c r="AN44" s="381">
        <f t="shared" si="18"/>
        <v>1.6424012222920431E-4</v>
      </c>
      <c r="AO44" s="381">
        <f t="shared" si="18"/>
        <v>3.8286905088572997E-4</v>
      </c>
      <c r="AP44" s="381">
        <f t="shared" si="18"/>
        <v>4.9295266900044603E-4</v>
      </c>
      <c r="AQ44" s="381">
        <f t="shared" si="18"/>
        <v>5.9298874661017204E-4</v>
      </c>
      <c r="AR44" s="381">
        <f t="shared" si="18"/>
        <v>1.016441503383195E-3</v>
      </c>
      <c r="AS44" s="381">
        <f t="shared" si="18"/>
        <v>1.2862414745668837E-3</v>
      </c>
      <c r="AT44" s="381">
        <f t="shared" si="18"/>
        <v>2.0126725064067087E-3</v>
      </c>
      <c r="AU44" s="381">
        <f t="shared" si="18"/>
        <v>2.7724872585151244E-3</v>
      </c>
      <c r="AV44" s="381">
        <f t="shared" si="18"/>
        <v>3.5358021842725796E-3</v>
      </c>
      <c r="AW44" s="381">
        <f t="shared" si="18"/>
        <v>3.4316583277023125E-3</v>
      </c>
      <c r="AX44" s="381">
        <f t="shared" si="18"/>
        <v>3.6248040323053994E-3</v>
      </c>
      <c r="AY44" s="381">
        <f t="shared" si="18"/>
        <v>3.660126134895106E-3</v>
      </c>
      <c r="AZ44" s="381">
        <f t="shared" si="18"/>
        <v>3.4288979412359076E-3</v>
      </c>
      <c r="BA44" s="381">
        <f t="shared" si="18"/>
        <v>3.2570080608034708E-3</v>
      </c>
      <c r="BB44" s="381">
        <f t="shared" si="18"/>
        <v>2.7613610277396144E-3</v>
      </c>
      <c r="BC44" s="381">
        <f t="shared" si="18"/>
        <v>2.6691774677054078E-3</v>
      </c>
      <c r="BD44" s="381">
        <f t="shared" si="18"/>
        <v>2.6226766984058575E-3</v>
      </c>
      <c r="BE44" s="381">
        <f t="shared" si="12"/>
        <v>2.5978433352381648E-3</v>
      </c>
      <c r="BF44" s="381">
        <f t="shared" si="12"/>
        <v>2.5551415553075082E-3</v>
      </c>
      <c r="BG44" s="381">
        <f t="shared" ref="BG44" si="19">IF(BG9="NO","-",BG9/BG$5)</f>
        <v>2.5259383703135174E-3</v>
      </c>
      <c r="BH44" s="385"/>
      <c r="BJ44" s="335"/>
    </row>
    <row r="45" spans="2:66" ht="17.100000000000001" customHeight="1">
      <c r="U45" s="386"/>
      <c r="V45" s="282" t="s">
        <v>503</v>
      </c>
      <c r="W45" s="387"/>
      <c r="X45" s="387"/>
      <c r="Y45" s="387"/>
      <c r="Z45" s="387"/>
      <c r="AA45" s="381">
        <f t="shared" ref="AA45:BD45" si="20">IF(AA10="NO","-",AA10/AA$5)</f>
        <v>1.0137216052389618E-4</v>
      </c>
      <c r="AB45" s="380" t="str">
        <f t="shared" si="20"/>
        <v>-</v>
      </c>
      <c r="AC45" s="381">
        <f t="shared" si="20"/>
        <v>2.7242635711429808E-3</v>
      </c>
      <c r="AD45" s="381">
        <f t="shared" si="20"/>
        <v>1.7226427945308324E-2</v>
      </c>
      <c r="AE45" s="381">
        <f t="shared" si="20"/>
        <v>2.5364578749992119E-2</v>
      </c>
      <c r="AF45" s="381">
        <f t="shared" si="20"/>
        <v>2.3327669940036103E-2</v>
      </c>
      <c r="AG45" s="381">
        <f t="shared" si="20"/>
        <v>2.2654546716993126E-2</v>
      </c>
      <c r="AH45" s="381">
        <f t="shared" si="20"/>
        <v>1.8321092598502398E-2</v>
      </c>
      <c r="AI45" s="381">
        <f t="shared" si="20"/>
        <v>1.345802863209369E-2</v>
      </c>
      <c r="AJ45" s="381">
        <f t="shared" si="20"/>
        <v>7.9078418639790433E-3</v>
      </c>
      <c r="AK45" s="381">
        <f t="shared" si="20"/>
        <v>1.3325616031878632E-2</v>
      </c>
      <c r="AL45" s="381">
        <f t="shared" si="20"/>
        <v>2.3208107856349993E-2</v>
      </c>
      <c r="AM45" s="381">
        <f t="shared" si="20"/>
        <v>2.6260740462088698E-2</v>
      </c>
      <c r="AN45" s="381">
        <f t="shared" si="20"/>
        <v>3.2866708071865078E-2</v>
      </c>
      <c r="AO45" s="381">
        <f t="shared" si="20"/>
        <v>4.5153427818066721E-2</v>
      </c>
      <c r="AP45" s="381">
        <f t="shared" si="20"/>
        <v>3.4366448619992128E-2</v>
      </c>
      <c r="AQ45" s="381">
        <f t="shared" si="20"/>
        <v>2.431709765920401E-2</v>
      </c>
      <c r="AR45" s="381">
        <f t="shared" si="20"/>
        <v>2.0779365442614026E-2</v>
      </c>
      <c r="AS45" s="381">
        <f t="shared" si="20"/>
        <v>1.5421426011243012E-2</v>
      </c>
      <c r="AT45" s="381">
        <f t="shared" si="20"/>
        <v>1.075975631242349E-2</v>
      </c>
      <c r="AU45" s="381">
        <f t="shared" si="20"/>
        <v>5.2430402691159093E-3</v>
      </c>
      <c r="AV45" s="381">
        <f t="shared" si="20"/>
        <v>5.589047469142806E-3</v>
      </c>
      <c r="AW45" s="381">
        <f t="shared" si="20"/>
        <v>3.9187427282132313E-3</v>
      </c>
      <c r="AX45" s="381">
        <f t="shared" si="20"/>
        <v>3.9075464325632123E-3</v>
      </c>
      <c r="AY45" s="381">
        <f t="shared" si="20"/>
        <v>2.6823106785094008E-3</v>
      </c>
      <c r="AZ45" s="381">
        <f t="shared" si="20"/>
        <v>2.0213128067366553E-3</v>
      </c>
      <c r="BA45" s="381">
        <f t="shared" si="20"/>
        <v>3.3814950703292979E-3</v>
      </c>
      <c r="BB45" s="381">
        <f t="shared" si="20"/>
        <v>2.0279313405934035E-3</v>
      </c>
      <c r="BC45" s="381">
        <f t="shared" si="20"/>
        <v>1.8099704269919795E-3</v>
      </c>
      <c r="BD45" s="381">
        <f t="shared" si="20"/>
        <v>2.2932751554151478E-3</v>
      </c>
      <c r="BE45" s="381">
        <f t="shared" si="12"/>
        <v>1.405630276327336E-3</v>
      </c>
      <c r="BF45" s="381">
        <f t="shared" si="12"/>
        <v>2.1583870806655514E-3</v>
      </c>
      <c r="BG45" s="381">
        <f t="shared" ref="BG45" si="21">IF(BG10="NO","-",BG10/BG$5)</f>
        <v>1.2208555251428119E-3</v>
      </c>
      <c r="BH45" s="388"/>
      <c r="BL45" s="335"/>
    </row>
    <row r="46" spans="2:66" ht="17.100000000000001" customHeight="1">
      <c r="U46" s="91"/>
      <c r="V46" s="342" t="s">
        <v>504</v>
      </c>
      <c r="W46" s="384"/>
      <c r="X46" s="384"/>
      <c r="Y46" s="384"/>
      <c r="Z46" s="384"/>
      <c r="AA46" s="381">
        <f t="shared" ref="AA46:BD46" si="22">IF(AA11="NO","-",AA11/AA$5)</f>
        <v>4.1177149806621207E-3</v>
      </c>
      <c r="AB46" s="380">
        <f t="shared" si="22"/>
        <v>4.3108069131492207E-3</v>
      </c>
      <c r="AC46" s="381">
        <f t="shared" si="22"/>
        <v>5.7377839954782881E-3</v>
      </c>
      <c r="AD46" s="381">
        <f t="shared" si="22"/>
        <v>1.5054602313354795E-2</v>
      </c>
      <c r="AE46" s="381">
        <f t="shared" si="22"/>
        <v>1.9662822360593721E-2</v>
      </c>
      <c r="AF46" s="381">
        <f t="shared" si="22"/>
        <v>1.9266444060495134E-2</v>
      </c>
      <c r="AG46" s="381">
        <f t="shared" si="22"/>
        <v>1.9289830595084594E-2</v>
      </c>
      <c r="AH46" s="381">
        <f t="shared" si="22"/>
        <v>2.0485277899456016E-2</v>
      </c>
      <c r="AI46" s="381">
        <f t="shared" si="22"/>
        <v>1.9928912048386919E-2</v>
      </c>
      <c r="AJ46" s="381">
        <f t="shared" si="22"/>
        <v>1.9750638126703652E-2</v>
      </c>
      <c r="AK46" s="381">
        <f t="shared" si="22"/>
        <v>2.1779131569294567E-2</v>
      </c>
      <c r="AL46" s="381">
        <f t="shared" si="22"/>
        <v>1.9032476021756589E-2</v>
      </c>
      <c r="AM46" s="381">
        <f t="shared" si="22"/>
        <v>2.1711485142913788E-2</v>
      </c>
      <c r="AN46" s="381">
        <f t="shared" si="22"/>
        <v>2.1007769719085138E-2</v>
      </c>
      <c r="AO46" s="381">
        <f t="shared" si="22"/>
        <v>2.9697891809668274E-2</v>
      </c>
      <c r="AP46" s="381">
        <f t="shared" si="22"/>
        <v>2.6334916785938238E-2</v>
      </c>
      <c r="AQ46" s="381">
        <f t="shared" si="22"/>
        <v>2.4366945973610325E-2</v>
      </c>
      <c r="AR46" s="381">
        <f t="shared" si="22"/>
        <v>2.2656675210818898E-2</v>
      </c>
      <c r="AS46" s="381">
        <f t="shared" si="22"/>
        <v>1.7350409714823583E-2</v>
      </c>
      <c r="AT46" s="381">
        <f t="shared" si="22"/>
        <v>1.0335479780646615E-2</v>
      </c>
      <c r="AU46" s="381">
        <f t="shared" si="22"/>
        <v>9.8976676947696521E-3</v>
      </c>
      <c r="AV46" s="381">
        <f t="shared" si="22"/>
        <v>7.2043762467286438E-3</v>
      </c>
      <c r="AW46" s="381">
        <f t="shared" si="22"/>
        <v>5.1527357613277607E-3</v>
      </c>
      <c r="AX46" s="381">
        <f t="shared" si="22"/>
        <v>4.2627230962643606E-3</v>
      </c>
      <c r="AY46" s="381">
        <f t="shared" si="22"/>
        <v>3.8223195176307892E-3</v>
      </c>
      <c r="AZ46" s="381">
        <f t="shared" si="22"/>
        <v>3.3472906938811922E-3</v>
      </c>
      <c r="BA46" s="381">
        <f t="shared" si="22"/>
        <v>3.4989826500668769E-3</v>
      </c>
      <c r="BB46" s="381">
        <f t="shared" si="22"/>
        <v>3.5742930711361157E-3</v>
      </c>
      <c r="BC46" s="381">
        <f t="shared" si="22"/>
        <v>3.1921210313664745E-3</v>
      </c>
      <c r="BD46" s="381">
        <f t="shared" si="22"/>
        <v>2.7876626702790079E-3</v>
      </c>
      <c r="BE46" s="381">
        <f t="shared" si="12"/>
        <v>3.0373705169087582E-3</v>
      </c>
      <c r="BF46" s="381">
        <f t="shared" si="12"/>
        <v>2.179337606008809E-3</v>
      </c>
      <c r="BG46" s="381">
        <f t="shared" ref="BG46" si="23">IF(BG11="NO","-",BG11/BG$5)</f>
        <v>1.8745340788486867E-3</v>
      </c>
      <c r="BH46" s="385"/>
    </row>
    <row r="47" spans="2:66" ht="17.100000000000001" customHeight="1">
      <c r="U47" s="386"/>
      <c r="V47" s="282" t="s">
        <v>505</v>
      </c>
      <c r="W47" s="384"/>
      <c r="X47" s="384"/>
      <c r="Y47" s="384"/>
      <c r="Z47" s="384"/>
      <c r="AA47" s="381">
        <f t="shared" ref="AA47:BD47" si="24">IF(AA12="NO","-",AA12/AA$5)</f>
        <v>4.498474814069713E-8</v>
      </c>
      <c r="AB47" s="380" t="str">
        <f t="shared" si="24"/>
        <v>-</v>
      </c>
      <c r="AC47" s="381">
        <f t="shared" si="24"/>
        <v>1.2089148537763942E-6</v>
      </c>
      <c r="AD47" s="381">
        <f t="shared" si="24"/>
        <v>7.6443721676513975E-6</v>
      </c>
      <c r="AE47" s="381">
        <f t="shared" si="24"/>
        <v>1.1255744978369131E-5</v>
      </c>
      <c r="AF47" s="381">
        <f t="shared" si="24"/>
        <v>1.0351849576240074E-5</v>
      </c>
      <c r="AG47" s="381">
        <f t="shared" si="24"/>
        <v>1.0460850155362858E-5</v>
      </c>
      <c r="AH47" s="381">
        <f t="shared" si="24"/>
        <v>3.3388494050357617E-5</v>
      </c>
      <c r="AI47" s="381">
        <f t="shared" si="24"/>
        <v>3.2434706139027671E-5</v>
      </c>
      <c r="AJ47" s="381">
        <f t="shared" si="24"/>
        <v>1.4915842089021009E-4</v>
      </c>
      <c r="AK47" s="381">
        <f t="shared" si="24"/>
        <v>7.7620615682781767E-5</v>
      </c>
      <c r="AL47" s="381">
        <f t="shared" si="24"/>
        <v>5.7183758500230274E-5</v>
      </c>
      <c r="AM47" s="381">
        <f t="shared" si="24"/>
        <v>1.1111575233842204E-4</v>
      </c>
      <c r="AN47" s="381">
        <f t="shared" si="24"/>
        <v>9.5621141037294946E-5</v>
      </c>
      <c r="AO47" s="381">
        <f t="shared" si="24"/>
        <v>2.2302166092090571E-4</v>
      </c>
      <c r="AP47" s="381">
        <f t="shared" si="24"/>
        <v>2.1060245739406541E-4</v>
      </c>
      <c r="AQ47" s="381">
        <f t="shared" si="24"/>
        <v>1.7445242115094272E-4</v>
      </c>
      <c r="AR47" s="381">
        <f t="shared" si="24"/>
        <v>1.6400302516462255E-4</v>
      </c>
      <c r="AS47" s="381">
        <f t="shared" si="24"/>
        <v>1.3162981154855191E-4</v>
      </c>
      <c r="AT47" s="381">
        <f t="shared" si="24"/>
        <v>9.7899382412317828E-5</v>
      </c>
      <c r="AU47" s="381">
        <f t="shared" si="24"/>
        <v>1.1524014875971047E-4</v>
      </c>
      <c r="AV47" s="381">
        <f t="shared" si="24"/>
        <v>1.1148674902948565E-4</v>
      </c>
      <c r="AW47" s="381">
        <f t="shared" si="24"/>
        <v>7.2170058128141605E-5</v>
      </c>
      <c r="AX47" s="381">
        <f t="shared" si="24"/>
        <v>6.5394458756351799E-5</v>
      </c>
      <c r="AY47" s="381">
        <f t="shared" si="24"/>
        <v>5.5949414002169443E-5</v>
      </c>
      <c r="AZ47" s="381">
        <f t="shared" si="24"/>
        <v>4.3611028396198478E-5</v>
      </c>
      <c r="BA47" s="381">
        <f t="shared" si="24"/>
        <v>4.0207898784940851E-5</v>
      </c>
      <c r="BB47" s="381">
        <f t="shared" si="24"/>
        <v>3.7642494511861672E-5</v>
      </c>
      <c r="BC47" s="381">
        <f t="shared" si="24"/>
        <v>4.0508602180132025E-5</v>
      </c>
      <c r="BD47" s="381">
        <f t="shared" si="24"/>
        <v>3.1325630759166038E-5</v>
      </c>
      <c r="BE47" s="381">
        <f t="shared" si="12"/>
        <v>2.0766827305996408E-5</v>
      </c>
      <c r="BF47" s="381">
        <f t="shared" si="12"/>
        <v>1.5174011356409828E-5</v>
      </c>
      <c r="BG47" s="381">
        <f t="shared" ref="BG47" si="25">IF(BG12="NO","-",BG12/BG$5)</f>
        <v>2.7979951420730744E-5</v>
      </c>
      <c r="BH47" s="389"/>
      <c r="BJ47" s="335"/>
      <c r="BK47" s="335"/>
    </row>
    <row r="48" spans="2:66" ht="17.100000000000001" customHeight="1">
      <c r="U48" s="386"/>
      <c r="V48" s="282" t="s">
        <v>506</v>
      </c>
      <c r="W48" s="384"/>
      <c r="X48" s="384"/>
      <c r="Y48" s="384"/>
      <c r="Z48" s="384"/>
      <c r="AA48" s="381">
        <f t="shared" ref="AA48:BD48" si="26">IF(AA13="NO","-",AA13/AA$5)</f>
        <v>0.99520789258828679</v>
      </c>
      <c r="AB48" s="381">
        <f t="shared" si="26"/>
        <v>0.99527721760928023</v>
      </c>
      <c r="AC48" s="381">
        <f t="shared" si="26"/>
        <v>0.98392832313136325</v>
      </c>
      <c r="AD48" s="381">
        <f t="shared" si="26"/>
        <v>0.91431485207741048</v>
      </c>
      <c r="AE48" s="381">
        <f t="shared" si="26"/>
        <v>0.85943381329820134</v>
      </c>
      <c r="AF48" s="381">
        <f t="shared" si="26"/>
        <v>0.83389899364156161</v>
      </c>
      <c r="AG48" s="381">
        <f t="shared" si="26"/>
        <v>0.7825091614533497</v>
      </c>
      <c r="AH48" s="381">
        <f t="shared" si="26"/>
        <v>0.73961108513666973</v>
      </c>
      <c r="AI48" s="381">
        <f t="shared" si="26"/>
        <v>0.71230581341861676</v>
      </c>
      <c r="AJ48" s="381">
        <f t="shared" si="26"/>
        <v>0.70968924098832509</v>
      </c>
      <c r="AK48" s="381">
        <f t="shared" si="26"/>
        <v>0.66246258151166415</v>
      </c>
      <c r="AL48" s="381">
        <f t="shared" si="26"/>
        <v>0.58212322085959656</v>
      </c>
      <c r="AM48" s="381">
        <f t="shared" si="26"/>
        <v>0.44953926541178918</v>
      </c>
      <c r="AN48" s="381">
        <f t="shared" si="26"/>
        <v>0.36742995001280609</v>
      </c>
      <c r="AO48" s="381">
        <f t="shared" si="26"/>
        <v>9.4291290044119819E-2</v>
      </c>
      <c r="AP48" s="381">
        <f t="shared" si="26"/>
        <v>4.1444197528238656E-2</v>
      </c>
      <c r="AQ48" s="381">
        <f t="shared" si="26"/>
        <v>5.1238572986892779E-2</v>
      </c>
      <c r="AR48" s="381">
        <f t="shared" si="26"/>
        <v>1.4744670976019765E-2</v>
      </c>
      <c r="AS48" s="381">
        <f t="shared" si="26"/>
        <v>2.7567454838126847E-2</v>
      </c>
      <c r="AT48" s="381">
        <f t="shared" si="26"/>
        <v>2.1435224291305303E-3</v>
      </c>
      <c r="AU48" s="381">
        <f t="shared" si="26"/>
        <v>2.0324541227462172E-3</v>
      </c>
      <c r="AV48" s="381">
        <f t="shared" si="26"/>
        <v>5.5391337387762976E-4</v>
      </c>
      <c r="AW48" s="381">
        <f t="shared" si="26"/>
        <v>5.3660230067505827E-4</v>
      </c>
      <c r="AX48" s="381">
        <f t="shared" si="26"/>
        <v>4.4962174963551559E-4</v>
      </c>
      <c r="AY48" s="381">
        <f t="shared" si="26"/>
        <v>5.8631282136181045E-4</v>
      </c>
      <c r="AZ48" s="381">
        <f t="shared" si="26"/>
        <v>6.6815078985793823E-4</v>
      </c>
      <c r="BA48" s="381">
        <f t="shared" si="26"/>
        <v>4.9222629618539415E-4</v>
      </c>
      <c r="BB48" s="381">
        <f t="shared" si="26"/>
        <v>7.5896219813810972E-4</v>
      </c>
      <c r="BC48" s="381">
        <f t="shared" si="26"/>
        <v>2.2297136901566409E-4</v>
      </c>
      <c r="BD48" s="381">
        <f t="shared" si="26"/>
        <v>2.3645197656410713E-4</v>
      </c>
      <c r="BE48" s="381">
        <f t="shared" si="12"/>
        <v>2.3882225975755929E-3</v>
      </c>
      <c r="BF48" s="381">
        <f t="shared" si="12"/>
        <v>2.1824782892962591E-3</v>
      </c>
      <c r="BG48" s="381">
        <f t="shared" ref="BG48" si="27">IF(BG13="NO","-",BG13/BG$5)</f>
        <v>7.2644253927038648E-5</v>
      </c>
      <c r="BH48" s="389"/>
      <c r="BJ48" s="335"/>
      <c r="BK48" s="335"/>
    </row>
    <row r="49" spans="20:63" ht="17.100000000000001" customHeight="1">
      <c r="U49" s="386"/>
      <c r="V49" s="342" t="s">
        <v>507</v>
      </c>
      <c r="W49" s="384"/>
      <c r="X49" s="384"/>
      <c r="Y49" s="384"/>
      <c r="Z49" s="384"/>
      <c r="AA49" s="380" t="str">
        <f t="shared" ref="AA49:BD49" si="28">IF(AA14="NO","-",AA14/AA$5)</f>
        <v>-</v>
      </c>
      <c r="AB49" s="380" t="str">
        <f t="shared" si="28"/>
        <v>-</v>
      </c>
      <c r="AC49" s="380" t="str">
        <f t="shared" si="28"/>
        <v>-</v>
      </c>
      <c r="AD49" s="380" t="str">
        <f t="shared" si="28"/>
        <v>-</v>
      </c>
      <c r="AE49" s="380" t="str">
        <f t="shared" si="28"/>
        <v>-</v>
      </c>
      <c r="AF49" s="380" t="str">
        <f t="shared" si="28"/>
        <v>-</v>
      </c>
      <c r="AG49" s="381">
        <f t="shared" si="28"/>
        <v>1.0082789530740478E-5</v>
      </c>
      <c r="AH49" s="381">
        <f t="shared" si="28"/>
        <v>2.7493477187148149E-5</v>
      </c>
      <c r="AI49" s="381">
        <f t="shared" si="28"/>
        <v>7.6741727888139888E-5</v>
      </c>
      <c r="AJ49" s="381">
        <f t="shared" si="28"/>
        <v>1.5489540179608268E-4</v>
      </c>
      <c r="AK49" s="381">
        <f t="shared" si="28"/>
        <v>2.0197123589682069E-4</v>
      </c>
      <c r="AL49" s="381">
        <f t="shared" si="28"/>
        <v>2.7285844646679952E-4</v>
      </c>
      <c r="AM49" s="381">
        <f t="shared" si="28"/>
        <v>3.6076642078416987E-4</v>
      </c>
      <c r="AN49" s="381">
        <f t="shared" si="28"/>
        <v>3.9112688002897964E-4</v>
      </c>
      <c r="AO49" s="381">
        <f t="shared" si="28"/>
        <v>5.3071373665350083E-4</v>
      </c>
      <c r="AP49" s="381">
        <f t="shared" si="28"/>
        <v>5.3794234288042275E-4</v>
      </c>
      <c r="AQ49" s="381">
        <f t="shared" si="28"/>
        <v>4.7777895452842613E-4</v>
      </c>
      <c r="AR49" s="381">
        <f t="shared" si="28"/>
        <v>4.2953442933422195E-4</v>
      </c>
      <c r="AS49" s="381">
        <f t="shared" si="28"/>
        <v>3.7937432694885777E-4</v>
      </c>
      <c r="AT49" s="381">
        <f t="shared" si="28"/>
        <v>3.5888068804954188E-4</v>
      </c>
      <c r="AU49" s="381">
        <f t="shared" si="28"/>
        <v>3.3002071743771079E-4</v>
      </c>
      <c r="AV49" s="381">
        <f t="shared" si="28"/>
        <v>2.9900983128245979E-4</v>
      </c>
      <c r="AW49" s="381">
        <f t="shared" si="28"/>
        <v>2.7300636448800625E-4</v>
      </c>
      <c r="AX49" s="381">
        <f t="shared" si="28"/>
        <v>2.552288261121955E-4</v>
      </c>
      <c r="AY49" s="381">
        <f t="shared" si="28"/>
        <v>2.3589261891808253E-4</v>
      </c>
      <c r="AZ49" s="381">
        <f t="shared" si="28"/>
        <v>2.2310499088965506E-4</v>
      </c>
      <c r="BA49" s="381">
        <f t="shared" si="28"/>
        <v>2.0849845274536599E-4</v>
      </c>
      <c r="BB49" s="381">
        <f t="shared" si="28"/>
        <v>2.0262040423868477E-4</v>
      </c>
      <c r="BC49" s="381">
        <f t="shared" si="28"/>
        <v>1.9570978600125577E-4</v>
      </c>
      <c r="BD49" s="381">
        <f t="shared" si="28"/>
        <v>1.8691935351567563E-4</v>
      </c>
      <c r="BE49" s="381">
        <f t="shared" si="12"/>
        <v>1.7986632804890276E-4</v>
      </c>
      <c r="BF49" s="381">
        <f t="shared" si="12"/>
        <v>1.765024170723883E-4</v>
      </c>
      <c r="BG49" s="381">
        <f t="shared" ref="BG49" si="29">IF(BG14="NO","-",BG14/BG$5)</f>
        <v>1.748805373607882E-4</v>
      </c>
      <c r="BH49" s="390"/>
      <c r="BJ49" s="335"/>
    </row>
    <row r="50" spans="20:63" ht="17.100000000000001" customHeight="1">
      <c r="U50" s="91"/>
      <c r="V50" s="282" t="s">
        <v>508</v>
      </c>
      <c r="W50" s="384"/>
      <c r="X50" s="384"/>
      <c r="Y50" s="384"/>
      <c r="Z50" s="384"/>
      <c r="AA50" s="391" t="str">
        <f t="shared" ref="AA50:BD50" si="30">IF(AA15="NO","-",AA15/AA$5)</f>
        <v>-</v>
      </c>
      <c r="AB50" s="391" t="str">
        <f t="shared" si="30"/>
        <v>-</v>
      </c>
      <c r="AC50" s="391" t="str">
        <f t="shared" si="30"/>
        <v>-</v>
      </c>
      <c r="AD50" s="391" t="str">
        <f t="shared" si="30"/>
        <v>-</v>
      </c>
      <c r="AE50" s="391" t="str">
        <f t="shared" si="30"/>
        <v>-</v>
      </c>
      <c r="AF50" s="391" t="str">
        <f t="shared" si="30"/>
        <v>-</v>
      </c>
      <c r="AG50" s="391" t="str">
        <f t="shared" si="30"/>
        <v>-</v>
      </c>
      <c r="AH50" s="391" t="str">
        <f t="shared" si="30"/>
        <v>-</v>
      </c>
      <c r="AI50" s="391" t="str">
        <f t="shared" si="30"/>
        <v>-</v>
      </c>
      <c r="AJ50" s="391" t="str">
        <f t="shared" si="30"/>
        <v>-</v>
      </c>
      <c r="AK50" s="391" t="str">
        <f t="shared" si="30"/>
        <v>-</v>
      </c>
      <c r="AL50" s="391" t="str">
        <f t="shared" si="30"/>
        <v>-</v>
      </c>
      <c r="AM50" s="391" t="str">
        <f t="shared" si="30"/>
        <v>-</v>
      </c>
      <c r="AN50" s="391" t="str">
        <f t="shared" si="30"/>
        <v>-</v>
      </c>
      <c r="AO50" s="391" t="str">
        <f t="shared" si="30"/>
        <v>-</v>
      </c>
      <c r="AP50" s="391" t="str">
        <f t="shared" si="30"/>
        <v>-</v>
      </c>
      <c r="AQ50" s="391" t="str">
        <f t="shared" si="30"/>
        <v>-</v>
      </c>
      <c r="AR50" s="391" t="str">
        <f t="shared" si="30"/>
        <v>-</v>
      </c>
      <c r="AS50" s="391" t="str">
        <f t="shared" si="30"/>
        <v>-</v>
      </c>
      <c r="AT50" s="391" t="str">
        <f t="shared" si="30"/>
        <v>-</v>
      </c>
      <c r="AU50" s="391" t="str">
        <f t="shared" si="30"/>
        <v>-</v>
      </c>
      <c r="AV50" s="392">
        <f t="shared" si="30"/>
        <v>3.695463124843424E-5</v>
      </c>
      <c r="AW50" s="392">
        <f t="shared" si="30"/>
        <v>4.2192519609530789E-5</v>
      </c>
      <c r="AX50" s="392">
        <f t="shared" si="30"/>
        <v>3.8567261515656385E-5</v>
      </c>
      <c r="AY50" s="392">
        <f t="shared" si="30"/>
        <v>3.4575907308130957E-5</v>
      </c>
      <c r="AZ50" s="392">
        <f t="shared" si="30"/>
        <v>2.1014420003596442E-5</v>
      </c>
      <c r="BA50" s="392">
        <f t="shared" si="30"/>
        <v>2.5802184880685984E-5</v>
      </c>
      <c r="BB50" s="392">
        <f t="shared" si="30"/>
        <v>3.0603314441052811E-5</v>
      </c>
      <c r="BC50" s="392">
        <f t="shared" si="30"/>
        <v>3.5064045933914917E-5</v>
      </c>
      <c r="BD50" s="392">
        <f t="shared" si="30"/>
        <v>2.7543689026284881E-5</v>
      </c>
      <c r="BE50" s="392">
        <f t="shared" si="12"/>
        <v>2.3720037683900203E-5</v>
      </c>
      <c r="BF50" s="392">
        <f t="shared" si="12"/>
        <v>3.0850544865006925E-5</v>
      </c>
      <c r="BG50" s="392">
        <f t="shared" ref="BG50" si="31">IF(BG15="NO","-",BG15/BG$5)</f>
        <v>2.2847789541568606E-5</v>
      </c>
      <c r="BH50" s="393"/>
      <c r="BJ50" s="335"/>
    </row>
    <row r="51" spans="20:63" ht="17.100000000000001" customHeight="1">
      <c r="T51" s="33"/>
      <c r="U51" s="862"/>
      <c r="V51" s="282" t="s">
        <v>509</v>
      </c>
      <c r="W51" s="394"/>
      <c r="X51" s="394"/>
      <c r="Y51" s="394"/>
      <c r="Z51" s="394"/>
      <c r="AA51" s="392">
        <f t="shared" ref="AA51:BE51" si="32">IF(AA16="NO","-",AA16/AA$5)</f>
        <v>4.819311538475894E-4</v>
      </c>
      <c r="AB51" s="392">
        <f t="shared" si="32"/>
        <v>4.1197547757065303E-4</v>
      </c>
      <c r="AC51" s="392">
        <f t="shared" si="32"/>
        <v>3.3103616123173477E-4</v>
      </c>
      <c r="AD51" s="392">
        <f t="shared" si="32"/>
        <v>3.0346602109753378E-4</v>
      </c>
      <c r="AE51" s="392">
        <f t="shared" si="32"/>
        <v>2.6059600081714495E-4</v>
      </c>
      <c r="AF51" s="392">
        <f t="shared" si="32"/>
        <v>2.5207743755019477E-4</v>
      </c>
      <c r="AG51" s="392">
        <f t="shared" si="32"/>
        <v>2.5595258260674279E-4</v>
      </c>
      <c r="AH51" s="392">
        <f t="shared" si="32"/>
        <v>3.210636256521352E-4</v>
      </c>
      <c r="AI51" s="392">
        <f t="shared" si="32"/>
        <v>3.1684824872772857E-4</v>
      </c>
      <c r="AJ51" s="392">
        <f t="shared" si="32"/>
        <v>3.0512729048525237E-4</v>
      </c>
      <c r="AK51" s="392">
        <f t="shared" si="32"/>
        <v>3.2668975134303999E-4</v>
      </c>
      <c r="AL51" s="392">
        <f t="shared" si="32"/>
        <v>2.8458101306044487E-4</v>
      </c>
      <c r="AM51" s="392">
        <f t="shared" si="32"/>
        <v>3.2092851877559318E-4</v>
      </c>
      <c r="AN51" s="392">
        <f t="shared" si="32"/>
        <v>3.0510026695246099E-4</v>
      </c>
      <c r="AO51" s="392">
        <f t="shared" si="32"/>
        <v>3.9707582594982924E-4</v>
      </c>
      <c r="AP51" s="392">
        <f t="shared" si="32"/>
        <v>3.710523505372478E-4</v>
      </c>
      <c r="AQ51" s="392">
        <f t="shared" si="32"/>
        <v>3.2350356276409416E-4</v>
      </c>
      <c r="AR51" s="392">
        <f t="shared" si="32"/>
        <v>2.8568592059552368E-4</v>
      </c>
      <c r="AS51" s="392">
        <f t="shared" si="32"/>
        <v>2.2831088916196757E-4</v>
      </c>
      <c r="AT51" s="392">
        <f t="shared" si="32"/>
        <v>1.4727109308794881E-4</v>
      </c>
      <c r="AU51" s="392">
        <f t="shared" si="32"/>
        <v>1.4989585142129793E-4</v>
      </c>
      <c r="AV51" s="392">
        <f t="shared" si="32"/>
        <v>1.2067996853225064E-4</v>
      </c>
      <c r="AW51" s="392">
        <f t="shared" si="32"/>
        <v>1.067972997219685E-4</v>
      </c>
      <c r="AX51" s="392">
        <f t="shared" si="32"/>
        <v>7.6098685499333555E-5</v>
      </c>
      <c r="AY51" s="392">
        <f t="shared" si="32"/>
        <v>7.2252827738565514E-5</v>
      </c>
      <c r="AZ51" s="392">
        <f t="shared" si="32"/>
        <v>6.4862194494181248E-5</v>
      </c>
      <c r="BA51" s="392">
        <f t="shared" si="32"/>
        <v>6.2217068508669526E-5</v>
      </c>
      <c r="BB51" s="392">
        <f t="shared" si="32"/>
        <v>5.3796507487083035E-5</v>
      </c>
      <c r="BC51" s="392">
        <f t="shared" si="32"/>
        <v>5.5436858644215824E-5</v>
      </c>
      <c r="BD51" s="392">
        <f t="shared" si="32"/>
        <v>1.0379279411619686E-4</v>
      </c>
      <c r="BE51" s="392">
        <f t="shared" si="32"/>
        <v>1.0774106758613391E-4</v>
      </c>
      <c r="BF51" s="392">
        <f>IF(BF16="NO","-",BF16/BF$5)</f>
        <v>1.0923418111510115E-4</v>
      </c>
      <c r="BG51" s="392">
        <f>IF(BG16="NO","-",BG16/BG$5)</f>
        <v>1.1208778825099654E-4</v>
      </c>
      <c r="BH51" s="393"/>
      <c r="BJ51" s="335"/>
    </row>
    <row r="52" spans="20:63" ht="17.100000000000001" customHeight="1">
      <c r="U52" s="353" t="s">
        <v>14</v>
      </c>
      <c r="V52" s="395"/>
      <c r="W52" s="396"/>
      <c r="X52" s="396"/>
      <c r="Y52" s="396"/>
      <c r="Z52" s="396"/>
      <c r="AA52" s="396">
        <f t="shared" ref="AA52:BC52" si="33">SUM(AA53:AA58)</f>
        <v>1</v>
      </c>
      <c r="AB52" s="396">
        <f t="shared" si="33"/>
        <v>1</v>
      </c>
      <c r="AC52" s="396">
        <f t="shared" si="33"/>
        <v>1</v>
      </c>
      <c r="AD52" s="396">
        <f t="shared" si="33"/>
        <v>1</v>
      </c>
      <c r="AE52" s="396">
        <f t="shared" si="33"/>
        <v>1.0000000000000002</v>
      </c>
      <c r="AF52" s="396">
        <f t="shared" si="33"/>
        <v>1</v>
      </c>
      <c r="AG52" s="396">
        <f t="shared" si="33"/>
        <v>1</v>
      </c>
      <c r="AH52" s="396">
        <f t="shared" si="33"/>
        <v>0.99999999999999978</v>
      </c>
      <c r="AI52" s="396">
        <f t="shared" si="33"/>
        <v>1</v>
      </c>
      <c r="AJ52" s="396">
        <f t="shared" si="33"/>
        <v>1</v>
      </c>
      <c r="AK52" s="396">
        <f t="shared" si="33"/>
        <v>1</v>
      </c>
      <c r="AL52" s="396">
        <f t="shared" si="33"/>
        <v>1</v>
      </c>
      <c r="AM52" s="396">
        <f t="shared" si="33"/>
        <v>1</v>
      </c>
      <c r="AN52" s="396">
        <f t="shared" si="33"/>
        <v>1</v>
      </c>
      <c r="AO52" s="396">
        <f t="shared" si="33"/>
        <v>1</v>
      </c>
      <c r="AP52" s="396">
        <f t="shared" si="33"/>
        <v>1.0000000000000002</v>
      </c>
      <c r="AQ52" s="396">
        <f t="shared" si="33"/>
        <v>1</v>
      </c>
      <c r="AR52" s="396">
        <f t="shared" si="33"/>
        <v>1</v>
      </c>
      <c r="AS52" s="396">
        <f t="shared" si="33"/>
        <v>1</v>
      </c>
      <c r="AT52" s="396">
        <f t="shared" si="33"/>
        <v>1</v>
      </c>
      <c r="AU52" s="396">
        <f t="shared" si="33"/>
        <v>1.0000000000000002</v>
      </c>
      <c r="AV52" s="396">
        <f t="shared" si="33"/>
        <v>0.99999999999999989</v>
      </c>
      <c r="AW52" s="396">
        <f t="shared" si="33"/>
        <v>1</v>
      </c>
      <c r="AX52" s="396">
        <f t="shared" si="33"/>
        <v>1.0000000000000002</v>
      </c>
      <c r="AY52" s="396">
        <f t="shared" si="33"/>
        <v>0.99999999999999978</v>
      </c>
      <c r="AZ52" s="396">
        <f t="shared" si="33"/>
        <v>1</v>
      </c>
      <c r="BA52" s="396">
        <f t="shared" si="33"/>
        <v>1</v>
      </c>
      <c r="BB52" s="396">
        <f t="shared" si="33"/>
        <v>1.0000000000000002</v>
      </c>
      <c r="BC52" s="396">
        <f t="shared" si="33"/>
        <v>1.0000000000000002</v>
      </c>
      <c r="BD52" s="397">
        <f>SUM(BD53:BD58)</f>
        <v>0.99999999999999967</v>
      </c>
      <c r="BE52" s="397">
        <f>SUM(BE53:BE58)</f>
        <v>1</v>
      </c>
      <c r="BF52" s="397">
        <f>SUM(BF53:BF58)</f>
        <v>1</v>
      </c>
      <c r="BG52" s="397">
        <f>SUM(BG53:BG58)</f>
        <v>1</v>
      </c>
      <c r="BH52" s="393"/>
      <c r="BJ52" s="335"/>
      <c r="BK52" s="335"/>
    </row>
    <row r="53" spans="20:63" ht="17.100000000000001" customHeight="1">
      <c r="U53" s="353"/>
      <c r="V53" s="282" t="s">
        <v>504</v>
      </c>
      <c r="W53" s="383"/>
      <c r="X53" s="383"/>
      <c r="Y53" s="383"/>
      <c r="Z53" s="383"/>
      <c r="AA53" s="398">
        <f t="shared" ref="AA53:BD53" si="34">IF(AA18="NO","-",AA18/AA$17)</f>
        <v>0.21280392934461245</v>
      </c>
      <c r="AB53" s="398">
        <f t="shared" si="34"/>
        <v>0.21406139101714222</v>
      </c>
      <c r="AC53" s="398">
        <f t="shared" si="34"/>
        <v>0.21738478725866475</v>
      </c>
      <c r="AD53" s="398">
        <f t="shared" si="34"/>
        <v>0.21507945385711341</v>
      </c>
      <c r="AE53" s="398">
        <f t="shared" si="34"/>
        <v>0.2138972690027624</v>
      </c>
      <c r="AF53" s="398">
        <f t="shared" si="34"/>
        <v>0.21242168978139511</v>
      </c>
      <c r="AG53" s="398">
        <f t="shared" si="34"/>
        <v>0.24045035657844152</v>
      </c>
      <c r="AH53" s="398">
        <f t="shared" si="34"/>
        <v>0.27758630740203583</v>
      </c>
      <c r="AI53" s="398">
        <f t="shared" si="34"/>
        <v>0.3414470579132487</v>
      </c>
      <c r="AJ53" s="398">
        <f t="shared" si="34"/>
        <v>0.46369257199498676</v>
      </c>
      <c r="AK53" s="398">
        <f t="shared" si="34"/>
        <v>0.56326052872773036</v>
      </c>
      <c r="AL53" s="398">
        <f t="shared" si="34"/>
        <v>0.52257800563555912</v>
      </c>
      <c r="AM53" s="398">
        <f t="shared" si="34"/>
        <v>0.5599029605667003</v>
      </c>
      <c r="AN53" s="398">
        <f t="shared" si="34"/>
        <v>0.57665248929755175</v>
      </c>
      <c r="AO53" s="398">
        <f t="shared" si="34"/>
        <v>0.58541740299033518</v>
      </c>
      <c r="AP53" s="398">
        <f t="shared" si="34"/>
        <v>0.52890246328500434</v>
      </c>
      <c r="AQ53" s="398">
        <f t="shared" si="34"/>
        <v>0.54491156531075879</v>
      </c>
      <c r="AR53" s="398">
        <f t="shared" si="34"/>
        <v>0.55611832635149627</v>
      </c>
      <c r="AS53" s="398">
        <f t="shared" si="34"/>
        <v>0.57373679587071769</v>
      </c>
      <c r="AT53" s="398">
        <f t="shared" si="34"/>
        <v>0.50956554630819473</v>
      </c>
      <c r="AU53" s="398">
        <f t="shared" si="34"/>
        <v>0.51340523363965807</v>
      </c>
      <c r="AV53" s="398">
        <f t="shared" si="34"/>
        <v>0.48730401550148628</v>
      </c>
      <c r="AW53" s="398">
        <f t="shared" si="34"/>
        <v>0.46480038319930167</v>
      </c>
      <c r="AX53" s="398">
        <f t="shared" si="34"/>
        <v>0.46680405190390228</v>
      </c>
      <c r="AY53" s="398">
        <f t="shared" si="34"/>
        <v>0.47670951294431763</v>
      </c>
      <c r="AZ53" s="398">
        <f t="shared" si="34"/>
        <v>0.47375459998233377</v>
      </c>
      <c r="BA53" s="398">
        <f t="shared" si="34"/>
        <v>0.50420791533056686</v>
      </c>
      <c r="BB53" s="398">
        <f t="shared" si="34"/>
        <v>0.51860078396083065</v>
      </c>
      <c r="BC53" s="398">
        <f t="shared" si="34"/>
        <v>0.50833949283449997</v>
      </c>
      <c r="BD53" s="399">
        <f t="shared" si="34"/>
        <v>0.49078876409930089</v>
      </c>
      <c r="BE53" s="399">
        <f t="shared" ref="BE53:BF58" si="35">IF(BE18="NO","-",BE18/BE$17)</f>
        <v>0.52114119780459967</v>
      </c>
      <c r="BF53" s="399">
        <f t="shared" si="35"/>
        <v>0.48627407700447806</v>
      </c>
      <c r="BG53" s="399">
        <f t="shared" ref="BG53" si="36">IF(BG18="NO","-",BG18/BG$17)</f>
        <v>0.47615296824332409</v>
      </c>
      <c r="BH53" s="379"/>
    </row>
    <row r="54" spans="20:63" ht="17.100000000000001" customHeight="1">
      <c r="U54" s="352"/>
      <c r="V54" s="282" t="s">
        <v>505</v>
      </c>
      <c r="W54" s="383"/>
      <c r="X54" s="383"/>
      <c r="Y54" s="383"/>
      <c r="Z54" s="383"/>
      <c r="AA54" s="398">
        <f t="shared" ref="AA54:BD54" si="37">IF(AA19="NO","-",AA19/AA$17)</f>
        <v>4.656313709151619E-3</v>
      </c>
      <c r="AB54" s="398">
        <f t="shared" si="37"/>
        <v>4.7014803569297011E-3</v>
      </c>
      <c r="AC54" s="398">
        <f t="shared" si="37"/>
        <v>4.7298632545903713E-3</v>
      </c>
      <c r="AD54" s="398">
        <f t="shared" si="37"/>
        <v>4.7795079716559845E-3</v>
      </c>
      <c r="AE54" s="398">
        <f t="shared" si="37"/>
        <v>4.798800652191266E-3</v>
      </c>
      <c r="AF54" s="398">
        <f t="shared" si="37"/>
        <v>4.7974489655179539E-3</v>
      </c>
      <c r="AG54" s="398">
        <f t="shared" si="37"/>
        <v>4.4887919103463562E-3</v>
      </c>
      <c r="AH54" s="398">
        <f t="shared" si="37"/>
        <v>7.6551731083426625E-3</v>
      </c>
      <c r="AI54" s="398">
        <f t="shared" si="37"/>
        <v>1.0191866461104699E-2</v>
      </c>
      <c r="AJ54" s="398">
        <f t="shared" si="37"/>
        <v>1.6242253225473437E-2</v>
      </c>
      <c r="AK54" s="398">
        <f t="shared" si="37"/>
        <v>1.8359065271671551E-2</v>
      </c>
      <c r="AL54" s="398">
        <f t="shared" si="37"/>
        <v>1.4842190637665651E-2</v>
      </c>
      <c r="AM54" s="398">
        <f t="shared" si="37"/>
        <v>1.9885831123588042E-2</v>
      </c>
      <c r="AN54" s="398">
        <f t="shared" si="37"/>
        <v>1.8988592965440323E-2</v>
      </c>
      <c r="AO54" s="398">
        <f t="shared" si="37"/>
        <v>1.9356960341899414E-2</v>
      </c>
      <c r="AP54" s="398">
        <f t="shared" si="37"/>
        <v>1.7545485769153803E-2</v>
      </c>
      <c r="AQ54" s="398">
        <f t="shared" si="37"/>
        <v>1.7344485547949692E-2</v>
      </c>
      <c r="AR54" s="398">
        <f t="shared" si="37"/>
        <v>1.3376062446717052E-2</v>
      </c>
      <c r="AS54" s="398">
        <f t="shared" si="37"/>
        <v>1.4429958993636987E-2</v>
      </c>
      <c r="AT54" s="398">
        <f t="shared" si="37"/>
        <v>9.6361948828408428E-3</v>
      </c>
      <c r="AU54" s="398">
        <f t="shared" si="37"/>
        <v>1.0861091775768781E-2</v>
      </c>
      <c r="AV54" s="398">
        <f t="shared" si="37"/>
        <v>1.5605329525082727E-2</v>
      </c>
      <c r="AW54" s="398">
        <f t="shared" si="37"/>
        <v>1.9596797668010695E-2</v>
      </c>
      <c r="AX54" s="398">
        <f t="shared" si="37"/>
        <v>2.2737560949774659E-2</v>
      </c>
      <c r="AY54" s="398">
        <f t="shared" si="37"/>
        <v>2.6267672920428014E-2</v>
      </c>
      <c r="AZ54" s="398">
        <f t="shared" si="37"/>
        <v>2.5718620790737882E-2</v>
      </c>
      <c r="BA54" s="398">
        <f t="shared" si="37"/>
        <v>2.0775730969770884E-2</v>
      </c>
      <c r="BB54" s="398">
        <f t="shared" si="37"/>
        <v>2.3658774617520081E-2</v>
      </c>
      <c r="BC54" s="398">
        <f t="shared" si="37"/>
        <v>2.2252963824571814E-2</v>
      </c>
      <c r="BD54" s="399">
        <f t="shared" si="37"/>
        <v>2.1376312804643655E-2</v>
      </c>
      <c r="BE54" s="399">
        <f t="shared" si="35"/>
        <v>2.1565742755630252E-2</v>
      </c>
      <c r="BF54" s="399">
        <f t="shared" si="35"/>
        <v>2.4159735843440375E-2</v>
      </c>
      <c r="BG54" s="399">
        <f t="shared" ref="BG54" si="38">IF(BG19="NO","-",BG19/BG$17)</f>
        <v>1.689663711699348E-2</v>
      </c>
      <c r="BH54" s="379"/>
    </row>
    <row r="55" spans="20:63" ht="17.100000000000001" customHeight="1">
      <c r="U55" s="353"/>
      <c r="V55" s="282" t="s">
        <v>502</v>
      </c>
      <c r="W55" s="383"/>
      <c r="X55" s="383"/>
      <c r="Y55" s="383"/>
      <c r="Z55" s="383"/>
      <c r="AA55" s="398">
        <f t="shared" ref="AA55:BD55" si="39">IF(AA20="NO","-",AA20/AA$17)</f>
        <v>0.69956835155987096</v>
      </c>
      <c r="AB55" s="398">
        <f t="shared" si="39"/>
        <v>0.70635422538737869</v>
      </c>
      <c r="AC55" s="398">
        <f t="shared" si="39"/>
        <v>0.71061849497255358</v>
      </c>
      <c r="AD55" s="398">
        <f t="shared" si="39"/>
        <v>0.71807715756502211</v>
      </c>
      <c r="AE55" s="398">
        <f t="shared" si="39"/>
        <v>0.72097570555003254</v>
      </c>
      <c r="AF55" s="398">
        <f t="shared" si="39"/>
        <v>0.72077262704696354</v>
      </c>
      <c r="AG55" s="398">
        <f t="shared" si="39"/>
        <v>0.67999669875463575</v>
      </c>
      <c r="AH55" s="398">
        <f t="shared" si="39"/>
        <v>0.62284248620753113</v>
      </c>
      <c r="AI55" s="398">
        <f t="shared" si="39"/>
        <v>0.54093429309490337</v>
      </c>
      <c r="AJ55" s="398">
        <f t="shared" si="39"/>
        <v>0.39257323761885426</v>
      </c>
      <c r="AK55" s="398">
        <f t="shared" si="39"/>
        <v>0.27029625560132964</v>
      </c>
      <c r="AL55" s="398">
        <f t="shared" si="39"/>
        <v>0.31885264282615927</v>
      </c>
      <c r="AM55" s="398">
        <f t="shared" si="39"/>
        <v>0.27540550573135808</v>
      </c>
      <c r="AN55" s="398">
        <f t="shared" si="39"/>
        <v>0.25956516003061952</v>
      </c>
      <c r="AO55" s="398">
        <f t="shared" si="39"/>
        <v>0.27022073109088329</v>
      </c>
      <c r="AP55" s="398">
        <f t="shared" si="39"/>
        <v>0.32576083550769497</v>
      </c>
      <c r="AQ55" s="398">
        <f t="shared" si="39"/>
        <v>0.31074778392258107</v>
      </c>
      <c r="AR55" s="398">
        <f t="shared" si="39"/>
        <v>0.30076171636180093</v>
      </c>
      <c r="AS55" s="398">
        <f t="shared" si="39"/>
        <v>0.28961230969675444</v>
      </c>
      <c r="AT55" s="398">
        <f t="shared" si="39"/>
        <v>0.35771238878539768</v>
      </c>
      <c r="AU55" s="398">
        <f t="shared" si="39"/>
        <v>0.40784759830681599</v>
      </c>
      <c r="AV55" s="398">
        <f t="shared" si="39"/>
        <v>0.43206955535095753</v>
      </c>
      <c r="AW55" s="398">
        <f t="shared" si="39"/>
        <v>0.46426109177074837</v>
      </c>
      <c r="AX55" s="398">
        <f t="shared" si="39"/>
        <v>0.46733444933206325</v>
      </c>
      <c r="AY55" s="398">
        <f t="shared" si="39"/>
        <v>0.46016006754725952</v>
      </c>
      <c r="AZ55" s="398">
        <f t="shared" si="39"/>
        <v>0.46213147630713153</v>
      </c>
      <c r="BA55" s="398">
        <f t="shared" si="39"/>
        <v>0.4388284240567667</v>
      </c>
      <c r="BB55" s="398">
        <f t="shared" si="39"/>
        <v>0.42791148110002569</v>
      </c>
      <c r="BC55" s="398">
        <f t="shared" si="39"/>
        <v>0.43244984092957556</v>
      </c>
      <c r="BD55" s="399">
        <f t="shared" si="39"/>
        <v>0.45279234621531461</v>
      </c>
      <c r="BE55" s="399">
        <f t="shared" si="35"/>
        <v>0.41772254914800527</v>
      </c>
      <c r="BF55" s="399">
        <f t="shared" si="35"/>
        <v>0.44042159051874341</v>
      </c>
      <c r="BG55" s="399">
        <f t="shared" ref="BG55" si="40">IF(BG20="NO","-",BG20/BG$17)</f>
        <v>0.46130053934642429</v>
      </c>
      <c r="BH55" s="379"/>
    </row>
    <row r="56" spans="20:63" ht="17.100000000000001" customHeight="1">
      <c r="U56" s="353"/>
      <c r="V56" s="282" t="s">
        <v>510</v>
      </c>
      <c r="W56" s="398"/>
      <c r="X56" s="398"/>
      <c r="Y56" s="398"/>
      <c r="Z56" s="398"/>
      <c r="AA56" s="398">
        <f t="shared" ref="AA56:BD56" si="41">IF(AA21="NO","-",AA21/AA$17)</f>
        <v>5.0269434812544797E-2</v>
      </c>
      <c r="AB56" s="398">
        <f t="shared" si="41"/>
        <v>5.0757052700428719E-2</v>
      </c>
      <c r="AC56" s="398">
        <f t="shared" si="41"/>
        <v>5.1063473683392119E-2</v>
      </c>
      <c r="AD56" s="398">
        <f t="shared" si="41"/>
        <v>5.1599436684212296E-2</v>
      </c>
      <c r="AE56" s="398">
        <f t="shared" si="41"/>
        <v>5.1807719932959372E-2</v>
      </c>
      <c r="AF56" s="398">
        <f t="shared" si="41"/>
        <v>5.1793127160789078E-2</v>
      </c>
      <c r="AG56" s="398">
        <f t="shared" si="41"/>
        <v>6.5672316039747186E-2</v>
      </c>
      <c r="AH56" s="398">
        <f t="shared" si="41"/>
        <v>8.3914630034280624E-2</v>
      </c>
      <c r="AI56" s="398">
        <f t="shared" si="41"/>
        <v>9.923234254014178E-2</v>
      </c>
      <c r="AJ56" s="398">
        <f t="shared" si="41"/>
        <v>0.12083276672655566</v>
      </c>
      <c r="AK56" s="398">
        <f t="shared" si="41"/>
        <v>0.14295586339851951</v>
      </c>
      <c r="AL56" s="398">
        <f t="shared" si="41"/>
        <v>0.13858158593962636</v>
      </c>
      <c r="AM56" s="398">
        <f t="shared" si="41"/>
        <v>0.13959622027557261</v>
      </c>
      <c r="AN56" s="398">
        <f t="shared" si="41"/>
        <v>0.1394060756653463</v>
      </c>
      <c r="AO56" s="398">
        <f t="shared" si="41"/>
        <v>0.11988849012700385</v>
      </c>
      <c r="AP56" s="398">
        <f t="shared" si="41"/>
        <v>0.12235630554221921</v>
      </c>
      <c r="AQ56" s="398">
        <f t="shared" si="41"/>
        <v>0.12176482292731829</v>
      </c>
      <c r="AR56" s="398">
        <f t="shared" si="41"/>
        <v>0.1237151915772212</v>
      </c>
      <c r="AS56" s="398">
        <f t="shared" si="41"/>
        <v>0.11390211889001457</v>
      </c>
      <c r="AT56" s="398">
        <f t="shared" si="41"/>
        <v>0.11402485677942009</v>
      </c>
      <c r="AU56" s="398">
        <f t="shared" si="41"/>
        <v>5.9102884553521688E-2</v>
      </c>
      <c r="AV56" s="398">
        <f t="shared" si="41"/>
        <v>5.4922446494801325E-2</v>
      </c>
      <c r="AW56" s="398">
        <f t="shared" si="41"/>
        <v>4.2908809574878345E-2</v>
      </c>
      <c r="AX56" s="398">
        <f t="shared" si="41"/>
        <v>3.3663540263068198E-2</v>
      </c>
      <c r="AY56" s="398">
        <f t="shared" si="41"/>
        <v>3.1637357314031E-2</v>
      </c>
      <c r="AZ56" s="398">
        <f t="shared" si="41"/>
        <v>3.4383104919457834E-2</v>
      </c>
      <c r="BA56" s="398">
        <f t="shared" si="41"/>
        <v>2.8589220965655193E-2</v>
      </c>
      <c r="BB56" s="398">
        <f t="shared" si="41"/>
        <v>2.3005290141371475E-2</v>
      </c>
      <c r="BC56" s="398">
        <f t="shared" si="41"/>
        <v>2.477651988782437E-2</v>
      </c>
      <c r="BD56" s="399">
        <f t="shared" si="41"/>
        <v>1.8456883101861259E-2</v>
      </c>
      <c r="BE56" s="399">
        <f t="shared" si="35"/>
        <v>2.0886194583373298E-2</v>
      </c>
      <c r="BF56" s="399">
        <f t="shared" si="35"/>
        <v>2.47355213908667E-2</v>
      </c>
      <c r="BG56" s="399">
        <f t="shared" ref="BG56" si="42">IF(BG21="NO","-",BG21/BG$17)</f>
        <v>2.186839596801831E-2</v>
      </c>
      <c r="BH56" s="379"/>
    </row>
    <row r="57" spans="20:63" ht="17.100000000000001" customHeight="1">
      <c r="U57" s="352"/>
      <c r="V57" s="282" t="s">
        <v>509</v>
      </c>
      <c r="W57" s="380"/>
      <c r="X57" s="380"/>
      <c r="Y57" s="380"/>
      <c r="Z57" s="380"/>
      <c r="AA57" s="399">
        <f t="shared" ref="AA57:BD57" si="43">IF(AA22="NO","-",AA22/AA$17)</f>
        <v>2.4195584728434012E-3</v>
      </c>
      <c r="AB57" s="399">
        <f t="shared" si="43"/>
        <v>1.9643746657070256E-3</v>
      </c>
      <c r="AC57" s="399">
        <f t="shared" si="43"/>
        <v>1.5914567018563781E-3</v>
      </c>
      <c r="AD57" s="399">
        <f t="shared" si="43"/>
        <v>1.0491328143047713E-3</v>
      </c>
      <c r="AE57" s="399">
        <f t="shared" si="43"/>
        <v>8.5750924150243958E-4</v>
      </c>
      <c r="AF57" s="399">
        <f t="shared" si="43"/>
        <v>7.5874630542525066E-4</v>
      </c>
      <c r="AG57" s="399">
        <f t="shared" si="43"/>
        <v>7.3167873384144674E-4</v>
      </c>
      <c r="AH57" s="399">
        <f t="shared" si="43"/>
        <v>8.3879370526768031E-4</v>
      </c>
      <c r="AI57" s="399">
        <f t="shared" si="43"/>
        <v>9.7728864098067065E-4</v>
      </c>
      <c r="AJ57" s="399">
        <f t="shared" si="43"/>
        <v>1.2324033703263115E-3</v>
      </c>
      <c r="AK57" s="399">
        <f t="shared" si="43"/>
        <v>1.3991759847948983E-3</v>
      </c>
      <c r="AL57" s="399">
        <f t="shared" si="43"/>
        <v>1.2566229232478922E-3</v>
      </c>
      <c r="AM57" s="398">
        <f t="shared" si="43"/>
        <v>1.274738842488144E-3</v>
      </c>
      <c r="AN57" s="398">
        <f t="shared" si="43"/>
        <v>1.2672740425991764E-3</v>
      </c>
      <c r="AO57" s="398">
        <f t="shared" si="43"/>
        <v>1.2519935783572328E-3</v>
      </c>
      <c r="AP57" s="398">
        <f t="shared" si="43"/>
        <v>1.3066275821420415E-3</v>
      </c>
      <c r="AQ57" s="398">
        <f t="shared" si="43"/>
        <v>1.2823962610095988E-3</v>
      </c>
      <c r="AR57" s="398">
        <f t="shared" si="43"/>
        <v>1.5723047113055093E-3</v>
      </c>
      <c r="AS57" s="398">
        <f t="shared" si="43"/>
        <v>2.1714340220849856E-3</v>
      </c>
      <c r="AT57" s="398">
        <f t="shared" si="43"/>
        <v>2.5134893115128028E-3</v>
      </c>
      <c r="AU57" s="398">
        <f t="shared" si="43"/>
        <v>2.8987959979051643E-3</v>
      </c>
      <c r="AV57" s="398">
        <f t="shared" si="43"/>
        <v>3.462204915019263E-3</v>
      </c>
      <c r="AW57" s="399">
        <f t="shared" si="43"/>
        <v>2.1453993363044254E-3</v>
      </c>
      <c r="AX57" s="398">
        <f t="shared" si="43"/>
        <v>4.7028720402962527E-3</v>
      </c>
      <c r="AY57" s="398">
        <f t="shared" si="43"/>
        <v>4.3021386535239134E-3</v>
      </c>
      <c r="AZ57" s="398">
        <f t="shared" si="43"/>
        <v>4.0121980003389388E-3</v>
      </c>
      <c r="BA57" s="398">
        <f t="shared" si="43"/>
        <v>7.5987086772404235E-3</v>
      </c>
      <c r="BB57" s="398">
        <f t="shared" si="43"/>
        <v>6.8236701802522112E-3</v>
      </c>
      <c r="BC57" s="398">
        <f t="shared" si="43"/>
        <v>1.2181182523528317E-2</v>
      </c>
      <c r="BD57" s="399">
        <f t="shared" si="43"/>
        <v>1.6585693778879355E-2</v>
      </c>
      <c r="BE57" s="399">
        <f t="shared" si="35"/>
        <v>1.868431570839154E-2</v>
      </c>
      <c r="BF57" s="399">
        <f t="shared" si="35"/>
        <v>2.4409075242471507E-2</v>
      </c>
      <c r="BG57" s="399">
        <f t="shared" ref="BG57" si="44">IF(BG22="NO","-",BG22/BG$17)</f>
        <v>2.3781459325239999E-2</v>
      </c>
      <c r="BH57" s="400"/>
    </row>
    <row r="58" spans="20:63" ht="17.100000000000001" customHeight="1">
      <c r="U58" s="356"/>
      <c r="V58" s="282" t="s">
        <v>511</v>
      </c>
      <c r="W58" s="384"/>
      <c r="X58" s="384"/>
      <c r="Y58" s="384"/>
      <c r="Z58" s="384"/>
      <c r="AA58" s="398">
        <f t="shared" ref="AA58:BD58" si="45">IF(AA23="NO","-",AA23/AA$17)</f>
        <v>3.0282412100976798E-2</v>
      </c>
      <c r="AB58" s="398">
        <f t="shared" si="45"/>
        <v>2.2161475872413641E-2</v>
      </c>
      <c r="AC58" s="398">
        <f t="shared" si="45"/>
        <v>1.4611924128942792E-2</v>
      </c>
      <c r="AD58" s="398">
        <f t="shared" si="45"/>
        <v>9.4153111076915215E-3</v>
      </c>
      <c r="AE58" s="398">
        <f t="shared" si="45"/>
        <v>7.6629956205521831E-3</v>
      </c>
      <c r="AF58" s="398">
        <f t="shared" si="45"/>
        <v>9.4563607399090789E-3</v>
      </c>
      <c r="AG58" s="398">
        <f t="shared" si="45"/>
        <v>8.6601579829877016E-3</v>
      </c>
      <c r="AH58" s="398">
        <f t="shared" si="45"/>
        <v>7.1626095425419162E-3</v>
      </c>
      <c r="AI58" s="398">
        <f t="shared" si="45"/>
        <v>7.2171513496207661E-3</v>
      </c>
      <c r="AJ58" s="398">
        <f t="shared" si="45"/>
        <v>5.4267670638035942E-3</v>
      </c>
      <c r="AK58" s="398">
        <f t="shared" si="45"/>
        <v>3.7291110159541315E-3</v>
      </c>
      <c r="AL58" s="398">
        <f t="shared" si="45"/>
        <v>3.8889520377417357E-3</v>
      </c>
      <c r="AM58" s="398">
        <f t="shared" si="45"/>
        <v>3.9347434602927788E-3</v>
      </c>
      <c r="AN58" s="398">
        <f t="shared" si="45"/>
        <v>4.1204079984429147E-3</v>
      </c>
      <c r="AO58" s="398">
        <f t="shared" si="45"/>
        <v>3.8644218715210422E-3</v>
      </c>
      <c r="AP58" s="398">
        <f t="shared" si="45"/>
        <v>4.1282823137857305E-3</v>
      </c>
      <c r="AQ58" s="398">
        <f t="shared" si="45"/>
        <v>3.9489460303826262E-3</v>
      </c>
      <c r="AR58" s="398">
        <f t="shared" si="45"/>
        <v>4.4563985514589942E-3</v>
      </c>
      <c r="AS58" s="398">
        <f t="shared" si="45"/>
        <v>6.1473825267913691E-3</v>
      </c>
      <c r="AT58" s="398">
        <f t="shared" si="45"/>
        <v>6.547523932633849E-3</v>
      </c>
      <c r="AU58" s="398">
        <f t="shared" si="45"/>
        <v>5.8843957263303845E-3</v>
      </c>
      <c r="AV58" s="398">
        <f t="shared" si="45"/>
        <v>6.6364482126527215E-3</v>
      </c>
      <c r="AW58" s="398">
        <f t="shared" si="45"/>
        <v>6.2875184507564536E-3</v>
      </c>
      <c r="AX58" s="398">
        <f t="shared" si="45"/>
        <v>4.7575255108955224E-3</v>
      </c>
      <c r="AY58" s="398">
        <f t="shared" si="45"/>
        <v>9.2325062043986542E-4</v>
      </c>
      <c r="AZ58" s="401" t="str">
        <f t="shared" si="45"/>
        <v>-</v>
      </c>
      <c r="BA58" s="401" t="str">
        <f t="shared" si="45"/>
        <v>-</v>
      </c>
      <c r="BB58" s="401" t="str">
        <f t="shared" si="45"/>
        <v>-</v>
      </c>
      <c r="BC58" s="401" t="str">
        <f t="shared" si="45"/>
        <v>-</v>
      </c>
      <c r="BD58" s="401" t="str">
        <f t="shared" si="45"/>
        <v>-</v>
      </c>
      <c r="BE58" s="401" t="str">
        <f t="shared" si="35"/>
        <v>-</v>
      </c>
      <c r="BF58" s="401" t="str">
        <f t="shared" si="35"/>
        <v>-</v>
      </c>
      <c r="BG58" s="401" t="str">
        <f t="shared" ref="BG58" si="46">IF(BG23="NO","-",BG23/BG$17)</f>
        <v>-</v>
      </c>
      <c r="BH58" s="379"/>
    </row>
    <row r="59" spans="20:63" ht="17.100000000000001" customHeight="1">
      <c r="U59" s="357" t="s">
        <v>258</v>
      </c>
      <c r="V59" s="358"/>
      <c r="W59" s="402"/>
      <c r="X59" s="402"/>
      <c r="Y59" s="402"/>
      <c r="Z59" s="402"/>
      <c r="AA59" s="403">
        <f>SUM(AA60:AA65)</f>
        <v>1.0000000000000004</v>
      </c>
      <c r="AB59" s="403">
        <f t="shared" ref="AB59:BA59" si="47">SUM(AB60:AB65)</f>
        <v>1.0000000000000002</v>
      </c>
      <c r="AC59" s="403">
        <f t="shared" si="47"/>
        <v>1</v>
      </c>
      <c r="AD59" s="403">
        <f t="shared" si="47"/>
        <v>1</v>
      </c>
      <c r="AE59" s="403">
        <f t="shared" si="47"/>
        <v>1</v>
      </c>
      <c r="AF59" s="403">
        <f t="shared" si="47"/>
        <v>0.99999999999999978</v>
      </c>
      <c r="AG59" s="403">
        <f t="shared" si="47"/>
        <v>1</v>
      </c>
      <c r="AH59" s="403">
        <f t="shared" si="47"/>
        <v>1</v>
      </c>
      <c r="AI59" s="403">
        <f t="shared" si="47"/>
        <v>1</v>
      </c>
      <c r="AJ59" s="403">
        <f t="shared" si="47"/>
        <v>1</v>
      </c>
      <c r="AK59" s="403">
        <f t="shared" si="47"/>
        <v>1</v>
      </c>
      <c r="AL59" s="403">
        <f t="shared" si="47"/>
        <v>1</v>
      </c>
      <c r="AM59" s="403">
        <f t="shared" si="47"/>
        <v>1</v>
      </c>
      <c r="AN59" s="403">
        <f t="shared" si="47"/>
        <v>1</v>
      </c>
      <c r="AO59" s="403">
        <f t="shared" si="47"/>
        <v>1</v>
      </c>
      <c r="AP59" s="403">
        <f t="shared" si="47"/>
        <v>1</v>
      </c>
      <c r="AQ59" s="403">
        <f t="shared" si="47"/>
        <v>1</v>
      </c>
      <c r="AR59" s="403">
        <f t="shared" si="47"/>
        <v>1</v>
      </c>
      <c r="AS59" s="403">
        <f t="shared" si="47"/>
        <v>0.99999999999999978</v>
      </c>
      <c r="AT59" s="403">
        <f t="shared" si="47"/>
        <v>1.0000000000000002</v>
      </c>
      <c r="AU59" s="403">
        <f t="shared" si="47"/>
        <v>1</v>
      </c>
      <c r="AV59" s="403">
        <f t="shared" si="47"/>
        <v>0.99999999999999978</v>
      </c>
      <c r="AW59" s="403">
        <f t="shared" si="47"/>
        <v>1</v>
      </c>
      <c r="AX59" s="403">
        <f t="shared" si="47"/>
        <v>0.99999999999999989</v>
      </c>
      <c r="AY59" s="403">
        <f t="shared" si="47"/>
        <v>0.99999999999999989</v>
      </c>
      <c r="AZ59" s="403">
        <f t="shared" si="47"/>
        <v>0.99999999999999978</v>
      </c>
      <c r="BA59" s="403">
        <f t="shared" si="47"/>
        <v>1</v>
      </c>
      <c r="BB59" s="403">
        <f t="shared" ref="BB59:BG59" si="48">SUM(BB60:BB65)</f>
        <v>1</v>
      </c>
      <c r="BC59" s="403">
        <f t="shared" si="48"/>
        <v>0.99999999999999978</v>
      </c>
      <c r="BD59" s="404">
        <f t="shared" si="48"/>
        <v>1</v>
      </c>
      <c r="BE59" s="404">
        <f t="shared" si="48"/>
        <v>0.99999999999999989</v>
      </c>
      <c r="BF59" s="404">
        <f t="shared" si="48"/>
        <v>1.0000000000000002</v>
      </c>
      <c r="BG59" s="404">
        <f t="shared" si="48"/>
        <v>1</v>
      </c>
      <c r="BH59" s="379"/>
    </row>
    <row r="60" spans="20:63" ht="17.100000000000001" customHeight="1">
      <c r="U60" s="360"/>
      <c r="V60" s="282" t="s">
        <v>512</v>
      </c>
      <c r="W60" s="384"/>
      <c r="X60" s="384"/>
      <c r="Y60" s="384"/>
      <c r="Z60" s="384"/>
      <c r="AA60" s="405">
        <f t="shared" ref="AA60:BD60" si="49">IF(AA25="NO","-",AA25/AA$24)</f>
        <v>5.2537400858106952E-2</v>
      </c>
      <c r="AB60" s="405">
        <f t="shared" si="49"/>
        <v>4.5071157584798391E-2</v>
      </c>
      <c r="AC60" s="405">
        <f t="shared" si="49"/>
        <v>4.3231533665903744E-2</v>
      </c>
      <c r="AD60" s="405">
        <f t="shared" si="49"/>
        <v>4.6779347142616758E-2</v>
      </c>
      <c r="AE60" s="405">
        <f t="shared" si="49"/>
        <v>5.0653778931687703E-2</v>
      </c>
      <c r="AF60" s="405">
        <f t="shared" si="49"/>
        <v>4.6877931890895459E-2</v>
      </c>
      <c r="AG60" s="405">
        <f t="shared" si="49"/>
        <v>4.6174060781464688E-2</v>
      </c>
      <c r="AH60" s="405">
        <f t="shared" si="49"/>
        <v>5.3567275544872908E-2</v>
      </c>
      <c r="AI60" s="405">
        <f t="shared" si="49"/>
        <v>5.8778114233024599E-2</v>
      </c>
      <c r="AJ60" s="405">
        <f t="shared" si="49"/>
        <v>8.2374193608488938E-2</v>
      </c>
      <c r="AK60" s="405">
        <f t="shared" si="49"/>
        <v>0.10249368476283428</v>
      </c>
      <c r="AL60" s="405">
        <f t="shared" si="49"/>
        <v>0.12010042188493726</v>
      </c>
      <c r="AM60" s="405">
        <f t="shared" si="49"/>
        <v>0.12966313843526298</v>
      </c>
      <c r="AN60" s="405">
        <f t="shared" si="49"/>
        <v>0.13336488705431268</v>
      </c>
      <c r="AO60" s="405">
        <f t="shared" si="49"/>
        <v>0.14273722267261749</v>
      </c>
      <c r="AP60" s="405">
        <f t="shared" si="49"/>
        <v>0.14885505313712918</v>
      </c>
      <c r="AQ60" s="405">
        <f t="shared" si="49"/>
        <v>0.14892780623037014</v>
      </c>
      <c r="AR60" s="405">
        <f t="shared" si="49"/>
        <v>0.1634044186270992</v>
      </c>
      <c r="AS60" s="405">
        <f t="shared" si="49"/>
        <v>0.18551021462282419</v>
      </c>
      <c r="AT60" s="405">
        <f t="shared" si="49"/>
        <v>0.3128730476197778</v>
      </c>
      <c r="AU60" s="405">
        <f t="shared" si="49"/>
        <v>0.29693961887861414</v>
      </c>
      <c r="AV60" s="405">
        <f t="shared" si="49"/>
        <v>0.32888505036917043</v>
      </c>
      <c r="AW60" s="405">
        <f t="shared" si="49"/>
        <v>0.3440404283291647</v>
      </c>
      <c r="AX60" s="405">
        <f t="shared" si="49"/>
        <v>0.36476259646940373</v>
      </c>
      <c r="AY60" s="405">
        <f t="shared" si="49"/>
        <v>0.37333781562458768</v>
      </c>
      <c r="AZ60" s="405">
        <f t="shared" si="49"/>
        <v>0.35387369575237126</v>
      </c>
      <c r="BA60" s="405">
        <f t="shared" si="49"/>
        <v>0.33923517471597114</v>
      </c>
      <c r="BB60" s="405">
        <f t="shared" si="49"/>
        <v>0.35668205553537502</v>
      </c>
      <c r="BC60" s="405">
        <f t="shared" si="49"/>
        <v>0.3708829345914269</v>
      </c>
      <c r="BD60" s="406">
        <f t="shared" si="49"/>
        <v>0.38347590434720957</v>
      </c>
      <c r="BE60" s="406">
        <f t="shared" ref="BE60:BF65" si="50">IF(BE25="NO","-",BE25/BE$24)</f>
        <v>0.3615569522217334</v>
      </c>
      <c r="BF60" s="406">
        <f t="shared" si="50"/>
        <v>0.36346780052079675</v>
      </c>
      <c r="BG60" s="406">
        <f t="shared" ref="BG60" si="51">IF(BG25="NO","-",BG25/BG$24)</f>
        <v>0.38208098168911009</v>
      </c>
      <c r="BH60" s="379"/>
    </row>
    <row r="61" spans="20:63" ht="17.100000000000001" customHeight="1">
      <c r="U61" s="360"/>
      <c r="V61" s="282" t="s">
        <v>513</v>
      </c>
      <c r="W61" s="383"/>
      <c r="X61" s="383"/>
      <c r="Y61" s="383"/>
      <c r="Z61" s="383"/>
      <c r="AA61" s="405">
        <f t="shared" ref="AA61:BD61" si="52">IF(AA26="NO","-",AA26/AA$24)</f>
        <v>0.60750390628893425</v>
      </c>
      <c r="AB61" s="405">
        <f t="shared" si="52"/>
        <v>0.61391255746605533</v>
      </c>
      <c r="AC61" s="405">
        <f t="shared" si="52"/>
        <v>0.6163892923189479</v>
      </c>
      <c r="AD61" s="405">
        <f t="shared" si="52"/>
        <v>0.61389167239708931</v>
      </c>
      <c r="AE61" s="405">
        <f t="shared" si="52"/>
        <v>0.61130839610088727</v>
      </c>
      <c r="AF61" s="405">
        <f t="shared" si="52"/>
        <v>0.61396917494136949</v>
      </c>
      <c r="AG61" s="405">
        <f t="shared" si="52"/>
        <v>0.63429443720286971</v>
      </c>
      <c r="AH61" s="405">
        <f t="shared" si="52"/>
        <v>0.65063863734168748</v>
      </c>
      <c r="AI61" s="405">
        <f t="shared" si="52"/>
        <v>0.62800459740751113</v>
      </c>
      <c r="AJ61" s="405">
        <f t="shared" si="52"/>
        <v>0.48503419336619114</v>
      </c>
      <c r="AK61" s="405">
        <f t="shared" si="52"/>
        <v>0.3661386094940372</v>
      </c>
      <c r="AL61" s="405">
        <f t="shared" si="52"/>
        <v>0.31566636142217974</v>
      </c>
      <c r="AM61" s="405">
        <f t="shared" si="52"/>
        <v>0.25286190742312192</v>
      </c>
      <c r="AN61" s="405">
        <f t="shared" si="52"/>
        <v>0.22805140753885719</v>
      </c>
      <c r="AO61" s="405">
        <f t="shared" si="52"/>
        <v>0.2009961555488621</v>
      </c>
      <c r="AP61" s="405">
        <f t="shared" si="52"/>
        <v>0.16410686503263583</v>
      </c>
      <c r="AQ61" s="405">
        <f t="shared" si="52"/>
        <v>0.17622421433457219</v>
      </c>
      <c r="AR61" s="405">
        <f t="shared" si="52"/>
        <v>0.1740759961842484</v>
      </c>
      <c r="AS61" s="405">
        <f t="shared" si="52"/>
        <v>0.19046080137595287</v>
      </c>
      <c r="AT61" s="405">
        <f t="shared" si="52"/>
        <v>0.2803271103609013</v>
      </c>
      <c r="AU61" s="405">
        <f t="shared" si="52"/>
        <v>0.25393014834715927</v>
      </c>
      <c r="AV61" s="405">
        <f t="shared" si="52"/>
        <v>0.3060185988686363</v>
      </c>
      <c r="AW61" s="405">
        <f t="shared" si="52"/>
        <v>0.31339802463526578</v>
      </c>
      <c r="AX61" s="405">
        <f t="shared" si="52"/>
        <v>0.29798495082342474</v>
      </c>
      <c r="AY61" s="405">
        <f t="shared" si="52"/>
        <v>0.28593789809506537</v>
      </c>
      <c r="AZ61" s="405">
        <f t="shared" si="52"/>
        <v>0.28983831112112668</v>
      </c>
      <c r="BA61" s="405">
        <f t="shared" si="52"/>
        <v>0.28060822913112649</v>
      </c>
      <c r="BB61" s="405">
        <f t="shared" si="52"/>
        <v>0.27496629365702407</v>
      </c>
      <c r="BC61" s="405">
        <f t="shared" si="52"/>
        <v>0.25950652472480457</v>
      </c>
      <c r="BD61" s="406">
        <f t="shared" si="52"/>
        <v>0.26808407928273548</v>
      </c>
      <c r="BE61" s="406">
        <f t="shared" si="50"/>
        <v>0.26214602387210889</v>
      </c>
      <c r="BF61" s="406">
        <f t="shared" si="50"/>
        <v>0.27513057785432549</v>
      </c>
      <c r="BG61" s="406">
        <f t="shared" ref="BG61" si="53">IF(BG26="NO","-",BG26/BG$24)</f>
        <v>0.27200068123917137</v>
      </c>
      <c r="BH61" s="379"/>
    </row>
    <row r="62" spans="20:63" ht="17.100000000000001" customHeight="1">
      <c r="U62" s="360"/>
      <c r="V62" s="282" t="s">
        <v>508</v>
      </c>
      <c r="W62" s="383"/>
      <c r="X62" s="383"/>
      <c r="Y62" s="383"/>
      <c r="Z62" s="383"/>
      <c r="AA62" s="405">
        <f t="shared" ref="AA62:BD62" si="54">IF(AA27="NO","-",AA27/AA$24)</f>
        <v>1.0973881969790421E-2</v>
      </c>
      <c r="AB62" s="405">
        <f t="shared" si="54"/>
        <v>8.5609632203756461E-3</v>
      </c>
      <c r="AC62" s="405">
        <f t="shared" si="54"/>
        <v>6.5826129317800072E-3</v>
      </c>
      <c r="AD62" s="405">
        <f t="shared" si="54"/>
        <v>6.8849687336367303E-3</v>
      </c>
      <c r="AE62" s="405">
        <f t="shared" si="54"/>
        <v>6.9927485479603611E-3</v>
      </c>
      <c r="AF62" s="405">
        <f t="shared" si="54"/>
        <v>6.6669110774157311E-3</v>
      </c>
      <c r="AG62" s="405">
        <f t="shared" si="54"/>
        <v>7.7227407126972767E-3</v>
      </c>
      <c r="AH62" s="405">
        <f t="shared" si="54"/>
        <v>1.1893042770034959E-2</v>
      </c>
      <c r="AI62" s="405">
        <f t="shared" si="54"/>
        <v>2.7590329902901379E-2</v>
      </c>
      <c r="AJ62" s="405">
        <f t="shared" si="54"/>
        <v>6.1475128787405332E-2</v>
      </c>
      <c r="AK62" s="405">
        <f t="shared" si="54"/>
        <v>0.12336787318881931</v>
      </c>
      <c r="AL62" s="405">
        <f t="shared" si="54"/>
        <v>0.1626851606887621</v>
      </c>
      <c r="AM62" s="405">
        <f t="shared" si="54"/>
        <v>0.16755512358314401</v>
      </c>
      <c r="AN62" s="405">
        <f t="shared" si="54"/>
        <v>0.17745454520414819</v>
      </c>
      <c r="AO62" s="405">
        <f t="shared" si="54"/>
        <v>0.17753144786694661</v>
      </c>
      <c r="AP62" s="405">
        <f t="shared" si="54"/>
        <v>0.19525589972281374</v>
      </c>
      <c r="AQ62" s="405">
        <f t="shared" si="54"/>
        <v>0.18123568455475889</v>
      </c>
      <c r="AR62" s="405">
        <f t="shared" si="54"/>
        <v>0.19998365233657248</v>
      </c>
      <c r="AS62" s="405">
        <f t="shared" si="54"/>
        <v>0.13634486481947802</v>
      </c>
      <c r="AT62" s="405">
        <f t="shared" si="54"/>
        <v>8.5152528051854665E-2</v>
      </c>
      <c r="AU62" s="405">
        <f t="shared" si="54"/>
        <v>0.10893863557660105</v>
      </c>
      <c r="AV62" s="405">
        <f t="shared" si="54"/>
        <v>7.4257015685380817E-2</v>
      </c>
      <c r="AW62" s="405">
        <f t="shared" si="54"/>
        <v>7.5723816485995049E-2</v>
      </c>
      <c r="AX62" s="405">
        <f t="shared" si="54"/>
        <v>7.012215356772275E-2</v>
      </c>
      <c r="AY62" s="405">
        <f t="shared" si="54"/>
        <v>8.2167285222040115E-2</v>
      </c>
      <c r="AZ62" s="405">
        <f t="shared" si="54"/>
        <v>9.9332542490393583E-2</v>
      </c>
      <c r="BA62" s="405">
        <f t="shared" si="54"/>
        <v>0.13471732007021314</v>
      </c>
      <c r="BB62" s="405">
        <f t="shared" si="54"/>
        <v>0.1092155938151604</v>
      </c>
      <c r="BC62" s="405">
        <f t="shared" si="54"/>
        <v>0.12411341547543038</v>
      </c>
      <c r="BD62" s="406">
        <f t="shared" si="54"/>
        <v>0.11739076861636627</v>
      </c>
      <c r="BE62" s="406">
        <f t="shared" si="50"/>
        <v>0.13600808749712659</v>
      </c>
      <c r="BF62" s="406">
        <f t="shared" si="50"/>
        <v>0.14699622117267039</v>
      </c>
      <c r="BG62" s="406">
        <f t="shared" ref="BG62" si="55">IF(BG27="NO","-",BG27/BG$24)</f>
        <v>0.13202535546645702</v>
      </c>
      <c r="BH62" s="379"/>
    </row>
    <row r="63" spans="20:63" ht="17.100000000000001" customHeight="1">
      <c r="U63" s="360"/>
      <c r="V63" s="282" t="s">
        <v>504</v>
      </c>
      <c r="W63" s="383"/>
      <c r="X63" s="383"/>
      <c r="Y63" s="383"/>
      <c r="Z63" s="383"/>
      <c r="AA63" s="405">
        <f t="shared" ref="AA63:BD63" si="56">IF(AA28="NO","-",AA28/AA$24)</f>
        <v>6.0865786552323282E-2</v>
      </c>
      <c r="AB63" s="405">
        <f t="shared" si="56"/>
        <v>6.1507868999196372E-2</v>
      </c>
      <c r="AC63" s="405">
        <f t="shared" si="56"/>
        <v>6.1756012942539448E-2</v>
      </c>
      <c r="AD63" s="405">
        <f t="shared" si="56"/>
        <v>6.1505776525161787E-2</v>
      </c>
      <c r="AE63" s="405">
        <f t="shared" si="56"/>
        <v>6.1246958199843035E-2</v>
      </c>
      <c r="AF63" s="405">
        <f t="shared" si="56"/>
        <v>6.1513541501269073E-2</v>
      </c>
      <c r="AG63" s="405">
        <f t="shared" si="56"/>
        <v>6.3291994867131704E-2</v>
      </c>
      <c r="AH63" s="405">
        <f t="shared" si="56"/>
        <v>8.8418400651708681E-2</v>
      </c>
      <c r="AI63" s="405">
        <f t="shared" si="56"/>
        <v>9.6649136094608845E-2</v>
      </c>
      <c r="AJ63" s="405">
        <f t="shared" si="56"/>
        <v>0.13869486010739593</v>
      </c>
      <c r="AK63" s="405">
        <f t="shared" si="56"/>
        <v>0.19432799594061528</v>
      </c>
      <c r="AL63" s="405">
        <f t="shared" si="56"/>
        <v>0.16720984314160045</v>
      </c>
      <c r="AM63" s="405">
        <f t="shared" si="56"/>
        <v>0.1804378451374288</v>
      </c>
      <c r="AN63" s="405">
        <f t="shared" si="56"/>
        <v>0.19185189314886003</v>
      </c>
      <c r="AO63" s="405">
        <f t="shared" si="56"/>
        <v>0.2141333278643584</v>
      </c>
      <c r="AP63" s="405">
        <f t="shared" si="56"/>
        <v>0.20138611799800435</v>
      </c>
      <c r="AQ63" s="405">
        <f t="shared" si="56"/>
        <v>0.16697881220352659</v>
      </c>
      <c r="AR63" s="405">
        <f t="shared" si="56"/>
        <v>0.17211496297020368</v>
      </c>
      <c r="AS63" s="405">
        <f t="shared" si="56"/>
        <v>0.1536682351207061</v>
      </c>
      <c r="AT63" s="405">
        <f t="shared" si="56"/>
        <v>0.16032437243086364</v>
      </c>
      <c r="AU63" s="405">
        <f t="shared" si="56"/>
        <v>0.17028698433360526</v>
      </c>
      <c r="AV63" s="405">
        <f t="shared" si="56"/>
        <v>0.15642710974487864</v>
      </c>
      <c r="AW63" s="405">
        <f t="shared" si="56"/>
        <v>0.14429809936512922</v>
      </c>
      <c r="AX63" s="405">
        <f t="shared" si="56"/>
        <v>0.15173622738912035</v>
      </c>
      <c r="AY63" s="405">
        <f t="shared" si="56"/>
        <v>0.14475238176206309</v>
      </c>
      <c r="AZ63" s="405">
        <f t="shared" si="56"/>
        <v>0.15078526934271785</v>
      </c>
      <c r="BA63" s="405">
        <f t="shared" si="56"/>
        <v>0.15691315653899976</v>
      </c>
      <c r="BB63" s="405">
        <f t="shared" si="56"/>
        <v>0.16893874248356816</v>
      </c>
      <c r="BC63" s="405">
        <f t="shared" si="56"/>
        <v>0.14911577267609832</v>
      </c>
      <c r="BD63" s="406">
        <f t="shared" si="56"/>
        <v>0.14337935796003423</v>
      </c>
      <c r="BE63" s="406">
        <f t="shared" si="50"/>
        <v>0.15273280496364133</v>
      </c>
      <c r="BF63" s="406">
        <f t="shared" si="50"/>
        <v>0.1341499995753257</v>
      </c>
      <c r="BG63" s="406">
        <f t="shared" ref="BG63" si="57">IF(BG28="NO","-",BG28/BG$24)</f>
        <v>0.14000884216208057</v>
      </c>
      <c r="BH63" s="379"/>
    </row>
    <row r="64" spans="20:63" ht="17.100000000000001" customHeight="1">
      <c r="U64" s="360"/>
      <c r="V64" s="282" t="s">
        <v>505</v>
      </c>
      <c r="W64" s="383"/>
      <c r="X64" s="383"/>
      <c r="Y64" s="383"/>
      <c r="Z64" s="383"/>
      <c r="AA64" s="405">
        <f t="shared" ref="AA64:BD64" si="58">IF(AA29="NO","-",AA29/AA$24)</f>
        <v>8.2087834002106449E-3</v>
      </c>
      <c r="AB64" s="405">
        <f t="shared" si="58"/>
        <v>8.2953791057787871E-3</v>
      </c>
      <c r="AC64" s="405">
        <f t="shared" si="58"/>
        <v>8.3288455242440506E-3</v>
      </c>
      <c r="AD64" s="405">
        <f t="shared" si="58"/>
        <v>8.2950969001737446E-3</v>
      </c>
      <c r="AE64" s="405">
        <f t="shared" si="58"/>
        <v>8.2601908602966366E-3</v>
      </c>
      <c r="AF64" s="405">
        <f t="shared" si="58"/>
        <v>8.2961441388702782E-3</v>
      </c>
      <c r="AG64" s="405">
        <f t="shared" si="58"/>
        <v>2.3270162315499433E-2</v>
      </c>
      <c r="AH64" s="405">
        <f t="shared" si="58"/>
        <v>3.4926566296223996E-2</v>
      </c>
      <c r="AI64" s="405">
        <f t="shared" si="58"/>
        <v>4.6157291099876332E-2</v>
      </c>
      <c r="AJ64" s="405">
        <f t="shared" si="58"/>
        <v>8.6702800338150421E-2</v>
      </c>
      <c r="AK64" s="405">
        <f t="shared" si="58"/>
        <v>0.11038710557189176</v>
      </c>
      <c r="AL64" s="405">
        <f t="shared" si="58"/>
        <v>0.12249216488899652</v>
      </c>
      <c r="AM64" s="405">
        <f t="shared" si="58"/>
        <v>0.14114189076161288</v>
      </c>
      <c r="AN64" s="405">
        <f t="shared" si="58"/>
        <v>0.14115991597346525</v>
      </c>
      <c r="AO64" s="405">
        <f t="shared" si="58"/>
        <v>0.14239348875366237</v>
      </c>
      <c r="AP64" s="405">
        <f t="shared" si="58"/>
        <v>0.12587854640008023</v>
      </c>
      <c r="AQ64" s="405">
        <f t="shared" si="58"/>
        <v>9.9672282938444032E-2</v>
      </c>
      <c r="AR64" s="405">
        <f t="shared" si="58"/>
        <v>7.0338386057201205E-2</v>
      </c>
      <c r="AS64" s="405">
        <f t="shared" si="58"/>
        <v>6.4822176596940922E-2</v>
      </c>
      <c r="AT64" s="405">
        <f t="shared" si="58"/>
        <v>7.4467362923710964E-2</v>
      </c>
      <c r="AU64" s="405">
        <f t="shared" si="58"/>
        <v>9.971982086791778E-2</v>
      </c>
      <c r="AV64" s="405">
        <f t="shared" si="58"/>
        <v>8.057588896003251E-2</v>
      </c>
      <c r="AW64" s="405">
        <f t="shared" si="58"/>
        <v>7.1426055056398652E-2</v>
      </c>
      <c r="AX64" s="405">
        <f t="shared" si="58"/>
        <v>7.462304817595232E-2</v>
      </c>
      <c r="AY64" s="405">
        <f t="shared" si="58"/>
        <v>8.607316053380519E-2</v>
      </c>
      <c r="AZ64" s="405">
        <f t="shared" si="58"/>
        <v>8.3323696520599941E-2</v>
      </c>
      <c r="BA64" s="405">
        <f t="shared" si="58"/>
        <v>6.7049445329597446E-2</v>
      </c>
      <c r="BB64" s="405">
        <f t="shared" si="58"/>
        <v>7.214640420196522E-2</v>
      </c>
      <c r="BC64" s="405">
        <f t="shared" si="58"/>
        <v>7.5716468897500985E-2</v>
      </c>
      <c r="BD64" s="406">
        <f t="shared" si="58"/>
        <v>6.8876694848104311E-2</v>
      </c>
      <c r="BE64" s="406">
        <f t="shared" si="50"/>
        <v>6.3681480954479508E-2</v>
      </c>
      <c r="BF64" s="406">
        <f t="shared" si="50"/>
        <v>5.9245440979273756E-2</v>
      </c>
      <c r="BG64" s="406">
        <f t="shared" ref="BG64" si="59">IF(BG29="NO","-",BG29/BG$24)</f>
        <v>5.8089506084210499E-2</v>
      </c>
      <c r="BH64" s="379"/>
    </row>
    <row r="65" spans="2:64" ht="17.100000000000001" customHeight="1">
      <c r="U65" s="361"/>
      <c r="V65" s="282" t="s">
        <v>514</v>
      </c>
      <c r="W65" s="384"/>
      <c r="X65" s="384"/>
      <c r="Y65" s="384"/>
      <c r="Z65" s="384"/>
      <c r="AA65" s="405">
        <f t="shared" ref="AA65:BD65" si="60">IF(AA30="NO","-",AA30/AA$24)</f>
        <v>0.25991024093063464</v>
      </c>
      <c r="AB65" s="405">
        <f t="shared" si="60"/>
        <v>0.26265207362379556</v>
      </c>
      <c r="AC65" s="405">
        <f t="shared" si="60"/>
        <v>0.26371170261658505</v>
      </c>
      <c r="AD65" s="405">
        <f t="shared" si="60"/>
        <v>0.26264313830132174</v>
      </c>
      <c r="AE65" s="405">
        <f t="shared" si="60"/>
        <v>0.26153792735932507</v>
      </c>
      <c r="AF65" s="405">
        <f t="shared" si="60"/>
        <v>0.26267629645017981</v>
      </c>
      <c r="AG65" s="405">
        <f t="shared" si="60"/>
        <v>0.22524660412033723</v>
      </c>
      <c r="AH65" s="405">
        <f t="shared" si="60"/>
        <v>0.16055607739547192</v>
      </c>
      <c r="AI65" s="405">
        <f t="shared" si="60"/>
        <v>0.14282053126207772</v>
      </c>
      <c r="AJ65" s="405">
        <f t="shared" si="60"/>
        <v>0.1457188237923682</v>
      </c>
      <c r="AK65" s="405">
        <f t="shared" si="60"/>
        <v>0.10328473104180222</v>
      </c>
      <c r="AL65" s="405">
        <f t="shared" si="60"/>
        <v>0.11184604797352395</v>
      </c>
      <c r="AM65" s="405">
        <f t="shared" si="60"/>
        <v>0.12834009465942944</v>
      </c>
      <c r="AN65" s="405">
        <f t="shared" si="60"/>
        <v>0.12811735108035666</v>
      </c>
      <c r="AO65" s="405">
        <f t="shared" si="60"/>
        <v>0.12220835729355317</v>
      </c>
      <c r="AP65" s="405">
        <f t="shared" si="60"/>
        <v>0.16451751770933667</v>
      </c>
      <c r="AQ65" s="405">
        <f t="shared" si="60"/>
        <v>0.22696119973832812</v>
      </c>
      <c r="AR65" s="405">
        <f t="shared" si="60"/>
        <v>0.22008258382467499</v>
      </c>
      <c r="AS65" s="405">
        <f t="shared" si="60"/>
        <v>0.26919370746409771</v>
      </c>
      <c r="AT65" s="405">
        <f t="shared" si="60"/>
        <v>8.685557861289174E-2</v>
      </c>
      <c r="AU65" s="405">
        <f t="shared" si="60"/>
        <v>7.018479199610253E-2</v>
      </c>
      <c r="AV65" s="405">
        <f t="shared" si="60"/>
        <v>5.3836336371901099E-2</v>
      </c>
      <c r="AW65" s="405">
        <f t="shared" si="60"/>
        <v>5.1113576128046657E-2</v>
      </c>
      <c r="AX65" s="405">
        <f t="shared" si="60"/>
        <v>4.0771023574375939E-2</v>
      </c>
      <c r="AY65" s="405">
        <f t="shared" si="60"/>
        <v>2.773145876243854E-2</v>
      </c>
      <c r="AZ65" s="405">
        <f t="shared" si="60"/>
        <v>2.2846484772790519E-2</v>
      </c>
      <c r="BA65" s="405">
        <f t="shared" si="60"/>
        <v>2.1476674214091954E-2</v>
      </c>
      <c r="BB65" s="405">
        <f t="shared" si="60"/>
        <v>1.805091030690718E-2</v>
      </c>
      <c r="BC65" s="405">
        <f t="shared" si="60"/>
        <v>2.0664883634738652E-2</v>
      </c>
      <c r="BD65" s="406">
        <f t="shared" si="60"/>
        <v>1.8793194945550304E-2</v>
      </c>
      <c r="BE65" s="406">
        <f t="shared" si="50"/>
        <v>2.3874650490910282E-2</v>
      </c>
      <c r="BF65" s="406">
        <f t="shared" si="50"/>
        <v>2.1009959897608104E-2</v>
      </c>
      <c r="BG65" s="406">
        <f t="shared" ref="BG65" si="61">IF(BG30="NO","-",BG30/BG$24)</f>
        <v>1.5794633358970474E-2</v>
      </c>
      <c r="BH65" s="379"/>
    </row>
    <row r="66" spans="2:64" ht="17.100000000000001" customHeight="1">
      <c r="U66" s="362" t="s">
        <v>259</v>
      </c>
      <c r="V66" s="363"/>
      <c r="W66" s="365"/>
      <c r="X66" s="365"/>
      <c r="Y66" s="365"/>
      <c r="Z66" s="365"/>
      <c r="AA66" s="407">
        <f>SUM(AA67:AA69)</f>
        <v>1</v>
      </c>
      <c r="AB66" s="407">
        <f t="shared" ref="AB66:BA66" si="62">SUM(AB67:AB69)</f>
        <v>1</v>
      </c>
      <c r="AC66" s="407">
        <f t="shared" si="62"/>
        <v>1</v>
      </c>
      <c r="AD66" s="407">
        <f t="shared" si="62"/>
        <v>0.99999999999999989</v>
      </c>
      <c r="AE66" s="407">
        <f t="shared" si="62"/>
        <v>1.0000000000000002</v>
      </c>
      <c r="AF66" s="407">
        <f t="shared" si="62"/>
        <v>1</v>
      </c>
      <c r="AG66" s="407">
        <f t="shared" si="62"/>
        <v>1</v>
      </c>
      <c r="AH66" s="407">
        <f t="shared" si="62"/>
        <v>1</v>
      </c>
      <c r="AI66" s="407">
        <f t="shared" si="62"/>
        <v>1.0000000000000002</v>
      </c>
      <c r="AJ66" s="407">
        <f t="shared" si="62"/>
        <v>0.99999999999999978</v>
      </c>
      <c r="AK66" s="407">
        <f t="shared" si="62"/>
        <v>1.0000000000000002</v>
      </c>
      <c r="AL66" s="407">
        <f t="shared" si="62"/>
        <v>1</v>
      </c>
      <c r="AM66" s="407">
        <f t="shared" si="62"/>
        <v>1</v>
      </c>
      <c r="AN66" s="407">
        <f t="shared" si="62"/>
        <v>1</v>
      </c>
      <c r="AO66" s="407">
        <f t="shared" si="62"/>
        <v>1</v>
      </c>
      <c r="AP66" s="407">
        <f t="shared" si="62"/>
        <v>1.0000000000000002</v>
      </c>
      <c r="AQ66" s="407">
        <f t="shared" si="62"/>
        <v>0.99999999999999989</v>
      </c>
      <c r="AR66" s="407">
        <f t="shared" si="62"/>
        <v>1</v>
      </c>
      <c r="AS66" s="407">
        <f t="shared" si="62"/>
        <v>1</v>
      </c>
      <c r="AT66" s="407">
        <f t="shared" si="62"/>
        <v>0.99999999999999989</v>
      </c>
      <c r="AU66" s="407">
        <f t="shared" si="62"/>
        <v>1</v>
      </c>
      <c r="AV66" s="407">
        <f t="shared" si="62"/>
        <v>0.99999999999999989</v>
      </c>
      <c r="AW66" s="407">
        <f t="shared" si="62"/>
        <v>0.99999999999999989</v>
      </c>
      <c r="AX66" s="407">
        <f t="shared" si="62"/>
        <v>1</v>
      </c>
      <c r="AY66" s="407">
        <f t="shared" si="62"/>
        <v>1</v>
      </c>
      <c r="AZ66" s="407">
        <f t="shared" si="62"/>
        <v>1</v>
      </c>
      <c r="BA66" s="407">
        <f t="shared" si="62"/>
        <v>0.99999999999999989</v>
      </c>
      <c r="BB66" s="407">
        <f t="shared" ref="BB66:BG66" si="63">SUM(BB67:BB69)</f>
        <v>1</v>
      </c>
      <c r="BC66" s="407">
        <f t="shared" si="63"/>
        <v>1</v>
      </c>
      <c r="BD66" s="408">
        <f t="shared" si="63"/>
        <v>0.99999999999999978</v>
      </c>
      <c r="BE66" s="408">
        <f t="shared" si="63"/>
        <v>1</v>
      </c>
      <c r="BF66" s="408">
        <f t="shared" si="63"/>
        <v>0.99999999999999989</v>
      </c>
      <c r="BG66" s="408">
        <f t="shared" si="63"/>
        <v>1</v>
      </c>
      <c r="BH66" s="379"/>
    </row>
    <row r="67" spans="2:64" ht="17.100000000000001" customHeight="1">
      <c r="U67" s="362"/>
      <c r="V67" s="342" t="s">
        <v>504</v>
      </c>
      <c r="W67" s="336"/>
      <c r="X67" s="336"/>
      <c r="Y67" s="336"/>
      <c r="Z67" s="336"/>
      <c r="AA67" s="405">
        <f t="shared" ref="AA67:BD67" si="64">IF(AA32="NO","-",AA32/AA$31)</f>
        <v>0.82192635718773321</v>
      </c>
      <c r="AB67" s="405">
        <f t="shared" si="64"/>
        <v>0.82192635718773321</v>
      </c>
      <c r="AC67" s="405">
        <f t="shared" si="64"/>
        <v>0.82192635718773321</v>
      </c>
      <c r="AD67" s="405">
        <f t="shared" si="64"/>
        <v>0.8219263571877331</v>
      </c>
      <c r="AE67" s="405">
        <f t="shared" si="64"/>
        <v>0.82192635718773333</v>
      </c>
      <c r="AF67" s="405">
        <f t="shared" si="64"/>
        <v>0.8219263571877331</v>
      </c>
      <c r="AG67" s="405">
        <f t="shared" si="64"/>
        <v>0.86560779933122267</v>
      </c>
      <c r="AH67" s="405">
        <f t="shared" si="64"/>
        <v>0.70516326612072755</v>
      </c>
      <c r="AI67" s="405">
        <f t="shared" si="64"/>
        <v>0.60606526168663788</v>
      </c>
      <c r="AJ67" s="405">
        <f t="shared" si="64"/>
        <v>0.64745770912332801</v>
      </c>
      <c r="AK67" s="405">
        <f t="shared" si="64"/>
        <v>0.32483480715846724</v>
      </c>
      <c r="AL67" s="405">
        <f t="shared" si="64"/>
        <v>0.37269571571177096</v>
      </c>
      <c r="AM67" s="405">
        <f t="shared" si="64"/>
        <v>0.4223806013548756</v>
      </c>
      <c r="AN67" s="405">
        <f t="shared" si="64"/>
        <v>0.2910168815138961</v>
      </c>
      <c r="AO67" s="405">
        <f t="shared" si="64"/>
        <v>0.34918468430150396</v>
      </c>
      <c r="AP67" s="405">
        <f t="shared" si="64"/>
        <v>9.9567520900423492E-2</v>
      </c>
      <c r="AQ67" s="405">
        <f t="shared" si="64"/>
        <v>0.12579176505135026</v>
      </c>
      <c r="AR67" s="405">
        <f t="shared" si="64"/>
        <v>0.14123260227535364</v>
      </c>
      <c r="AS67" s="405">
        <f t="shared" si="64"/>
        <v>0.1402734094654608</v>
      </c>
      <c r="AT67" s="405">
        <f t="shared" si="64"/>
        <v>0.12269887358949889</v>
      </c>
      <c r="AU67" s="405">
        <f t="shared" si="64"/>
        <v>0.11286034683101522</v>
      </c>
      <c r="AV67" s="405">
        <f t="shared" si="64"/>
        <v>8.8249972739456728E-2</v>
      </c>
      <c r="AW67" s="405">
        <f t="shared" si="64"/>
        <v>0.10663515541495698</v>
      </c>
      <c r="AX67" s="405">
        <f t="shared" si="64"/>
        <v>6.1977270332603113E-2</v>
      </c>
      <c r="AY67" s="405">
        <f t="shared" si="64"/>
        <v>0.10972639759144603</v>
      </c>
      <c r="AZ67" s="405">
        <f t="shared" si="64"/>
        <v>0.23897009808556605</v>
      </c>
      <c r="BA67" s="405">
        <f t="shared" si="64"/>
        <v>0.27351871946867801</v>
      </c>
      <c r="BB67" s="405">
        <f t="shared" si="64"/>
        <v>0.41093251709122769</v>
      </c>
      <c r="BC67" s="405">
        <f t="shared" si="64"/>
        <v>0.73179951456664738</v>
      </c>
      <c r="BD67" s="406">
        <f t="shared" si="64"/>
        <v>0.86169917866855461</v>
      </c>
      <c r="BE67" s="406">
        <f t="shared" ref="BE67:BF69" si="65">IF(BE32="NO","-",BE32/BE$31)</f>
        <v>0.89099540091580298</v>
      </c>
      <c r="BF67" s="406">
        <f t="shared" si="65"/>
        <v>0.87912783280002926</v>
      </c>
      <c r="BG67" s="406">
        <f t="shared" ref="BG67" si="66">IF(BG32="NO","-",BG32/BG$31)</f>
        <v>0.90136084485542456</v>
      </c>
      <c r="BH67" s="379"/>
    </row>
    <row r="68" spans="2:64" ht="17.100000000000001" customHeight="1">
      <c r="U68" s="362"/>
      <c r="V68" s="342" t="s">
        <v>515</v>
      </c>
      <c r="W68" s="336"/>
      <c r="X68" s="336"/>
      <c r="Y68" s="336"/>
      <c r="Z68" s="336"/>
      <c r="AA68" s="405">
        <f t="shared" ref="AA68:BD68" si="67">IF(AA33="NO","-",AA33/AA$31)</f>
        <v>9.3343328826994684E-2</v>
      </c>
      <c r="AB68" s="405">
        <f t="shared" si="67"/>
        <v>9.3343328826994684E-2</v>
      </c>
      <c r="AC68" s="405">
        <f t="shared" si="67"/>
        <v>9.3343328826994684E-2</v>
      </c>
      <c r="AD68" s="405">
        <f t="shared" si="67"/>
        <v>9.3343328826994684E-2</v>
      </c>
      <c r="AE68" s="405">
        <f t="shared" si="67"/>
        <v>9.3343328826994712E-2</v>
      </c>
      <c r="AF68" s="405">
        <f t="shared" si="67"/>
        <v>9.3343328826994712E-2</v>
      </c>
      <c r="AG68" s="405">
        <f t="shared" si="67"/>
        <v>9.7916739465674682E-2</v>
      </c>
      <c r="AH68" s="405">
        <f t="shared" si="67"/>
        <v>0.10842812922492202</v>
      </c>
      <c r="AI68" s="405">
        <f t="shared" si="67"/>
        <v>0.19516082009013636</v>
      </c>
      <c r="AJ68" s="405">
        <f t="shared" si="67"/>
        <v>0.17544402035018664</v>
      </c>
      <c r="AK68" s="405">
        <f t="shared" si="67"/>
        <v>0.4365203691532048</v>
      </c>
      <c r="AL68" s="405">
        <f t="shared" si="67"/>
        <v>0.42530647744061162</v>
      </c>
      <c r="AM68" s="405">
        <f t="shared" si="67"/>
        <v>0.43626496817443999</v>
      </c>
      <c r="AN68" s="405">
        <f t="shared" si="67"/>
        <v>0.3413857188241769</v>
      </c>
      <c r="AO68" s="405">
        <f t="shared" si="67"/>
        <v>0.29776535548608579</v>
      </c>
      <c r="AP68" s="405">
        <f t="shared" si="67"/>
        <v>0.85193627264035821</v>
      </c>
      <c r="AQ68" s="405">
        <f t="shared" si="67"/>
        <v>0.8127075454161059</v>
      </c>
      <c r="AR68" s="405">
        <f t="shared" si="67"/>
        <v>0.78608120678312465</v>
      </c>
      <c r="AS68" s="405">
        <f t="shared" si="67"/>
        <v>0.83858683164583359</v>
      </c>
      <c r="AT68" s="405">
        <f t="shared" si="67"/>
        <v>0.8600371958787888</v>
      </c>
      <c r="AU68" s="405">
        <f t="shared" si="67"/>
        <v>0.86979956240612633</v>
      </c>
      <c r="AV68" s="405">
        <f t="shared" si="67"/>
        <v>0.89815586448338058</v>
      </c>
      <c r="AW68" s="405">
        <f t="shared" si="67"/>
        <v>0.87948387886539281</v>
      </c>
      <c r="AX68" s="405">
        <f t="shared" si="67"/>
        <v>0.92471823196016334</v>
      </c>
      <c r="AY68" s="405">
        <f t="shared" si="67"/>
        <v>0.86674318583077581</v>
      </c>
      <c r="AZ68" s="405">
        <f t="shared" si="67"/>
        <v>0.7214458902052493</v>
      </c>
      <c r="BA68" s="405">
        <f t="shared" si="67"/>
        <v>0.69491112767007801</v>
      </c>
      <c r="BB68" s="405">
        <f t="shared" si="67"/>
        <v>0.53858441516514954</v>
      </c>
      <c r="BC68" s="405">
        <f t="shared" si="67"/>
        <v>0.19653950684402083</v>
      </c>
      <c r="BD68" s="406">
        <f t="shared" si="67"/>
        <v>7.0209296635580093E-2</v>
      </c>
      <c r="BE68" s="406">
        <f t="shared" si="65"/>
        <v>4.8305372073360102E-2</v>
      </c>
      <c r="BF68" s="406">
        <f t="shared" si="65"/>
        <v>6.7434955810308103E-2</v>
      </c>
      <c r="BG68" s="406">
        <f t="shared" ref="BG68" si="68">IF(BG33="NO","-",BG33/BG$31)</f>
        <v>5.6969454123799917E-2</v>
      </c>
      <c r="BH68" s="379"/>
    </row>
    <row r="69" spans="2:64" ht="17.100000000000001" customHeight="1" thickBot="1">
      <c r="U69" s="362"/>
      <c r="V69" s="368" t="s">
        <v>505</v>
      </c>
      <c r="W69" s="409"/>
      <c r="X69" s="409"/>
      <c r="Y69" s="409"/>
      <c r="Z69" s="409"/>
      <c r="AA69" s="410">
        <f t="shared" ref="AA69:BD69" si="69">IF(AA34="NO","-",AA34/AA$31)</f>
        <v>8.4730313985272143E-2</v>
      </c>
      <c r="AB69" s="410">
        <f t="shared" si="69"/>
        <v>8.4730313985272143E-2</v>
      </c>
      <c r="AC69" s="410">
        <f t="shared" si="69"/>
        <v>8.4730313985272143E-2</v>
      </c>
      <c r="AD69" s="410">
        <f t="shared" si="69"/>
        <v>8.4730313985272129E-2</v>
      </c>
      <c r="AE69" s="410">
        <f t="shared" si="69"/>
        <v>8.4730313985272143E-2</v>
      </c>
      <c r="AF69" s="410">
        <f t="shared" si="69"/>
        <v>8.4730313985272157E-2</v>
      </c>
      <c r="AG69" s="410">
        <f t="shared" si="69"/>
        <v>3.6475461203102695E-2</v>
      </c>
      <c r="AH69" s="410">
        <f t="shared" si="69"/>
        <v>0.18640860465435041</v>
      </c>
      <c r="AI69" s="410">
        <f t="shared" si="69"/>
        <v>0.19877391822322599</v>
      </c>
      <c r="AJ69" s="410">
        <f t="shared" si="69"/>
        <v>0.17709827052648525</v>
      </c>
      <c r="AK69" s="410">
        <f t="shared" si="69"/>
        <v>0.23864482368832809</v>
      </c>
      <c r="AL69" s="410">
        <f t="shared" si="69"/>
        <v>0.20199780684761742</v>
      </c>
      <c r="AM69" s="410">
        <f t="shared" si="69"/>
        <v>0.14135443047068444</v>
      </c>
      <c r="AN69" s="410">
        <f t="shared" si="69"/>
        <v>0.367597399661927</v>
      </c>
      <c r="AO69" s="410">
        <f t="shared" si="69"/>
        <v>0.3530499602124102</v>
      </c>
      <c r="AP69" s="410">
        <f t="shared" si="69"/>
        <v>4.8496206459218427E-2</v>
      </c>
      <c r="AQ69" s="410">
        <f t="shared" si="69"/>
        <v>6.1500689532543749E-2</v>
      </c>
      <c r="AR69" s="410">
        <f t="shared" si="69"/>
        <v>7.2686190941521803E-2</v>
      </c>
      <c r="AS69" s="410">
        <f t="shared" si="69"/>
        <v>2.1139758888705711E-2</v>
      </c>
      <c r="AT69" s="410">
        <f t="shared" si="69"/>
        <v>1.7263930531712192E-2</v>
      </c>
      <c r="AU69" s="410">
        <f t="shared" si="69"/>
        <v>1.7340090762858428E-2</v>
      </c>
      <c r="AV69" s="410">
        <f t="shared" si="69"/>
        <v>1.3594162777162645E-2</v>
      </c>
      <c r="AW69" s="410">
        <f t="shared" si="69"/>
        <v>1.3880965719650135E-2</v>
      </c>
      <c r="AX69" s="410">
        <f t="shared" si="69"/>
        <v>1.3304497707233631E-2</v>
      </c>
      <c r="AY69" s="410">
        <f t="shared" si="69"/>
        <v>2.3530416577778102E-2</v>
      </c>
      <c r="AZ69" s="410">
        <f t="shared" si="69"/>
        <v>3.9584011709184679E-2</v>
      </c>
      <c r="BA69" s="410">
        <f t="shared" si="69"/>
        <v>3.1570152861243893E-2</v>
      </c>
      <c r="BB69" s="410">
        <f t="shared" si="69"/>
        <v>5.0483067743622739E-2</v>
      </c>
      <c r="BC69" s="410">
        <f t="shared" si="69"/>
        <v>7.1660978589331945E-2</v>
      </c>
      <c r="BD69" s="411">
        <f t="shared" si="69"/>
        <v>6.8091524695865158E-2</v>
      </c>
      <c r="BE69" s="411">
        <f t="shared" si="65"/>
        <v>6.0699227010836923E-2</v>
      </c>
      <c r="BF69" s="411">
        <f t="shared" si="65"/>
        <v>5.3437211389662502E-2</v>
      </c>
      <c r="BG69" s="411">
        <f t="shared" ref="BG69" si="70">IF(BG34="NO","-",BG34/BG$31)</f>
        <v>4.1669701020775503E-2</v>
      </c>
      <c r="BH69" s="379"/>
    </row>
    <row r="70" spans="2:64" ht="17.100000000000001" customHeight="1" thickTop="1">
      <c r="B70" s="30" t="s">
        <v>15</v>
      </c>
      <c r="U70" s="29"/>
      <c r="V70" s="37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379"/>
      <c r="BJ70" s="335"/>
      <c r="BK70" s="335"/>
      <c r="BL70" s="335"/>
    </row>
    <row r="72" spans="2:64">
      <c r="U72" s="30" t="s">
        <v>140</v>
      </c>
    </row>
    <row r="73" spans="2:64">
      <c r="U73" s="328"/>
      <c r="V73" s="329"/>
      <c r="W73" s="330"/>
      <c r="X73" s="330"/>
      <c r="Y73" s="330"/>
      <c r="Z73" s="330"/>
      <c r="AA73" s="158">
        <v>1990</v>
      </c>
      <c r="AB73" s="158">
        <f>AA73+1</f>
        <v>1991</v>
      </c>
      <c r="AC73" s="158">
        <f>AB73+1</f>
        <v>1992</v>
      </c>
      <c r="AD73" s="158">
        <f>AC73+1</f>
        <v>1993</v>
      </c>
      <c r="AE73" s="158">
        <f>AD73+1</f>
        <v>1994</v>
      </c>
      <c r="AF73" s="158">
        <v>1995</v>
      </c>
      <c r="AG73" s="158">
        <f t="shared" ref="AG73:BA73" si="71">AF73+1</f>
        <v>1996</v>
      </c>
      <c r="AH73" s="158">
        <f t="shared" si="71"/>
        <v>1997</v>
      </c>
      <c r="AI73" s="158">
        <f t="shared" si="71"/>
        <v>1998</v>
      </c>
      <c r="AJ73" s="158">
        <f t="shared" si="71"/>
        <v>1999</v>
      </c>
      <c r="AK73" s="158">
        <f t="shared" si="71"/>
        <v>2000</v>
      </c>
      <c r="AL73" s="158">
        <f t="shared" si="71"/>
        <v>2001</v>
      </c>
      <c r="AM73" s="158">
        <f t="shared" si="71"/>
        <v>2002</v>
      </c>
      <c r="AN73" s="158">
        <f t="shared" si="71"/>
        <v>2003</v>
      </c>
      <c r="AO73" s="158">
        <f t="shared" si="71"/>
        <v>2004</v>
      </c>
      <c r="AP73" s="158">
        <f t="shared" si="71"/>
        <v>2005</v>
      </c>
      <c r="AQ73" s="158">
        <f t="shared" si="71"/>
        <v>2006</v>
      </c>
      <c r="AR73" s="158">
        <f t="shared" si="71"/>
        <v>2007</v>
      </c>
      <c r="AS73" s="158">
        <f t="shared" si="71"/>
        <v>2008</v>
      </c>
      <c r="AT73" s="158">
        <f t="shared" si="71"/>
        <v>2009</v>
      </c>
      <c r="AU73" s="158">
        <f t="shared" si="71"/>
        <v>2010</v>
      </c>
      <c r="AV73" s="158">
        <f t="shared" si="71"/>
        <v>2011</v>
      </c>
      <c r="AW73" s="158">
        <f t="shared" si="71"/>
        <v>2012</v>
      </c>
      <c r="AX73" s="158">
        <f t="shared" si="71"/>
        <v>2013</v>
      </c>
      <c r="AY73" s="158">
        <f t="shared" si="71"/>
        <v>2014</v>
      </c>
      <c r="AZ73" s="158">
        <f t="shared" si="71"/>
        <v>2015</v>
      </c>
      <c r="BA73" s="158">
        <f t="shared" si="71"/>
        <v>2016</v>
      </c>
      <c r="BB73" s="158">
        <f t="shared" ref="BB73:BG73" si="72">BA73+1</f>
        <v>2017</v>
      </c>
      <c r="BC73" s="158">
        <f t="shared" si="72"/>
        <v>2018</v>
      </c>
      <c r="BD73" s="158">
        <f t="shared" si="72"/>
        <v>2019</v>
      </c>
      <c r="BE73" s="158">
        <f t="shared" si="72"/>
        <v>2020</v>
      </c>
      <c r="BF73" s="158">
        <f t="shared" si="72"/>
        <v>2021</v>
      </c>
      <c r="BG73" s="158">
        <f t="shared" si="72"/>
        <v>2022</v>
      </c>
      <c r="BH73" s="294"/>
    </row>
    <row r="74" spans="2:64" ht="17.100000000000001" customHeight="1">
      <c r="U74" s="50" t="s">
        <v>13</v>
      </c>
      <c r="V74" s="332"/>
      <c r="W74" s="64"/>
      <c r="X74" s="64"/>
      <c r="Y74" s="64"/>
      <c r="Z74" s="64"/>
      <c r="AA74" s="413"/>
      <c r="AB74" s="414">
        <f t="shared" ref="AB74:BG74" si="73">AB5/AA5-1</f>
        <v>8.9126999625155356E-2</v>
      </c>
      <c r="AC74" s="414">
        <f t="shared" si="73"/>
        <v>2.4972727649542392E-2</v>
      </c>
      <c r="AD74" s="414">
        <f t="shared" si="73"/>
        <v>2.7938773415421281E-2</v>
      </c>
      <c r="AE74" s="414">
        <f t="shared" si="73"/>
        <v>0.16674990328737849</v>
      </c>
      <c r="AF74" s="414">
        <f t="shared" si="73"/>
        <v>0.20091759861463387</v>
      </c>
      <c r="AG74" s="414">
        <f t="shared" si="73"/>
        <v>-2.0315659982590772E-2</v>
      </c>
      <c r="AH74" s="414">
        <f t="shared" si="73"/>
        <v>-3.113971794945769E-3</v>
      </c>
      <c r="AI74" s="414">
        <f t="shared" si="73"/>
        <v>-2.6148866944003535E-2</v>
      </c>
      <c r="AJ74" s="414">
        <f t="shared" si="73"/>
        <v>2.6691635861907592E-2</v>
      </c>
      <c r="AK74" s="414">
        <f t="shared" si="73"/>
        <v>-5.7620810590719329E-2</v>
      </c>
      <c r="AL74" s="414">
        <f t="shared" si="73"/>
        <v>-0.14327102516899293</v>
      </c>
      <c r="AM74" s="414">
        <f t="shared" si="73"/>
        <v>-0.15456129962872378</v>
      </c>
      <c r="AN74" s="414">
        <f t="shared" si="73"/>
        <v>8.1293137080413747E-3</v>
      </c>
      <c r="AO74" s="414">
        <f t="shared" si="73"/>
        <v>-0.21030145057611016</v>
      </c>
      <c r="AP74" s="414">
        <f t="shared" si="73"/>
        <v>3.5580289853706315E-2</v>
      </c>
      <c r="AQ74" s="414">
        <f t="shared" si="73"/>
        <v>0.14688872604375436</v>
      </c>
      <c r="AR74" s="414">
        <f t="shared" si="73"/>
        <v>0.15113199170145708</v>
      </c>
      <c r="AS74" s="414">
        <f t="shared" si="73"/>
        <v>0.15310762100317699</v>
      </c>
      <c r="AT74" s="414">
        <f t="shared" si="73"/>
        <v>9.0443540040049175E-2</v>
      </c>
      <c r="AU74" s="414">
        <f t="shared" si="73"/>
        <v>0.11668546826464499</v>
      </c>
      <c r="AV74" s="414">
        <f t="shared" si="73"/>
        <v>0.12116384601700703</v>
      </c>
      <c r="AW74" s="414">
        <f t="shared" si="73"/>
        <v>0.12610239348405283</v>
      </c>
      <c r="AX74" s="414">
        <f t="shared" si="73"/>
        <v>9.3998327892757638E-2</v>
      </c>
      <c r="AY74" s="414">
        <f t="shared" si="73"/>
        <v>0.11543743948511831</v>
      </c>
      <c r="AZ74" s="414">
        <f t="shared" si="73"/>
        <v>9.6894649871011707E-2</v>
      </c>
      <c r="BA74" s="414">
        <f t="shared" si="73"/>
        <v>8.5924575807357018E-2</v>
      </c>
      <c r="BB74" s="414">
        <f t="shared" si="73"/>
        <v>5.3896667401229559E-2</v>
      </c>
      <c r="BC74" s="414">
        <f t="shared" si="73"/>
        <v>4.7339984623477882E-2</v>
      </c>
      <c r="BD74" s="414">
        <f t="shared" si="73"/>
        <v>6.0861464503822127E-2</v>
      </c>
      <c r="BE74" s="414">
        <f t="shared" si="73"/>
        <v>4.5079289249272847E-2</v>
      </c>
      <c r="BF74" s="414">
        <f t="shared" si="73"/>
        <v>2.5159103356401591E-2</v>
      </c>
      <c r="BG74" s="414">
        <f t="shared" si="73"/>
        <v>1.2697907018915267E-2</v>
      </c>
      <c r="BH74" s="415"/>
      <c r="BL74" s="335"/>
    </row>
    <row r="75" spans="2:64" ht="17.100000000000001" customHeight="1">
      <c r="U75" s="91"/>
      <c r="V75" s="281" t="s">
        <v>499</v>
      </c>
      <c r="W75" s="416"/>
      <c r="X75" s="416"/>
      <c r="Y75" s="416"/>
      <c r="Z75" s="416"/>
      <c r="AA75" s="417"/>
      <c r="AB75" s="418" t="str">
        <f t="shared" ref="AB75:BG75" si="74">IF(OR(AB6="NO",AA6="NO"),"-",AB6/AA6-1)</f>
        <v>-</v>
      </c>
      <c r="AC75" s="418" t="str">
        <f t="shared" si="74"/>
        <v>-</v>
      </c>
      <c r="AD75" s="419">
        <f t="shared" si="74"/>
        <v>16.120144432500826</v>
      </c>
      <c r="AE75" s="419">
        <f t="shared" si="74"/>
        <v>4.164701803271706</v>
      </c>
      <c r="AF75" s="419">
        <f t="shared" si="74"/>
        <v>1.5010673430716253</v>
      </c>
      <c r="AG75" s="419">
        <f t="shared" si="74"/>
        <v>0.43678383450711467</v>
      </c>
      <c r="AH75" s="419">
        <f t="shared" si="74"/>
        <v>0.31218184680446814</v>
      </c>
      <c r="AI75" s="419">
        <f t="shared" si="74"/>
        <v>0.22107600384189263</v>
      </c>
      <c r="AJ75" s="419">
        <f t="shared" si="74"/>
        <v>0.18513344668725629</v>
      </c>
      <c r="AK75" s="419">
        <f t="shared" si="74"/>
        <v>0.18302548820944131</v>
      </c>
      <c r="AL75" s="419">
        <f t="shared" si="74"/>
        <v>0.20792420613743023</v>
      </c>
      <c r="AM75" s="419">
        <f t="shared" si="74"/>
        <v>0.24339411773057917</v>
      </c>
      <c r="AN75" s="419">
        <f t="shared" si="74"/>
        <v>0.25414220795449483</v>
      </c>
      <c r="AO75" s="419">
        <f t="shared" si="74"/>
        <v>0.27412241485536493</v>
      </c>
      <c r="AP75" s="419">
        <f t="shared" si="74"/>
        <v>0.2590406614315679</v>
      </c>
      <c r="AQ75" s="419">
        <f t="shared" si="74"/>
        <v>0.22973253958114781</v>
      </c>
      <c r="AR75" s="419">
        <f t="shared" si="74"/>
        <v>0.24771397039200793</v>
      </c>
      <c r="AS75" s="419">
        <f t="shared" si="74"/>
        <v>0.16679743214181952</v>
      </c>
      <c r="AT75" s="419">
        <f t="shared" si="74"/>
        <v>0.15277852035479356</v>
      </c>
      <c r="AU75" s="419">
        <f t="shared" si="74"/>
        <v>0.14198048771584637</v>
      </c>
      <c r="AV75" s="419">
        <f t="shared" si="74"/>
        <v>0.13251006034027069</v>
      </c>
      <c r="AW75" s="419">
        <f t="shared" si="74"/>
        <v>0.14155391911970905</v>
      </c>
      <c r="AX75" s="419">
        <f t="shared" si="74"/>
        <v>0.10176026543663075</v>
      </c>
      <c r="AY75" s="419">
        <f t="shared" si="74"/>
        <v>0.12270779694490086</v>
      </c>
      <c r="AZ75" s="419">
        <f t="shared" si="74"/>
        <v>0.10229683621572816</v>
      </c>
      <c r="BA75" s="419">
        <f t="shared" si="74"/>
        <v>8.5777670834721542E-2</v>
      </c>
      <c r="BB75" s="419">
        <f t="shared" si="74"/>
        <v>5.5956324894419929E-2</v>
      </c>
      <c r="BC75" s="419">
        <f t="shared" si="74"/>
        <v>5.1061602436180298E-2</v>
      </c>
      <c r="BD75" s="419">
        <f t="shared" si="74"/>
        <v>6.3467786171095941E-2</v>
      </c>
      <c r="BE75" s="419">
        <f t="shared" si="74"/>
        <v>4.5759414590572201E-2</v>
      </c>
      <c r="BF75" s="419">
        <f t="shared" si="74"/>
        <v>2.8267830258819293E-2</v>
      </c>
      <c r="BG75" s="419">
        <f t="shared" si="74"/>
        <v>2.0149674231557002E-2</v>
      </c>
      <c r="BH75" s="420"/>
      <c r="BJ75" s="335"/>
    </row>
    <row r="76" spans="2:64" ht="17.100000000000001" customHeight="1">
      <c r="U76" s="91"/>
      <c r="V76" s="339" t="s">
        <v>500</v>
      </c>
      <c r="W76" s="421"/>
      <c r="X76" s="421"/>
      <c r="Y76" s="421"/>
      <c r="Z76" s="421"/>
      <c r="AA76" s="417"/>
      <c r="AB76" s="418" t="str">
        <f t="shared" ref="AB76:BG76" si="75">IF(OR(AB7="NO",AA7="NO"),"-",AB7/AA7-1)</f>
        <v>-</v>
      </c>
      <c r="AC76" s="418" t="str">
        <f t="shared" si="75"/>
        <v>-</v>
      </c>
      <c r="AD76" s="419">
        <f t="shared" si="75"/>
        <v>5.5</v>
      </c>
      <c r="AE76" s="419">
        <f t="shared" si="75"/>
        <v>0.71794871794871784</v>
      </c>
      <c r="AF76" s="419">
        <f t="shared" si="75"/>
        <v>0.10447761194029859</v>
      </c>
      <c r="AG76" s="419">
        <f t="shared" si="75"/>
        <v>-8.9517678623608821E-2</v>
      </c>
      <c r="AH76" s="419">
        <f t="shared" si="75"/>
        <v>3.4909334928299618E-2</v>
      </c>
      <c r="AI76" s="419">
        <f t="shared" si="75"/>
        <v>-3.7946491500098767E-2</v>
      </c>
      <c r="AJ76" s="419">
        <f t="shared" si="75"/>
        <v>9.52380952380949E-3</v>
      </c>
      <c r="AK76" s="419">
        <f t="shared" si="75"/>
        <v>6.509433962264155E-2</v>
      </c>
      <c r="AL76" s="419">
        <f t="shared" si="75"/>
        <v>-6.7862415116622499E-2</v>
      </c>
      <c r="AM76" s="419">
        <f t="shared" si="75"/>
        <v>8.7705683923792188E-2</v>
      </c>
      <c r="AN76" s="419">
        <f t="shared" si="75"/>
        <v>0.4860667423930487</v>
      </c>
      <c r="AO76" s="419">
        <f t="shared" si="75"/>
        <v>0.22124866330815851</v>
      </c>
      <c r="AP76" s="419">
        <f t="shared" si="75"/>
        <v>2.26312786658589E-2</v>
      </c>
      <c r="AQ76" s="419">
        <f t="shared" si="75"/>
        <v>0.27099949105044141</v>
      </c>
      <c r="AR76" s="419">
        <f t="shared" si="75"/>
        <v>0.19397213673234925</v>
      </c>
      <c r="AS76" s="419">
        <f t="shared" si="75"/>
        <v>5.5261193974964096E-2</v>
      </c>
      <c r="AT76" s="419">
        <f t="shared" si="75"/>
        <v>6.6182112321802267E-2</v>
      </c>
      <c r="AU76" s="419">
        <f t="shared" si="75"/>
        <v>8.7277731023756688E-2</v>
      </c>
      <c r="AV76" s="419">
        <f t="shared" si="75"/>
        <v>9.9041573889652179E-2</v>
      </c>
      <c r="AW76" s="419">
        <f t="shared" si="75"/>
        <v>8.1349201956804951E-2</v>
      </c>
      <c r="AX76" s="419">
        <f t="shared" si="75"/>
        <v>7.070947893688051E-2</v>
      </c>
      <c r="AY76" s="419">
        <f t="shared" si="75"/>
        <v>6.3749771020360502E-2</v>
      </c>
      <c r="AZ76" s="419">
        <f t="shared" si="75"/>
        <v>4.6445383134326113E-2</v>
      </c>
      <c r="BA76" s="419">
        <f t="shared" si="75"/>
        <v>6.6281440279616355E-2</v>
      </c>
      <c r="BB76" s="419">
        <f t="shared" si="75"/>
        <v>5.6174901056013526E-2</v>
      </c>
      <c r="BC76" s="419">
        <f t="shared" si="75"/>
        <v>4.2698983697068593E-2</v>
      </c>
      <c r="BD76" s="419">
        <f t="shared" si="75"/>
        <v>2.0109791557900714E-2</v>
      </c>
      <c r="BE76" s="419">
        <f t="shared" si="75"/>
        <v>-1.4724517815761895E-2</v>
      </c>
      <c r="BF76" s="419">
        <f t="shared" si="75"/>
        <v>5.5692912615787904E-3</v>
      </c>
      <c r="BG76" s="419">
        <f t="shared" si="75"/>
        <v>2.2200356152815015E-3</v>
      </c>
      <c r="BH76" s="420"/>
      <c r="BJ76" s="335"/>
    </row>
    <row r="77" spans="2:64" ht="17.100000000000001" customHeight="1">
      <c r="U77" s="91"/>
      <c r="V77" s="282" t="s">
        <v>501</v>
      </c>
      <c r="W77" s="416"/>
      <c r="X77" s="416"/>
      <c r="Y77" s="416"/>
      <c r="Z77" s="416"/>
      <c r="AA77" s="417"/>
      <c r="AB77" s="418" t="str">
        <f t="shared" ref="AB77:BG77" si="76">IF(OR(AB8="NO",AA8="NO"),"-",AB8/AA8-1)</f>
        <v>-</v>
      </c>
      <c r="AC77" s="418" t="str">
        <f t="shared" si="76"/>
        <v>-</v>
      </c>
      <c r="AD77" s="419">
        <f t="shared" si="76"/>
        <v>6.5000000000000018</v>
      </c>
      <c r="AE77" s="419">
        <f t="shared" si="76"/>
        <v>0.8786324786324784</v>
      </c>
      <c r="AF77" s="419">
        <f t="shared" si="76"/>
        <v>0.41401273885350331</v>
      </c>
      <c r="AG77" s="419">
        <f t="shared" si="76"/>
        <v>0.5261904761904761</v>
      </c>
      <c r="AH77" s="419">
        <f t="shared" si="76"/>
        <v>0.2708580343213729</v>
      </c>
      <c r="AI77" s="419">
        <f t="shared" si="76"/>
        <v>8.0896614372345299E-2</v>
      </c>
      <c r="AJ77" s="419">
        <f t="shared" si="76"/>
        <v>-1.7943942215963071E-2</v>
      </c>
      <c r="AK77" s="419">
        <f t="shared" si="76"/>
        <v>8.8191108549144914E-3</v>
      </c>
      <c r="AL77" s="419">
        <f t="shared" si="76"/>
        <v>-5.221297673432157E-2</v>
      </c>
      <c r="AM77" s="419">
        <f t="shared" si="76"/>
        <v>5.5587924264965949E-4</v>
      </c>
      <c r="AN77" s="419">
        <f t="shared" si="76"/>
        <v>-3.4320058174772128E-2</v>
      </c>
      <c r="AO77" s="419">
        <f t="shared" si="76"/>
        <v>-0.16545277777478196</v>
      </c>
      <c r="AP77" s="419">
        <f t="shared" si="76"/>
        <v>-0.26519351693201909</v>
      </c>
      <c r="AQ77" s="419">
        <f t="shared" si="76"/>
        <v>-0.32492753495805426</v>
      </c>
      <c r="AR77" s="419">
        <f t="shared" si="76"/>
        <v>-0.19403554348349539</v>
      </c>
      <c r="AS77" s="419">
        <f t="shared" si="76"/>
        <v>4.8687141483081398E-2</v>
      </c>
      <c r="AT77" s="419">
        <f t="shared" si="76"/>
        <v>-9.0766959778617817E-2</v>
      </c>
      <c r="AU77" s="419">
        <f t="shared" si="76"/>
        <v>-0.20977148034827797</v>
      </c>
      <c r="AV77" s="419">
        <f t="shared" si="76"/>
        <v>-4.6018905425948997E-2</v>
      </c>
      <c r="AW77" s="419">
        <f t="shared" si="76"/>
        <v>-0.12094271271506851</v>
      </c>
      <c r="AX77" s="419">
        <f t="shared" si="76"/>
        <v>-0.1351221971240818</v>
      </c>
      <c r="AY77" s="419">
        <f t="shared" si="76"/>
        <v>1.5849024824397651E-2</v>
      </c>
      <c r="AZ77" s="419">
        <f t="shared" si="76"/>
        <v>7.0977703284869742E-2</v>
      </c>
      <c r="BA77" s="419">
        <f t="shared" si="76"/>
        <v>8.8874780789075736E-2</v>
      </c>
      <c r="BB77" s="419">
        <f t="shared" si="76"/>
        <v>2.3717733103962191E-2</v>
      </c>
      <c r="BC77" s="419">
        <f t="shared" si="76"/>
        <v>-9.0935613817897165E-2</v>
      </c>
      <c r="BD77" s="419">
        <f t="shared" si="76"/>
        <v>4.9442911613113205E-2</v>
      </c>
      <c r="BE77" s="419">
        <f t="shared" si="76"/>
        <v>0.14331501935998636</v>
      </c>
      <c r="BF77" s="419">
        <f t="shared" si="76"/>
        <v>-9.241540983423302E-2</v>
      </c>
      <c r="BG77" s="419">
        <f t="shared" si="76"/>
        <v>-0.25091758615896509</v>
      </c>
      <c r="BH77" s="420"/>
      <c r="BJ77" s="335"/>
      <c r="BK77" s="335"/>
    </row>
    <row r="78" spans="2:64" ht="16.5" customHeight="1">
      <c r="U78" s="91"/>
      <c r="V78" s="281" t="s">
        <v>502</v>
      </c>
      <c r="W78" s="416"/>
      <c r="X78" s="416"/>
      <c r="Y78" s="416"/>
      <c r="Z78" s="416"/>
      <c r="AA78" s="417"/>
      <c r="AB78" s="418" t="str">
        <f t="shared" ref="AB78:BG78" si="77">IF(OR(AB9="NO",AA9="NO"),"-",AB9/AA9-1)</f>
        <v>-</v>
      </c>
      <c r="AC78" s="418" t="str">
        <f t="shared" si="77"/>
        <v>-</v>
      </c>
      <c r="AD78" s="418" t="str">
        <f t="shared" si="77"/>
        <v>-</v>
      </c>
      <c r="AE78" s="418" t="str">
        <f t="shared" si="77"/>
        <v>-</v>
      </c>
      <c r="AF78" s="418" t="str">
        <f t="shared" si="77"/>
        <v>-</v>
      </c>
      <c r="AG78" s="418" t="str">
        <f t="shared" si="77"/>
        <v>-</v>
      </c>
      <c r="AH78" s="418" t="str">
        <f t="shared" si="77"/>
        <v>-</v>
      </c>
      <c r="AI78" s="418" t="str">
        <f t="shared" si="77"/>
        <v>-</v>
      </c>
      <c r="AJ78" s="418" t="str">
        <f t="shared" si="77"/>
        <v>-</v>
      </c>
      <c r="AK78" s="418" t="str">
        <f t="shared" si="77"/>
        <v>-</v>
      </c>
      <c r="AL78" s="418" t="str">
        <f t="shared" si="77"/>
        <v>-</v>
      </c>
      <c r="AM78" s="418" t="str">
        <f t="shared" si="77"/>
        <v>-</v>
      </c>
      <c r="AN78" s="418" t="str">
        <f t="shared" si="77"/>
        <v>-</v>
      </c>
      <c r="AO78" s="419">
        <f t="shared" si="77"/>
        <v>0.84090909090909061</v>
      </c>
      <c r="AP78" s="419">
        <f t="shared" si="77"/>
        <v>0.33333333333333348</v>
      </c>
      <c r="AQ78" s="419">
        <f t="shared" si="77"/>
        <v>0.37962962962962976</v>
      </c>
      <c r="AR78" s="419">
        <f t="shared" si="77"/>
        <v>0.9731543624161072</v>
      </c>
      <c r="AS78" s="419">
        <f t="shared" si="77"/>
        <v>0.45918367346938771</v>
      </c>
      <c r="AT78" s="419">
        <f t="shared" si="77"/>
        <v>0.70629370629370647</v>
      </c>
      <c r="AU78" s="419">
        <f t="shared" si="77"/>
        <v>0.53825136612021818</v>
      </c>
      <c r="AV78" s="419">
        <f t="shared" si="77"/>
        <v>0.42984014209591503</v>
      </c>
      <c r="AW78" s="419">
        <f t="shared" si="77"/>
        <v>9.2934065608672789E-2</v>
      </c>
      <c r="AX78" s="419">
        <f t="shared" si="77"/>
        <v>0.15557237102219812</v>
      </c>
      <c r="AY78" s="419">
        <f t="shared" si="77"/>
        <v>0.12630688106561516</v>
      </c>
      <c r="AZ78" s="419">
        <f t="shared" si="77"/>
        <v>2.759841275338526E-2</v>
      </c>
      <c r="BA78" s="419">
        <f t="shared" si="77"/>
        <v>3.1487421744121225E-2</v>
      </c>
      <c r="BB78" s="419">
        <f t="shared" si="77"/>
        <v>-0.10648388634675365</v>
      </c>
      <c r="BC78" s="419">
        <f t="shared" si="77"/>
        <v>1.2376237623762165E-2</v>
      </c>
      <c r="BD78" s="419">
        <f t="shared" si="77"/>
        <v>4.2379788101059912E-2</v>
      </c>
      <c r="BE78" s="419">
        <f t="shared" si="77"/>
        <v>3.518373729476143E-2</v>
      </c>
      <c r="BF78" s="419">
        <f t="shared" si="77"/>
        <v>8.3081570996978993E-3</v>
      </c>
      <c r="BG78" s="419">
        <f t="shared" si="77"/>
        <v>1.1235955056179137E-3</v>
      </c>
      <c r="BH78" s="420"/>
      <c r="BJ78" s="335"/>
    </row>
    <row r="79" spans="2:64" ht="17.100000000000001" customHeight="1">
      <c r="U79" s="91"/>
      <c r="V79" s="282" t="s">
        <v>503</v>
      </c>
      <c r="W79" s="422"/>
      <c r="X79" s="422"/>
      <c r="Y79" s="422"/>
      <c r="Z79" s="422"/>
      <c r="AA79" s="417"/>
      <c r="AB79" s="418" t="str">
        <f t="shared" ref="AB79:BG79" si="78">IF(OR(AB10="NO",AA10="NO"),"-",AB10/AA10-1)</f>
        <v>-</v>
      </c>
      <c r="AC79" s="418" t="str">
        <f t="shared" si="78"/>
        <v>-</v>
      </c>
      <c r="AD79" s="419">
        <f t="shared" si="78"/>
        <v>5.5</v>
      </c>
      <c r="AE79" s="419">
        <f t="shared" si="78"/>
        <v>0.71794871794871784</v>
      </c>
      <c r="AF79" s="419">
        <f t="shared" si="78"/>
        <v>0.10447761194029859</v>
      </c>
      <c r="AG79" s="419">
        <f t="shared" si="78"/>
        <v>-4.858459049354058E-2</v>
      </c>
      <c r="AH79" s="419">
        <f t="shared" si="78"/>
        <v>-0.19380239820917478</v>
      </c>
      <c r="AI79" s="419">
        <f t="shared" si="78"/>
        <v>-0.28464329506550268</v>
      </c>
      <c r="AJ79" s="419">
        <f t="shared" si="78"/>
        <v>-0.39672330016414536</v>
      </c>
      <c r="AK79" s="419">
        <f t="shared" si="78"/>
        <v>0.58801648420702146</v>
      </c>
      <c r="AL79" s="419">
        <f t="shared" si="78"/>
        <v>0.49209300372847964</v>
      </c>
      <c r="AM79" s="419">
        <f t="shared" si="78"/>
        <v>-4.3358190832391119E-2</v>
      </c>
      <c r="AN79" s="419">
        <f t="shared" si="78"/>
        <v>0.26172725023369425</v>
      </c>
      <c r="AO79" s="419">
        <f t="shared" si="78"/>
        <v>8.4915360901860693E-2</v>
      </c>
      <c r="AP79" s="419">
        <f t="shared" si="78"/>
        <v>-0.21181583452465924</v>
      </c>
      <c r="AQ79" s="419">
        <f t="shared" si="78"/>
        <v>-0.18848160705141737</v>
      </c>
      <c r="AR79" s="419">
        <f t="shared" si="78"/>
        <v>-1.6338517718002321E-2</v>
      </c>
      <c r="AS79" s="419">
        <f t="shared" si="78"/>
        <v>-0.14422007209937637</v>
      </c>
      <c r="AT79" s="419">
        <f t="shared" si="78"/>
        <v>-0.23918146384559746</v>
      </c>
      <c r="AU79" s="419">
        <f t="shared" si="78"/>
        <v>-0.45585878452582085</v>
      </c>
      <c r="AV79" s="419">
        <f t="shared" si="78"/>
        <v>0.19515350530244757</v>
      </c>
      <c r="AW79" s="419">
        <f t="shared" si="78"/>
        <v>-0.21043691433059952</v>
      </c>
      <c r="AX79" s="419">
        <f t="shared" si="78"/>
        <v>9.0872649692061103E-2</v>
      </c>
      <c r="AY79" s="419">
        <f t="shared" si="78"/>
        <v>-0.23431498338523815</v>
      </c>
      <c r="AZ79" s="419">
        <f t="shared" si="78"/>
        <v>-0.17341148391605865</v>
      </c>
      <c r="BA79" s="419">
        <f t="shared" si="78"/>
        <v>0.81666518294633295</v>
      </c>
      <c r="BB79" s="419">
        <f t="shared" si="78"/>
        <v>-0.36796297580828141</v>
      </c>
      <c r="BC79" s="419">
        <f t="shared" si="78"/>
        <v>-6.5227524606413789E-2</v>
      </c>
      <c r="BD79" s="419">
        <f t="shared" si="78"/>
        <v>0.34413645858685871</v>
      </c>
      <c r="BE79" s="419">
        <f t="shared" si="78"/>
        <v>-0.3594335652820948</v>
      </c>
      <c r="BF79" s="419">
        <f t="shared" si="78"/>
        <v>0.57416228262563274</v>
      </c>
      <c r="BG79" s="419">
        <f t="shared" si="78"/>
        <v>-0.42718437941012588</v>
      </c>
      <c r="BH79" s="423"/>
      <c r="BL79" s="335"/>
    </row>
    <row r="80" spans="2:64" ht="17.100000000000001" customHeight="1">
      <c r="U80" s="91"/>
      <c r="V80" s="342" t="s">
        <v>504</v>
      </c>
      <c r="W80" s="416"/>
      <c r="X80" s="416"/>
      <c r="Y80" s="416"/>
      <c r="Z80" s="416"/>
      <c r="AA80" s="417"/>
      <c r="AB80" s="418">
        <f t="shared" ref="AB80:BG80" si="79">IF(OR(AB11="NO",AA11="NO"),"-",AB11/AA11-1)</f>
        <v>0.14019941188999918</v>
      </c>
      <c r="AC80" s="418">
        <f t="shared" si="79"/>
        <v>0.36426247591147765</v>
      </c>
      <c r="AD80" s="419">
        <f t="shared" si="79"/>
        <v>1.6970707591018188</v>
      </c>
      <c r="AE80" s="419">
        <f t="shared" si="79"/>
        <v>0.52389253532312541</v>
      </c>
      <c r="AF80" s="419">
        <f t="shared" si="79"/>
        <v>0.17670857777481097</v>
      </c>
      <c r="AG80" s="419">
        <f t="shared" si="79"/>
        <v>-1.9126472105854053E-2</v>
      </c>
      <c r="AH80" s="419">
        <f t="shared" si="79"/>
        <v>5.8665975380274071E-2</v>
      </c>
      <c r="AI80" s="419">
        <f t="shared" si="79"/>
        <v>-5.2597984066875991E-2</v>
      </c>
      <c r="AJ80" s="419">
        <f t="shared" si="79"/>
        <v>1.7507374130002029E-2</v>
      </c>
      <c r="AK80" s="419">
        <f t="shared" si="79"/>
        <v>3.9166442250812672E-2</v>
      </c>
      <c r="AL80" s="419">
        <f t="shared" si="79"/>
        <v>-0.25131662762881257</v>
      </c>
      <c r="AM80" s="419">
        <f t="shared" si="79"/>
        <v>-3.5557446053139707E-2</v>
      </c>
      <c r="AN80" s="419">
        <f t="shared" si="79"/>
        <v>-2.4546302105448281E-2</v>
      </c>
      <c r="AO80" s="419">
        <f t="shared" si="79"/>
        <v>0.11636705831445959</v>
      </c>
      <c r="AP80" s="419">
        <f t="shared" si="79"/>
        <v>-8.1688325446162779E-2</v>
      </c>
      <c r="AQ80" s="419">
        <f t="shared" si="79"/>
        <v>6.118336550708392E-2</v>
      </c>
      <c r="AR80" s="419">
        <f t="shared" si="79"/>
        <v>7.0336171344936194E-2</v>
      </c>
      <c r="AS80" s="419">
        <f t="shared" si="79"/>
        <v>-0.11695385648918832</v>
      </c>
      <c r="AT80" s="419">
        <f t="shared" si="79"/>
        <v>-0.35043279408026129</v>
      </c>
      <c r="AU80" s="419">
        <f t="shared" si="79"/>
        <v>6.9382546242107823E-2</v>
      </c>
      <c r="AV80" s="419">
        <f t="shared" si="79"/>
        <v>-0.18392024969637677</v>
      </c>
      <c r="AW80" s="419">
        <f t="shared" si="79"/>
        <v>-0.19458564140693502</v>
      </c>
      <c r="AX80" s="419">
        <f t="shared" si="79"/>
        <v>-9.4963888002403962E-2</v>
      </c>
      <c r="AY80" s="419">
        <f t="shared" si="79"/>
        <v>1.9593094762604402E-4</v>
      </c>
      <c r="AZ80" s="419">
        <f t="shared" si="79"/>
        <v>-3.9424821304025359E-2</v>
      </c>
      <c r="BA80" s="419">
        <f t="shared" si="79"/>
        <v>0.13513632293031974</v>
      </c>
      <c r="BB80" s="419">
        <f t="shared" si="79"/>
        <v>7.6580232803857839E-2</v>
      </c>
      <c r="BC80" s="419">
        <f t="shared" si="79"/>
        <v>-6.4644133715377916E-2</v>
      </c>
      <c r="BD80" s="419">
        <f t="shared" si="79"/>
        <v>-7.3555208629147661E-2</v>
      </c>
      <c r="BE80" s="419">
        <f t="shared" si="79"/>
        <v>0.13869337737338094</v>
      </c>
      <c r="BF80" s="419">
        <f t="shared" si="79"/>
        <v>-0.26444015517715935</v>
      </c>
      <c r="BG80" s="419">
        <f t="shared" si="79"/>
        <v>-0.12893865867699705</v>
      </c>
      <c r="BH80" s="420"/>
    </row>
    <row r="81" spans="20:63" ht="17.100000000000001" customHeight="1">
      <c r="U81" s="91"/>
      <c r="V81" s="282" t="s">
        <v>505</v>
      </c>
      <c r="W81" s="416"/>
      <c r="X81" s="416"/>
      <c r="Y81" s="416"/>
      <c r="Z81" s="416"/>
      <c r="AA81" s="424"/>
      <c r="AB81" s="418" t="str">
        <f t="shared" ref="AB81:BG81" si="80">IF(OR(AB12="NO",AA12="NO"),"-",AB12/AA12-1)</f>
        <v>-</v>
      </c>
      <c r="AC81" s="418" t="str">
        <f t="shared" si="80"/>
        <v>-</v>
      </c>
      <c r="AD81" s="419">
        <f t="shared" si="80"/>
        <v>5.5000000000000018</v>
      </c>
      <c r="AE81" s="419">
        <f t="shared" si="80"/>
        <v>0.71794871794871762</v>
      </c>
      <c r="AF81" s="419">
        <f t="shared" si="80"/>
        <v>0.10447761194029859</v>
      </c>
      <c r="AG81" s="419">
        <f t="shared" si="80"/>
        <v>-9.9999999999998979E-3</v>
      </c>
      <c r="AH81" s="419">
        <f t="shared" si="80"/>
        <v>2.1818181818181817</v>
      </c>
      <c r="AI81" s="419">
        <f t="shared" si="80"/>
        <v>-5.396825396825411E-2</v>
      </c>
      <c r="AJ81" s="419">
        <f t="shared" si="80"/>
        <v>3.7214765100671139</v>
      </c>
      <c r="AK81" s="419">
        <f t="shared" si="80"/>
        <v>-0.50959488272921105</v>
      </c>
      <c r="AL81" s="419">
        <f t="shared" si="80"/>
        <v>-0.36884057971014506</v>
      </c>
      <c r="AM81" s="419">
        <f t="shared" si="80"/>
        <v>0.64280137772675139</v>
      </c>
      <c r="AN81" s="419">
        <f t="shared" si="80"/>
        <v>-0.13244996086324523</v>
      </c>
      <c r="AO81" s="419">
        <f t="shared" si="80"/>
        <v>0.8418508732358061</v>
      </c>
      <c r="AP81" s="419">
        <f t="shared" si="80"/>
        <v>-2.2087123862841063E-2</v>
      </c>
      <c r="AQ81" s="419">
        <f t="shared" si="80"/>
        <v>-4.9975401404356079E-2</v>
      </c>
      <c r="AR81" s="419">
        <f t="shared" si="80"/>
        <v>8.2181191623982963E-2</v>
      </c>
      <c r="AS81" s="419">
        <f t="shared" si="80"/>
        <v>-7.4508908018675157E-2</v>
      </c>
      <c r="AT81" s="419">
        <f t="shared" si="80"/>
        <v>-0.18898501889865549</v>
      </c>
      <c r="AU81" s="419">
        <f t="shared" si="80"/>
        <v>0.31448223992507107</v>
      </c>
      <c r="AV81" s="419">
        <f t="shared" si="80"/>
        <v>8.4647266313933267E-2</v>
      </c>
      <c r="AW81" s="419">
        <f t="shared" si="80"/>
        <v>-0.27102659371214399</v>
      </c>
      <c r="AX81" s="419">
        <f t="shared" si="80"/>
        <v>-8.7103933618104534E-3</v>
      </c>
      <c r="AY81" s="419">
        <f t="shared" si="80"/>
        <v>-4.5667289214914142E-2</v>
      </c>
      <c r="AZ81" s="419">
        <f t="shared" si="80"/>
        <v>-0.14500080874291177</v>
      </c>
      <c r="BA81" s="419">
        <f t="shared" si="80"/>
        <v>1.1858705892857646E-3</v>
      </c>
      <c r="BB81" s="419">
        <f t="shared" si="80"/>
        <v>-1.3345618210264254E-2</v>
      </c>
      <c r="BC81" s="419">
        <f t="shared" si="80"/>
        <v>0.12708467742723473</v>
      </c>
      <c r="BD81" s="419">
        <f t="shared" si="80"/>
        <v>-0.17962722149978294</v>
      </c>
      <c r="BE81" s="419">
        <f t="shared" si="80"/>
        <v>-0.30718135293851301</v>
      </c>
      <c r="BF81" s="419">
        <f t="shared" si="80"/>
        <v>-0.25093151461007068</v>
      </c>
      <c r="BG81" s="419">
        <f t="shared" si="80"/>
        <v>0.86735317225761377</v>
      </c>
      <c r="BH81" s="420"/>
      <c r="BJ81" s="335"/>
      <c r="BK81" s="335"/>
    </row>
    <row r="82" spans="20:63" ht="17.100000000000001" customHeight="1">
      <c r="U82" s="91"/>
      <c r="V82" s="282" t="s">
        <v>506</v>
      </c>
      <c r="W82" s="416"/>
      <c r="X82" s="416"/>
      <c r="Y82" s="416"/>
      <c r="Z82" s="416"/>
      <c r="AA82" s="417"/>
      <c r="AB82" s="419">
        <f t="shared" ref="AB82:BG82" si="81">IF(OR(AB13="NO",AA13="NO"),"-",AB13/AA13-1)</f>
        <v>8.9202866941598291E-2</v>
      </c>
      <c r="AC82" s="419">
        <f t="shared" si="81"/>
        <v>1.3285222778508521E-2</v>
      </c>
      <c r="AD82" s="419">
        <f t="shared" si="81"/>
        <v>-4.4788461248029265E-2</v>
      </c>
      <c r="AE82" s="419">
        <f t="shared" si="81"/>
        <v>9.6716646644477544E-2</v>
      </c>
      <c r="AF82" s="419">
        <f t="shared" si="81"/>
        <v>0.16523688204446851</v>
      </c>
      <c r="AG82" s="419">
        <f t="shared" si="81"/>
        <v>-8.0689655172413777E-2</v>
      </c>
      <c r="AH82" s="419">
        <f t="shared" si="81"/>
        <v>-5.7764441110277676E-2</v>
      </c>
      <c r="AI82" s="419">
        <f t="shared" si="81"/>
        <v>-6.2101910828025408E-2</v>
      </c>
      <c r="AJ82" s="419">
        <f t="shared" si="81"/>
        <v>2.2920203735144362E-2</v>
      </c>
      <c r="AK82" s="419">
        <f t="shared" si="81"/>
        <v>-0.1203319502074689</v>
      </c>
      <c r="AL82" s="419">
        <f t="shared" si="81"/>
        <v>-0.24716981132075466</v>
      </c>
      <c r="AM82" s="419">
        <f t="shared" si="81"/>
        <v>-0.3471177944862156</v>
      </c>
      <c r="AN82" s="419">
        <f t="shared" si="81"/>
        <v>-0.17600767754318614</v>
      </c>
      <c r="AO82" s="419">
        <f t="shared" si="81"/>
        <v>-0.79734451432564635</v>
      </c>
      <c r="AP82" s="419">
        <f t="shared" si="81"/>
        <v>-0.54482758620689653</v>
      </c>
      <c r="AQ82" s="419">
        <f t="shared" si="81"/>
        <v>0.41792929292929282</v>
      </c>
      <c r="AR82" s="419">
        <f t="shared" si="81"/>
        <v>-0.66874443455031152</v>
      </c>
      <c r="AS82" s="419">
        <f t="shared" si="81"/>
        <v>1.1559139784946231</v>
      </c>
      <c r="AT82" s="419">
        <f t="shared" si="81"/>
        <v>-0.91521197007481292</v>
      </c>
      <c r="AU82" s="419">
        <f t="shared" si="81"/>
        <v>5.8823529411764719E-2</v>
      </c>
      <c r="AV82" s="419">
        <f t="shared" si="81"/>
        <v>-0.69444444444444442</v>
      </c>
      <c r="AW82" s="419">
        <f t="shared" si="81"/>
        <v>9.0909090909090828E-2</v>
      </c>
      <c r="AX82" s="419">
        <f t="shared" si="81"/>
        <v>-8.3333333333333259E-2</v>
      </c>
      <c r="AY82" s="419">
        <f t="shared" si="81"/>
        <v>0.45454545454545436</v>
      </c>
      <c r="AZ82" s="419">
        <f t="shared" si="81"/>
        <v>0.25</v>
      </c>
      <c r="BA82" s="419">
        <f t="shared" si="81"/>
        <v>-0.20000000000000007</v>
      </c>
      <c r="BB82" s="419">
        <f t="shared" si="81"/>
        <v>0.62500000000000022</v>
      </c>
      <c r="BC82" s="419">
        <f t="shared" si="81"/>
        <v>-0.69230769230769229</v>
      </c>
      <c r="BD82" s="419">
        <f t="shared" si="81"/>
        <v>0.125</v>
      </c>
      <c r="BE82" s="419">
        <f t="shared" si="81"/>
        <v>9.5555555555555554</v>
      </c>
      <c r="BF82" s="419">
        <f t="shared" si="81"/>
        <v>-6.315789473684208E-2</v>
      </c>
      <c r="BG82" s="419">
        <f t="shared" si="81"/>
        <v>-0.9662921348314607</v>
      </c>
      <c r="BH82" s="420"/>
      <c r="BJ82" s="335"/>
      <c r="BK82" s="335"/>
    </row>
    <row r="83" spans="20:63" ht="17.100000000000001" customHeight="1">
      <c r="U83" s="91"/>
      <c r="V83" s="342" t="s">
        <v>507</v>
      </c>
      <c r="W83" s="416"/>
      <c r="X83" s="416"/>
      <c r="Y83" s="416"/>
      <c r="Z83" s="416"/>
      <c r="AA83" s="417"/>
      <c r="AB83" s="418" t="str">
        <f t="shared" ref="AB83:BG83" si="82">IF(OR(AB14="NO",AA14="NO"),"-",AB14/AA14-1)</f>
        <v>-</v>
      </c>
      <c r="AC83" s="418" t="str">
        <f t="shared" si="82"/>
        <v>-</v>
      </c>
      <c r="AD83" s="418" t="str">
        <f t="shared" si="82"/>
        <v>-</v>
      </c>
      <c r="AE83" s="418" t="str">
        <f t="shared" si="82"/>
        <v>-</v>
      </c>
      <c r="AF83" s="418" t="str">
        <f t="shared" si="82"/>
        <v>-</v>
      </c>
      <c r="AG83" s="418" t="str">
        <f t="shared" si="82"/>
        <v>-</v>
      </c>
      <c r="AH83" s="419">
        <f t="shared" si="82"/>
        <v>1.7182818000000006</v>
      </c>
      <c r="AI83" s="419">
        <f t="shared" si="82"/>
        <v>1.7182817999999997</v>
      </c>
      <c r="AJ83" s="419">
        <f t="shared" si="82"/>
        <v>1.0722730362458384</v>
      </c>
      <c r="AK83" s="419">
        <f t="shared" si="82"/>
        <v>0.22878721615640663</v>
      </c>
      <c r="AL83" s="419">
        <f t="shared" si="82"/>
        <v>0.15742093708286387</v>
      </c>
      <c r="AM83" s="419">
        <f t="shared" si="82"/>
        <v>0.11781730737984542</v>
      </c>
      <c r="AN83" s="419">
        <f t="shared" si="82"/>
        <v>9.2968886292990938E-2</v>
      </c>
      <c r="AO83" s="419">
        <f t="shared" si="82"/>
        <v>7.1529187570921637E-2</v>
      </c>
      <c r="AP83" s="419">
        <f t="shared" si="82"/>
        <v>4.9685449782139735E-2</v>
      </c>
      <c r="AQ83" s="419">
        <f t="shared" si="82"/>
        <v>1.862086846624611E-2</v>
      </c>
      <c r="AR83" s="419">
        <f t="shared" si="82"/>
        <v>3.4894522785920756E-2</v>
      </c>
      <c r="AS83" s="419">
        <f t="shared" si="82"/>
        <v>1.8450205017885635E-2</v>
      </c>
      <c r="AT83" s="419">
        <f t="shared" si="82"/>
        <v>3.1538246343976173E-2</v>
      </c>
      <c r="AU83" s="419">
        <f t="shared" si="82"/>
        <v>2.6885401362388928E-2</v>
      </c>
      <c r="AV83" s="419">
        <f t="shared" si="82"/>
        <v>1.581202247041702E-2</v>
      </c>
      <c r="AW83" s="419">
        <f t="shared" si="82"/>
        <v>2.8170609533927582E-2</v>
      </c>
      <c r="AX83" s="419">
        <f t="shared" si="82"/>
        <v>2.2759705695578836E-2</v>
      </c>
      <c r="AY83" s="419">
        <f t="shared" si="82"/>
        <v>3.0931587342563294E-2</v>
      </c>
      <c r="AZ83" s="419">
        <f t="shared" si="82"/>
        <v>3.7432506319188041E-2</v>
      </c>
      <c r="BA83" s="419">
        <f t="shared" si="82"/>
        <v>1.482980255687405E-2</v>
      </c>
      <c r="BB83" s="419">
        <f t="shared" si="82"/>
        <v>2.4184908630627389E-2</v>
      </c>
      <c r="BC83" s="419">
        <f t="shared" si="82"/>
        <v>1.1619165559265454E-2</v>
      </c>
      <c r="BD83" s="419">
        <f t="shared" si="82"/>
        <v>1.3212180986570399E-2</v>
      </c>
      <c r="BE83" s="419">
        <f t="shared" si="82"/>
        <v>5.6453264025422278E-3</v>
      </c>
      <c r="BF83" s="419">
        <f t="shared" si="82"/>
        <v>5.9862876445209157E-3</v>
      </c>
      <c r="BG83" s="419">
        <f t="shared" si="82"/>
        <v>3.3922316824679388E-3</v>
      </c>
      <c r="BH83" s="400"/>
      <c r="BJ83" s="335"/>
    </row>
    <row r="84" spans="20:63" ht="17.100000000000001" customHeight="1">
      <c r="U84" s="91"/>
      <c r="V84" s="282" t="s">
        <v>508</v>
      </c>
      <c r="W84" s="416"/>
      <c r="X84" s="416"/>
      <c r="Y84" s="416"/>
      <c r="Z84" s="416"/>
      <c r="AA84" s="417"/>
      <c r="AB84" s="418" t="str">
        <f t="shared" ref="AB84:BG84" si="83">IF(OR(AB15="NO",AA15="NO"),"-",AB15/AA15-1)</f>
        <v>-</v>
      </c>
      <c r="AC84" s="418" t="str">
        <f t="shared" si="83"/>
        <v>-</v>
      </c>
      <c r="AD84" s="418" t="str">
        <f t="shared" si="83"/>
        <v>-</v>
      </c>
      <c r="AE84" s="418" t="str">
        <f t="shared" si="83"/>
        <v>-</v>
      </c>
      <c r="AF84" s="418" t="str">
        <f t="shared" si="83"/>
        <v>-</v>
      </c>
      <c r="AG84" s="418" t="str">
        <f t="shared" si="83"/>
        <v>-</v>
      </c>
      <c r="AH84" s="418" t="str">
        <f t="shared" si="83"/>
        <v>-</v>
      </c>
      <c r="AI84" s="418" t="str">
        <f t="shared" si="83"/>
        <v>-</v>
      </c>
      <c r="AJ84" s="418" t="str">
        <f t="shared" si="83"/>
        <v>-</v>
      </c>
      <c r="AK84" s="418" t="str">
        <f t="shared" si="83"/>
        <v>-</v>
      </c>
      <c r="AL84" s="418" t="str">
        <f t="shared" si="83"/>
        <v>-</v>
      </c>
      <c r="AM84" s="418" t="str">
        <f t="shared" si="83"/>
        <v>-</v>
      </c>
      <c r="AN84" s="418" t="str">
        <f t="shared" si="83"/>
        <v>-</v>
      </c>
      <c r="AO84" s="418" t="str">
        <f t="shared" si="83"/>
        <v>-</v>
      </c>
      <c r="AP84" s="418" t="str">
        <f t="shared" si="83"/>
        <v>-</v>
      </c>
      <c r="AQ84" s="418" t="str">
        <f t="shared" si="83"/>
        <v>-</v>
      </c>
      <c r="AR84" s="418" t="str">
        <f t="shared" si="83"/>
        <v>-</v>
      </c>
      <c r="AS84" s="418" t="str">
        <f t="shared" si="83"/>
        <v>-</v>
      </c>
      <c r="AT84" s="418" t="str">
        <f t="shared" si="83"/>
        <v>-</v>
      </c>
      <c r="AU84" s="418" t="str">
        <f t="shared" si="83"/>
        <v>-</v>
      </c>
      <c r="AV84" s="418" t="str">
        <f t="shared" si="83"/>
        <v>-</v>
      </c>
      <c r="AW84" s="419">
        <f t="shared" si="83"/>
        <v>0.28571428571428581</v>
      </c>
      <c r="AX84" s="419">
        <f t="shared" si="83"/>
        <v>0</v>
      </c>
      <c r="AY84" s="419">
        <f t="shared" si="83"/>
        <v>0</v>
      </c>
      <c r="AZ84" s="419">
        <f t="shared" si="83"/>
        <v>-0.33333333333333326</v>
      </c>
      <c r="BA84" s="419">
        <f t="shared" si="83"/>
        <v>0.33333333333333326</v>
      </c>
      <c r="BB84" s="419">
        <f t="shared" si="83"/>
        <v>0.25</v>
      </c>
      <c r="BC84" s="419">
        <f t="shared" si="83"/>
        <v>0.19999999999999996</v>
      </c>
      <c r="BD84" s="419">
        <f t="shared" si="83"/>
        <v>-0.16666666666666663</v>
      </c>
      <c r="BE84" s="419">
        <f t="shared" si="83"/>
        <v>-0.10000000000000009</v>
      </c>
      <c r="BF84" s="419">
        <f t="shared" si="83"/>
        <v>0.33333333333333348</v>
      </c>
      <c r="BG84" s="419">
        <f t="shared" si="83"/>
        <v>-0.25000000000000011</v>
      </c>
      <c r="BH84" s="420"/>
      <c r="BJ84" s="335"/>
    </row>
    <row r="85" spans="20:63" ht="17.100000000000001" customHeight="1">
      <c r="T85" s="33"/>
      <c r="U85" s="91"/>
      <c r="V85" s="282" t="s">
        <v>509</v>
      </c>
      <c r="W85" s="425"/>
      <c r="X85" s="425"/>
      <c r="Y85" s="425"/>
      <c r="Z85" s="425"/>
      <c r="AA85" s="426"/>
      <c r="AB85" s="419">
        <f t="shared" ref="AB85:BE85" si="84">IF(OR(AB16="NO",AA16="NO"),"-",AB16/AA16-1)</f>
        <v>-6.8967398717773909E-2</v>
      </c>
      <c r="AC85" s="419">
        <f t="shared" si="84"/>
        <v>-0.17639991795352661</v>
      </c>
      <c r="AD85" s="419">
        <f t="shared" si="84"/>
        <v>-5.767246593375297E-2</v>
      </c>
      <c r="AE85" s="419">
        <f t="shared" si="84"/>
        <v>1.9255455712450242E-3</v>
      </c>
      <c r="AF85" s="419">
        <f t="shared" si="84"/>
        <v>0.16166107698684873</v>
      </c>
      <c r="AG85" s="419">
        <f t="shared" si="84"/>
        <v>-5.2551334868785604E-3</v>
      </c>
      <c r="AH85" s="419">
        <f t="shared" si="84"/>
        <v>0.2504810044024135</v>
      </c>
      <c r="AI85" s="419">
        <f t="shared" si="84"/>
        <v>-3.8934960621707426E-2</v>
      </c>
      <c r="AJ85" s="419">
        <f t="shared" si="84"/>
        <v>-1.1288090521803018E-2</v>
      </c>
      <c r="AK85" s="419">
        <f t="shared" si="84"/>
        <v>8.9743941597826282E-3</v>
      </c>
      <c r="AL85" s="419">
        <f t="shared" si="84"/>
        <v>-0.25369927102600354</v>
      </c>
      <c r="AM85" s="419">
        <f t="shared" si="84"/>
        <v>-4.657943652731722E-2</v>
      </c>
      <c r="AN85" s="419">
        <f t="shared" si="84"/>
        <v>-4.159180396804163E-2</v>
      </c>
      <c r="AO85" s="419">
        <f t="shared" si="84"/>
        <v>2.7761158310398493E-2</v>
      </c>
      <c r="AP85" s="419">
        <f t="shared" si="84"/>
        <v>-3.2289362362711849E-2</v>
      </c>
      <c r="AQ85" s="419">
        <f t="shared" si="84"/>
        <v>-8.0208542209914135E-5</v>
      </c>
      <c r="AR85" s="419">
        <f t="shared" si="84"/>
        <v>1.6564392572093301E-2</v>
      </c>
      <c r="AS85" s="419">
        <f t="shared" si="84"/>
        <v>-7.8473920934269858E-2</v>
      </c>
      <c r="AT85" s="419">
        <f t="shared" si="84"/>
        <v>-0.29661343494455616</v>
      </c>
      <c r="AU85" s="419">
        <f t="shared" si="84"/>
        <v>0.13658774118936012</v>
      </c>
      <c r="AV85" s="419">
        <f t="shared" si="84"/>
        <v>-9.7359824345311208E-2</v>
      </c>
      <c r="AW85" s="419">
        <f t="shared" si="84"/>
        <v>-3.4411153960250962E-3</v>
      </c>
      <c r="AX85" s="419">
        <f t="shared" si="84"/>
        <v>-0.22046872994128131</v>
      </c>
      <c r="AY85" s="419">
        <f t="shared" si="84"/>
        <v>5.9065720247830633E-2</v>
      </c>
      <c r="AZ85" s="419">
        <f t="shared" si="84"/>
        <v>-1.5305056613235557E-2</v>
      </c>
      <c r="BA85" s="419">
        <f t="shared" si="84"/>
        <v>4.1639806595123341E-2</v>
      </c>
      <c r="BB85" s="419">
        <f t="shared" si="84"/>
        <v>-8.873945177018594E-2</v>
      </c>
      <c r="BC85" s="419">
        <f t="shared" si="84"/>
        <v>7.927524280173559E-2</v>
      </c>
      <c r="BD85" s="419">
        <f t="shared" si="84"/>
        <v>0.98621960666490494</v>
      </c>
      <c r="BE85" s="419">
        <f t="shared" si="84"/>
        <v>8.4834060925466304E-2</v>
      </c>
      <c r="BF85" s="419">
        <f>IF(OR(BF16="NO",BE16="NO"),"-",BF16/BE16-1)</f>
        <v>3.9366118015335294E-2</v>
      </c>
      <c r="BG85" s="419">
        <f>IF(OR(BG16="NO",BF16="NO"),"-",BG16/BF16-1)</f>
        <v>3.9153380429115092E-2</v>
      </c>
      <c r="BH85" s="420"/>
      <c r="BJ85" s="335"/>
    </row>
    <row r="86" spans="20:63" ht="17.100000000000001" customHeight="1">
      <c r="U86" s="349" t="s">
        <v>14</v>
      </c>
      <c r="V86" s="350"/>
      <c r="W86" s="427"/>
      <c r="X86" s="427"/>
      <c r="Y86" s="427"/>
      <c r="Z86" s="427"/>
      <c r="AA86" s="428"/>
      <c r="AB86" s="429">
        <f t="shared" ref="AB86:BG86" si="85">AB17/AA17-1</f>
        <v>0.14677095884610503</v>
      </c>
      <c r="AC86" s="429">
        <f t="shared" si="85"/>
        <v>1.6590105127676003E-2</v>
      </c>
      <c r="AD86" s="429">
        <f t="shared" si="85"/>
        <v>0.42944100974223276</v>
      </c>
      <c r="AE86" s="429">
        <f t="shared" si="85"/>
        <v>0.22582115325927177</v>
      </c>
      <c r="AF86" s="429">
        <f t="shared" si="85"/>
        <v>0.3128697983598101</v>
      </c>
      <c r="AG86" s="429">
        <f t="shared" si="85"/>
        <v>3.1544252140475404E-2</v>
      </c>
      <c r="AH86" s="429">
        <f t="shared" si="85"/>
        <v>9.0793066576428938E-2</v>
      </c>
      <c r="AI86" s="429">
        <f t="shared" si="85"/>
        <v>-0.17513079393369191</v>
      </c>
      <c r="AJ86" s="429">
        <f t="shared" si="85"/>
        <v>-0.21595725750124428</v>
      </c>
      <c r="AK86" s="429">
        <f t="shared" si="85"/>
        <v>-0.11128874605595773</v>
      </c>
      <c r="AL86" s="429">
        <f t="shared" si="85"/>
        <v>-0.16903787278011251</v>
      </c>
      <c r="AM86" s="429">
        <f t="shared" si="85"/>
        <v>-5.7130747213954058E-2</v>
      </c>
      <c r="AN86" s="429">
        <f t="shared" si="85"/>
        <v>-3.1082007327307926E-2</v>
      </c>
      <c r="AO86" s="429">
        <f t="shared" si="85"/>
        <v>4.6222685486708048E-2</v>
      </c>
      <c r="AP86" s="429">
        <f t="shared" si="85"/>
        <v>-6.2959379661196802E-2</v>
      </c>
      <c r="AQ86" s="429">
        <f t="shared" si="85"/>
        <v>4.8132057833555564E-2</v>
      </c>
      <c r="AR86" s="429">
        <f t="shared" si="85"/>
        <v>-0.12171222105690316</v>
      </c>
      <c r="AS86" s="429">
        <f t="shared" si="85"/>
        <v>-0.27617052817921661</v>
      </c>
      <c r="AT86" s="429">
        <f t="shared" si="85"/>
        <v>-0.29453033441127274</v>
      </c>
      <c r="AU86" s="429">
        <f t="shared" si="85"/>
        <v>4.7811034450252254E-2</v>
      </c>
      <c r="AV86" s="429">
        <f t="shared" si="85"/>
        <v>-0.11513433020790187</v>
      </c>
      <c r="AW86" s="429">
        <f t="shared" si="85"/>
        <v>-8.1364708552081111E-2</v>
      </c>
      <c r="AX86" s="429">
        <f t="shared" si="85"/>
        <v>-4.4505951514194009E-2</v>
      </c>
      <c r="AY86" s="429">
        <f t="shared" si="85"/>
        <v>2.7109692818812814E-2</v>
      </c>
      <c r="AZ86" s="429">
        <f t="shared" si="85"/>
        <v>-1.5991013890106154E-2</v>
      </c>
      <c r="BA86" s="429">
        <f t="shared" si="85"/>
        <v>1.9640462997406294E-2</v>
      </c>
      <c r="BB86" s="429">
        <f t="shared" si="85"/>
        <v>3.7736174556879609E-2</v>
      </c>
      <c r="BC86" s="429">
        <f t="shared" si="85"/>
        <v>2.605439140155319E-3</v>
      </c>
      <c r="BD86" s="429">
        <f t="shared" si="85"/>
        <v>-1.3702184500725467E-2</v>
      </c>
      <c r="BE86" s="429">
        <f t="shared" si="85"/>
        <v>1.8321895410327915E-2</v>
      </c>
      <c r="BF86" s="429">
        <f t="shared" si="85"/>
        <v>-9.6241478835365823E-2</v>
      </c>
      <c r="BG86" s="429">
        <f t="shared" si="85"/>
        <v>4.9463888125882427E-2</v>
      </c>
      <c r="BH86" s="415"/>
      <c r="BJ86" s="335"/>
      <c r="BK86" s="335"/>
    </row>
    <row r="87" spans="20:63" ht="17.100000000000001" customHeight="1">
      <c r="U87" s="352"/>
      <c r="V87" s="282" t="s">
        <v>504</v>
      </c>
      <c r="W87" s="430"/>
      <c r="X87" s="430"/>
      <c r="Y87" s="430"/>
      <c r="Z87" s="430"/>
      <c r="AA87" s="431"/>
      <c r="AB87" s="419">
        <f t="shared" ref="AB87:BG87" si="86">IF(OR(AB18="NO",AA18="NO"),"-",AB18/AA18-1)</f>
        <v>0.15354724597745784</v>
      </c>
      <c r="AC87" s="419">
        <f t="shared" si="86"/>
        <v>3.2373108865513922E-2</v>
      </c>
      <c r="AD87" s="419">
        <f t="shared" si="86"/>
        <v>0.41428200001178195</v>
      </c>
      <c r="AE87" s="419">
        <f t="shared" si="86"/>
        <v>0.21908342366428712</v>
      </c>
      <c r="AF87" s="419">
        <f t="shared" si="86"/>
        <v>0.30381291136049349</v>
      </c>
      <c r="AG87" s="419">
        <f t="shared" si="86"/>
        <v>0.1676546943434738</v>
      </c>
      <c r="AH87" s="419">
        <f t="shared" si="86"/>
        <v>0.25925876675469084</v>
      </c>
      <c r="AI87" s="419">
        <f t="shared" si="86"/>
        <v>1.4636370974372426E-2</v>
      </c>
      <c r="AJ87" s="419">
        <f t="shared" si="86"/>
        <v>6.4747191102227486E-2</v>
      </c>
      <c r="AK87" s="419">
        <f t="shared" si="86"/>
        <v>7.9542785490679613E-2</v>
      </c>
      <c r="AL87" s="419">
        <f t="shared" si="86"/>
        <v>-0.22905563402054863</v>
      </c>
      <c r="AM87" s="419">
        <f t="shared" si="86"/>
        <v>1.0213365983838818E-2</v>
      </c>
      <c r="AN87" s="419">
        <f t="shared" si="86"/>
        <v>-2.0967707790242596E-3</v>
      </c>
      <c r="AO87" s="419">
        <f t="shared" si="86"/>
        <v>6.2124899925934063E-2</v>
      </c>
      <c r="AP87" s="419">
        <f t="shared" si="86"/>
        <v>-0.15341927014171175</v>
      </c>
      <c r="AQ87" s="419">
        <f t="shared" si="86"/>
        <v>7.985747833188972E-2</v>
      </c>
      <c r="AR87" s="419">
        <f t="shared" si="86"/>
        <v>-0.10364917763810166</v>
      </c>
      <c r="AS87" s="419">
        <f t="shared" si="86"/>
        <v>-0.25323877628020053</v>
      </c>
      <c r="AT87" s="419">
        <f t="shared" si="86"/>
        <v>-0.37343562738726122</v>
      </c>
      <c r="AU87" s="419">
        <f t="shared" si="86"/>
        <v>5.5706518718948939E-2</v>
      </c>
      <c r="AV87" s="419">
        <f t="shared" si="86"/>
        <v>-0.16012037701246828</v>
      </c>
      <c r="AW87" s="419">
        <f t="shared" si="86"/>
        <v>-0.1237871597549095</v>
      </c>
      <c r="AX87" s="419">
        <f t="shared" si="86"/>
        <v>-4.0386992942763045E-2</v>
      </c>
      <c r="AY87" s="419">
        <f t="shared" si="86"/>
        <v>4.8904694393786752E-2</v>
      </c>
      <c r="AZ87" s="419">
        <f t="shared" si="86"/>
        <v>-2.2090453546357303E-2</v>
      </c>
      <c r="BA87" s="419">
        <f t="shared" si="86"/>
        <v>8.5183747564218537E-2</v>
      </c>
      <c r="BB87" s="419">
        <f t="shared" si="86"/>
        <v>6.7358875786148076E-2</v>
      </c>
      <c r="BC87" s="419">
        <f t="shared" si="86"/>
        <v>-1.7232607029548652E-2</v>
      </c>
      <c r="BD87" s="419">
        <f t="shared" si="86"/>
        <v>-4.7754713678471172E-2</v>
      </c>
      <c r="BE87" s="419">
        <f t="shared" si="86"/>
        <v>8.129918845781603E-2</v>
      </c>
      <c r="BF87" s="419">
        <f t="shared" si="86"/>
        <v>-0.15670773570458696</v>
      </c>
      <c r="BG87" s="419">
        <f t="shared" si="86"/>
        <v>2.7620778129032297E-2</v>
      </c>
      <c r="BH87" s="432"/>
    </row>
    <row r="88" spans="20:63" ht="17.100000000000001" customHeight="1">
      <c r="U88" s="353"/>
      <c r="V88" s="282" t="s">
        <v>505</v>
      </c>
      <c r="W88" s="430"/>
      <c r="X88" s="430"/>
      <c r="Y88" s="430"/>
      <c r="Z88" s="430"/>
      <c r="AA88" s="431"/>
      <c r="AB88" s="419">
        <f t="shared" ref="AB88:BG88" si="87">IF(OR(AB19="NO",AA19="NO"),"-",AB19/AA19-1)</f>
        <v>0.15789473684210531</v>
      </c>
      <c r="AC88" s="419">
        <f t="shared" si="87"/>
        <v>2.2727272727272707E-2</v>
      </c>
      <c r="AD88" s="419">
        <f t="shared" si="87"/>
        <v>0.44444444444444464</v>
      </c>
      <c r="AE88" s="419">
        <f t="shared" si="87"/>
        <v>0.23076923076923106</v>
      </c>
      <c r="AF88" s="419">
        <f t="shared" si="87"/>
        <v>0.31249999999999956</v>
      </c>
      <c r="AG88" s="419">
        <f t="shared" si="87"/>
        <v>-3.4822980410270876E-2</v>
      </c>
      <c r="AH88" s="419">
        <f t="shared" si="87"/>
        <v>0.86023543011112835</v>
      </c>
      <c r="AI88" s="419">
        <f t="shared" si="87"/>
        <v>9.8205968320076886E-2</v>
      </c>
      <c r="AJ88" s="419">
        <f t="shared" si="87"/>
        <v>0.24948858110128191</v>
      </c>
      <c r="AK88" s="419">
        <f t="shared" si="87"/>
        <v>4.5347583449071305E-3</v>
      </c>
      <c r="AL88" s="419">
        <f t="shared" si="87"/>
        <v>-0.32821752510960878</v>
      </c>
      <c r="AM88" s="419">
        <f t="shared" si="87"/>
        <v>0.26327300263513354</v>
      </c>
      <c r="AN88" s="419">
        <f t="shared" si="87"/>
        <v>-7.4799073500651403E-2</v>
      </c>
      <c r="AO88" s="419">
        <f t="shared" si="87"/>
        <v>6.6518781492670875E-2</v>
      </c>
      <c r="AP88" s="419">
        <f t="shared" si="87"/>
        <v>-0.15065007217655657</v>
      </c>
      <c r="AQ88" s="419">
        <f t="shared" si="87"/>
        <v>3.612470857873773E-2</v>
      </c>
      <c r="AR88" s="419">
        <f t="shared" si="87"/>
        <v>-0.322664708338955</v>
      </c>
      <c r="AS88" s="419">
        <f t="shared" si="87"/>
        <v>-0.21914018879873376</v>
      </c>
      <c r="AT88" s="419">
        <f t="shared" si="87"/>
        <v>-0.52889379765090194</v>
      </c>
      <c r="AU88" s="419">
        <f t="shared" si="87"/>
        <v>0.18100266206658233</v>
      </c>
      <c r="AV88" s="419">
        <f t="shared" si="87"/>
        <v>0.27138418932670483</v>
      </c>
      <c r="AW88" s="419">
        <f t="shared" si="87"/>
        <v>0.15360011515703431</v>
      </c>
      <c r="AX88" s="419">
        <f t="shared" si="87"/>
        <v>0.10863032484420998</v>
      </c>
      <c r="AY88" s="419">
        <f t="shared" si="87"/>
        <v>0.18657324433178712</v>
      </c>
      <c r="AZ88" s="419">
        <f t="shared" si="87"/>
        <v>-3.6558965649460595E-2</v>
      </c>
      <c r="BA88" s="419">
        <f t="shared" si="87"/>
        <v>-0.1763253512896108</v>
      </c>
      <c r="BB88" s="419">
        <f t="shared" si="87"/>
        <v>0.18174259678332016</v>
      </c>
      <c r="BC88" s="419">
        <f t="shared" si="87"/>
        <v>-5.6969647490413777E-2</v>
      </c>
      <c r="BD88" s="419">
        <f t="shared" si="87"/>
        <v>-5.2557187938767069E-2</v>
      </c>
      <c r="BE88" s="419">
        <f t="shared" si="87"/>
        <v>2.7345933769939323E-2</v>
      </c>
      <c r="BF88" s="419">
        <f t="shared" si="87"/>
        <v>1.2465343068021273E-2</v>
      </c>
      <c r="BG88" s="419">
        <f t="shared" si="87"/>
        <v>-0.2660345874656318</v>
      </c>
      <c r="BH88" s="432"/>
    </row>
    <row r="89" spans="20:63" ht="17.100000000000001" customHeight="1">
      <c r="U89" s="353"/>
      <c r="V89" s="282" t="s">
        <v>502</v>
      </c>
      <c r="W89" s="421"/>
      <c r="X89" s="421"/>
      <c r="Y89" s="421"/>
      <c r="Z89" s="421"/>
      <c r="AA89" s="431"/>
      <c r="AB89" s="419">
        <f t="shared" ref="AB89:BG89" si="88">IF(OR(AB20="NO",AA20="NO"),"-",AB20/AA20-1)</f>
        <v>0.15789473684210509</v>
      </c>
      <c r="AC89" s="419">
        <f t="shared" si="88"/>
        <v>2.2727272727272929E-2</v>
      </c>
      <c r="AD89" s="419">
        <f t="shared" si="88"/>
        <v>0.44444444444444442</v>
      </c>
      <c r="AE89" s="419">
        <f t="shared" si="88"/>
        <v>0.23076923076923084</v>
      </c>
      <c r="AF89" s="419">
        <f t="shared" si="88"/>
        <v>0.31249999999999978</v>
      </c>
      <c r="AG89" s="419">
        <f t="shared" si="88"/>
        <v>-2.6812812039352596E-2</v>
      </c>
      <c r="AH89" s="419">
        <f t="shared" si="88"/>
        <v>-8.8887671269977098E-4</v>
      </c>
      <c r="AI89" s="419">
        <f t="shared" si="88"/>
        <v>-0.28360692990593672</v>
      </c>
      <c r="AJ89" s="419">
        <f t="shared" si="88"/>
        <v>-0.43099522107706012</v>
      </c>
      <c r="AK89" s="419">
        <f t="shared" si="88"/>
        <v>-0.38810061096151471</v>
      </c>
      <c r="AL89" s="419">
        <f t="shared" si="88"/>
        <v>-1.9762705321009544E-2</v>
      </c>
      <c r="AM89" s="419">
        <f t="shared" si="88"/>
        <v>-0.18560692770025622</v>
      </c>
      <c r="AN89" s="419">
        <f t="shared" si="88"/>
        <v>-8.681072603553952E-2</v>
      </c>
      <c r="AO89" s="419">
        <f t="shared" si="88"/>
        <v>8.9171824611344652E-2</v>
      </c>
      <c r="AP89" s="419">
        <f t="shared" si="88"/>
        <v>0.12963625756586472</v>
      </c>
      <c r="AQ89" s="419">
        <f t="shared" si="88"/>
        <v>-1.7227754716286903E-4</v>
      </c>
      <c r="AR89" s="419">
        <f t="shared" si="88"/>
        <v>-0.14993652884639452</v>
      </c>
      <c r="AS89" s="419">
        <f t="shared" si="88"/>
        <v>-0.30300329544460758</v>
      </c>
      <c r="AT89" s="419">
        <f t="shared" si="88"/>
        <v>-0.12864463683324112</v>
      </c>
      <c r="AU89" s="419">
        <f t="shared" si="88"/>
        <v>0.19466707689650109</v>
      </c>
      <c r="AV89" s="419">
        <f t="shared" si="88"/>
        <v>-6.2582400681971517E-2</v>
      </c>
      <c r="AW89" s="419">
        <f t="shared" si="88"/>
        <v>-1.292137327211651E-2</v>
      </c>
      <c r="AX89" s="419">
        <f t="shared" si="88"/>
        <v>-3.8180685600772812E-2</v>
      </c>
      <c r="AY89" s="419">
        <f t="shared" si="88"/>
        <v>1.1341805213508804E-2</v>
      </c>
      <c r="AZ89" s="419">
        <f t="shared" si="88"/>
        <v>-1.177534184070439E-2</v>
      </c>
      <c r="BA89" s="419">
        <f t="shared" si="88"/>
        <v>-3.177506743926839E-2</v>
      </c>
      <c r="BB89" s="419">
        <f t="shared" si="88"/>
        <v>1.1919919271833335E-2</v>
      </c>
      <c r="BC89" s="419">
        <f t="shared" si="88"/>
        <v>1.3238909964973677E-2</v>
      </c>
      <c r="BD89" s="419">
        <f t="shared" si="88"/>
        <v>3.2693412459094739E-2</v>
      </c>
      <c r="BE89" s="419">
        <f t="shared" si="88"/>
        <v>-6.0549451510045649E-2</v>
      </c>
      <c r="BF89" s="419">
        <f t="shared" si="88"/>
        <v>-4.7131245014101486E-2</v>
      </c>
      <c r="BG89" s="419">
        <f t="shared" si="88"/>
        <v>9.9215542650518573E-2</v>
      </c>
      <c r="BH89" s="432"/>
    </row>
    <row r="90" spans="20:63" ht="17.100000000000001" customHeight="1">
      <c r="U90" s="353"/>
      <c r="V90" s="282" t="s">
        <v>510</v>
      </c>
      <c r="W90" s="430"/>
      <c r="X90" s="430"/>
      <c r="Y90" s="430"/>
      <c r="Z90" s="430"/>
      <c r="AA90" s="431"/>
      <c r="AB90" s="419">
        <f t="shared" ref="AB90:BG90" si="89">IF(OR(AB21="NO",AA21="NO"),"-",AB21/AA21-1)</f>
        <v>0.15789473684210531</v>
      </c>
      <c r="AC90" s="419">
        <f t="shared" si="89"/>
        <v>2.2727272727272707E-2</v>
      </c>
      <c r="AD90" s="419">
        <f t="shared" si="89"/>
        <v>0.44444444444444442</v>
      </c>
      <c r="AE90" s="419">
        <f t="shared" si="89"/>
        <v>0.23076923076923106</v>
      </c>
      <c r="AF90" s="419">
        <f t="shared" si="89"/>
        <v>0.31249999999999978</v>
      </c>
      <c r="AG90" s="419">
        <f t="shared" si="89"/>
        <v>0.30797084186955037</v>
      </c>
      <c r="AH90" s="419">
        <f t="shared" si="89"/>
        <v>0.39379120678978619</v>
      </c>
      <c r="AI90" s="419">
        <f t="shared" si="89"/>
        <v>-2.455979876515002E-2</v>
      </c>
      <c r="AJ90" s="419">
        <f t="shared" si="89"/>
        <v>-4.5290563712356513E-2</v>
      </c>
      <c r="AK90" s="419">
        <f t="shared" si="89"/>
        <v>5.1424113353768286E-2</v>
      </c>
      <c r="AL90" s="419">
        <f t="shared" si="89"/>
        <v>-0.19446431431164257</v>
      </c>
      <c r="AM90" s="419">
        <f t="shared" si="89"/>
        <v>-5.0227467014797633E-2</v>
      </c>
      <c r="AN90" s="419">
        <f t="shared" si="89"/>
        <v>-3.2401774679850393E-2</v>
      </c>
      <c r="AO90" s="419">
        <f t="shared" si="89"/>
        <v>-0.10025400614013413</v>
      </c>
      <c r="AP90" s="419">
        <f t="shared" si="89"/>
        <v>-4.3671095313755459E-2</v>
      </c>
      <c r="AQ90" s="419">
        <f t="shared" si="89"/>
        <v>4.3065282667522409E-2</v>
      </c>
      <c r="AR90" s="419">
        <f t="shared" si="89"/>
        <v>-0.10764424223952374</v>
      </c>
      <c r="AS90" s="419">
        <f t="shared" si="89"/>
        <v>-0.333584586465552</v>
      </c>
      <c r="AT90" s="419">
        <f t="shared" si="89"/>
        <v>-0.29377013909060812</v>
      </c>
      <c r="AU90" s="419">
        <f t="shared" si="89"/>
        <v>-0.45688460961788591</v>
      </c>
      <c r="AV90" s="419">
        <f t="shared" si="89"/>
        <v>-0.17772224196209319</v>
      </c>
      <c r="AW90" s="419">
        <f t="shared" si="89"/>
        <v>-0.28230533588425122</v>
      </c>
      <c r="AX90" s="419">
        <f t="shared" si="89"/>
        <v>-0.25037975439067728</v>
      </c>
      <c r="AY90" s="419">
        <f t="shared" si="89"/>
        <v>-3.4711260358339158E-2</v>
      </c>
      <c r="AZ90" s="419">
        <f t="shared" si="89"/>
        <v>6.9409302277624985E-2</v>
      </c>
      <c r="BA90" s="419">
        <f t="shared" si="89"/>
        <v>-0.15217876423780874</v>
      </c>
      <c r="BB90" s="419">
        <f t="shared" si="89"/>
        <v>-0.16495025119580708</v>
      </c>
      <c r="BC90" s="419">
        <f t="shared" si="89"/>
        <v>7.9798318119191913E-2</v>
      </c>
      <c r="BD90" s="419">
        <f t="shared" si="89"/>
        <v>-0.26527278380056107</v>
      </c>
      <c r="BE90" s="419">
        <f t="shared" si="89"/>
        <v>0.15235433516425068</v>
      </c>
      <c r="BF90" s="419">
        <f t="shared" si="89"/>
        <v>7.0321266193784204E-2</v>
      </c>
      <c r="BG90" s="419">
        <f t="shared" si="89"/>
        <v>-7.2180792269577299E-2</v>
      </c>
      <c r="BH90" s="432"/>
    </row>
    <row r="91" spans="20:63" ht="17.100000000000001" customHeight="1">
      <c r="U91" s="352"/>
      <c r="V91" s="282" t="s">
        <v>509</v>
      </c>
      <c r="W91" s="416"/>
      <c r="X91" s="416"/>
      <c r="Y91" s="416"/>
      <c r="Z91" s="416"/>
      <c r="AA91" s="433"/>
      <c r="AB91" s="419">
        <f t="shared" ref="AB91:BG91" si="90">IF(OR(AB22="NO",AA22="NO"),"-",AB22/AA22-1)</f>
        <v>-6.8967398717773798E-2</v>
      </c>
      <c r="AC91" s="419">
        <f t="shared" si="90"/>
        <v>-0.1763999179535265</v>
      </c>
      <c r="AD91" s="419">
        <f t="shared" si="90"/>
        <v>-5.7672465933753303E-2</v>
      </c>
      <c r="AE91" s="419">
        <f t="shared" si="90"/>
        <v>1.9255455712452463E-3</v>
      </c>
      <c r="AF91" s="419">
        <f t="shared" si="90"/>
        <v>0.16166107698684873</v>
      </c>
      <c r="AG91" s="419">
        <f t="shared" si="90"/>
        <v>-5.2551334868784494E-3</v>
      </c>
      <c r="AH91" s="419">
        <f t="shared" si="90"/>
        <v>0.25048100440241328</v>
      </c>
      <c r="AI91" s="419">
        <f t="shared" si="90"/>
        <v>-3.8934960621707537E-2</v>
      </c>
      <c r="AJ91" s="419">
        <f t="shared" si="90"/>
        <v>-1.1288090521803018E-2</v>
      </c>
      <c r="AK91" s="419">
        <f t="shared" si="90"/>
        <v>8.9743941597824062E-3</v>
      </c>
      <c r="AL91" s="419">
        <f t="shared" si="90"/>
        <v>-0.25369927102600365</v>
      </c>
      <c r="AM91" s="419">
        <f t="shared" si="90"/>
        <v>-4.3538011539961397E-2</v>
      </c>
      <c r="AN91" s="419">
        <f t="shared" si="90"/>
        <v>-3.6755937298724062E-2</v>
      </c>
      <c r="AO91" s="419">
        <f t="shared" si="90"/>
        <v>3.3607601615897487E-2</v>
      </c>
      <c r="AP91" s="419">
        <f t="shared" si="90"/>
        <v>-2.2069169293438717E-2</v>
      </c>
      <c r="AQ91" s="419">
        <f t="shared" si="90"/>
        <v>2.8694518912988354E-2</v>
      </c>
      <c r="AR91" s="419">
        <f t="shared" si="90"/>
        <v>7.6840329858031575E-2</v>
      </c>
      <c r="AS91" s="419">
        <f t="shared" si="90"/>
        <v>-3.5411075350189058E-4</v>
      </c>
      <c r="AT91" s="419">
        <f t="shared" si="90"/>
        <v>-0.18340117819873691</v>
      </c>
      <c r="AU91" s="419">
        <f t="shared" si="90"/>
        <v>0.20843578658273132</v>
      </c>
      <c r="AV91" s="419">
        <f t="shared" si="90"/>
        <v>5.6847833824779981E-2</v>
      </c>
      <c r="AW91" s="419">
        <f t="shared" si="90"/>
        <v>-0.43075595091770524</v>
      </c>
      <c r="AX91" s="419">
        <f t="shared" si="90"/>
        <v>1.0945127414058948</v>
      </c>
      <c r="AY91" s="419">
        <f t="shared" si="90"/>
        <v>-6.0410686698902261E-2</v>
      </c>
      <c r="AZ91" s="419">
        <f t="shared" si="90"/>
        <v>-8.2307846319226607E-2</v>
      </c>
      <c r="BA91" s="419">
        <f t="shared" si="90"/>
        <v>0.93109882243830167</v>
      </c>
      <c r="BB91" s="419">
        <f t="shared" si="90"/>
        <v>-6.810884716475174E-2</v>
      </c>
      <c r="BC91" s="419">
        <f t="shared" si="90"/>
        <v>0.78978753817745195</v>
      </c>
      <c r="BD91" s="419">
        <f t="shared" si="90"/>
        <v>0.34292655996672039</v>
      </c>
      <c r="BE91" s="419">
        <f t="shared" si="90"/>
        <v>0.14717225822915236</v>
      </c>
      <c r="BF91" s="419">
        <f t="shared" si="90"/>
        <v>0.18066457923448276</v>
      </c>
      <c r="BG91" s="419">
        <f t="shared" si="90"/>
        <v>2.2479652377310755E-2</v>
      </c>
      <c r="BH91" s="420"/>
    </row>
    <row r="92" spans="20:63" ht="17.100000000000001" customHeight="1">
      <c r="U92" s="356"/>
      <c r="V92" s="282" t="s">
        <v>511</v>
      </c>
      <c r="W92" s="430"/>
      <c r="X92" s="430"/>
      <c r="Y92" s="430"/>
      <c r="Z92" s="430"/>
      <c r="AA92" s="431"/>
      <c r="AB92" s="419">
        <f t="shared" ref="AB92:BG92" si="91">IF(OR(AB23="NO",AA23="NO"),"-",AB23/AA23-1)</f>
        <v>-0.16076246334310851</v>
      </c>
      <c r="AC92" s="419">
        <f t="shared" si="91"/>
        <v>-0.32972255223984903</v>
      </c>
      <c r="AD92" s="419">
        <f t="shared" si="91"/>
        <v>-7.8928161818371589E-2</v>
      </c>
      <c r="AE92" s="419">
        <f t="shared" si="91"/>
        <v>-2.3205795788995287E-3</v>
      </c>
      <c r="AF92" s="419">
        <f t="shared" si="91"/>
        <v>0.62011973287901401</v>
      </c>
      <c r="AG92" s="419">
        <f t="shared" si="91"/>
        <v>-5.5309284862866792E-2</v>
      </c>
      <c r="AH92" s="419">
        <f t="shared" si="91"/>
        <v>-9.7831143156180911E-2</v>
      </c>
      <c r="AI92" s="419">
        <f t="shared" si="91"/>
        <v>-0.16884958359612734</v>
      </c>
      <c r="AJ92" s="419">
        <f t="shared" si="91"/>
        <v>-0.41045751633986938</v>
      </c>
      <c r="AK92" s="419">
        <f t="shared" si="91"/>
        <v>-0.38930437070164225</v>
      </c>
      <c r="AL92" s="419">
        <f t="shared" si="91"/>
        <v>-0.13342031274680144</v>
      </c>
      <c r="AM92" s="419">
        <f t="shared" si="91"/>
        <v>-4.6028701226834112E-2</v>
      </c>
      <c r="AN92" s="419">
        <f t="shared" si="91"/>
        <v>1.4637291384366202E-2</v>
      </c>
      <c r="AO92" s="419">
        <f t="shared" si="91"/>
        <v>-1.877536646755229E-2</v>
      </c>
      <c r="AP92" s="419">
        <f t="shared" si="91"/>
        <v>1.0212002865244152E-3</v>
      </c>
      <c r="AQ92" s="419">
        <f t="shared" si="91"/>
        <v>2.6002619241942693E-3</v>
      </c>
      <c r="AR92" s="419">
        <f t="shared" si="91"/>
        <v>-8.8493598716228306E-3</v>
      </c>
      <c r="AS92" s="419">
        <f t="shared" si="91"/>
        <v>-1.5128593040847349E-3</v>
      </c>
      <c r="AT92" s="419">
        <f t="shared" si="91"/>
        <v>-0.24861036399497949</v>
      </c>
      <c r="AU92" s="419">
        <f t="shared" si="91"/>
        <v>-5.8310464145090113E-2</v>
      </c>
      <c r="AV92" s="419">
        <f t="shared" si="91"/>
        <v>-2.0444807182204983E-3</v>
      </c>
      <c r="AW92" s="419">
        <f t="shared" si="91"/>
        <v>-0.12966451942129076</v>
      </c>
      <c r="AX92" s="419">
        <f t="shared" si="91"/>
        <v>-0.2770140800726939</v>
      </c>
      <c r="AY92" s="419">
        <f t="shared" si="91"/>
        <v>-0.80067796610169495</v>
      </c>
      <c r="AZ92" s="418" t="str">
        <f t="shared" si="91"/>
        <v>-</v>
      </c>
      <c r="BA92" s="418" t="str">
        <f t="shared" si="91"/>
        <v>-</v>
      </c>
      <c r="BB92" s="418" t="str">
        <f t="shared" si="91"/>
        <v>-</v>
      </c>
      <c r="BC92" s="418" t="str">
        <f t="shared" si="91"/>
        <v>-</v>
      </c>
      <c r="BD92" s="418" t="str">
        <f t="shared" si="91"/>
        <v>-</v>
      </c>
      <c r="BE92" s="418" t="str">
        <f t="shared" si="91"/>
        <v>-</v>
      </c>
      <c r="BF92" s="418" t="str">
        <f t="shared" si="91"/>
        <v>-</v>
      </c>
      <c r="BG92" s="418" t="str">
        <f t="shared" si="91"/>
        <v>-</v>
      </c>
      <c r="BH92" s="432"/>
    </row>
    <row r="93" spans="20:63" ht="17.100000000000001" customHeight="1">
      <c r="U93" s="357" t="s">
        <v>258</v>
      </c>
      <c r="V93" s="358"/>
      <c r="W93" s="434"/>
      <c r="X93" s="434"/>
      <c r="Y93" s="434"/>
      <c r="Z93" s="434"/>
      <c r="AA93" s="435"/>
      <c r="AB93" s="436">
        <f t="shared" ref="AB93:BG93" si="92">AB24/AA24-1</f>
        <v>0.10597990842559768</v>
      </c>
      <c r="AC93" s="436">
        <f t="shared" si="92"/>
        <v>0.1008220622772622</v>
      </c>
      <c r="AD93" s="436">
        <f t="shared" si="92"/>
        <v>4.0685026921867262E-3</v>
      </c>
      <c r="AE93" s="436">
        <f t="shared" si="92"/>
        <v>-4.3594461739101753E-2</v>
      </c>
      <c r="AF93" s="436">
        <f t="shared" si="92"/>
        <v>9.52328930441666E-2</v>
      </c>
      <c r="AG93" s="436">
        <f t="shared" si="92"/>
        <v>3.5939647662294849E-2</v>
      </c>
      <c r="AH93" s="436">
        <f t="shared" si="92"/>
        <v>-0.13420074105228874</v>
      </c>
      <c r="AI93" s="436">
        <f t="shared" si="92"/>
        <v>-8.4000953404090084E-2</v>
      </c>
      <c r="AJ93" s="436">
        <f t="shared" si="92"/>
        <v>-0.28719245339563959</v>
      </c>
      <c r="AK93" s="436">
        <f t="shared" si="92"/>
        <v>-0.20639926583114365</v>
      </c>
      <c r="AL93" s="436">
        <f t="shared" si="92"/>
        <v>-0.15350008483031963</v>
      </c>
      <c r="AM93" s="436">
        <f t="shared" si="92"/>
        <v>-4.9292656045217043E-2</v>
      </c>
      <c r="AN93" s="436">
        <f t="shared" si="92"/>
        <v>-5.3913553640771772E-2</v>
      </c>
      <c r="AO93" s="436">
        <f t="shared" si="92"/>
        <v>-1.3315954969596144E-2</v>
      </c>
      <c r="AP93" s="436">
        <f t="shared" si="92"/>
        <v>-5.2893225482714468E-2</v>
      </c>
      <c r="AQ93" s="436">
        <f t="shared" si="92"/>
        <v>1.5707264783096697E-2</v>
      </c>
      <c r="AR93" s="436">
        <f t="shared" si="92"/>
        <v>-9.5194403883182455E-2</v>
      </c>
      <c r="AS93" s="436">
        <f t="shared" si="92"/>
        <v>-0.12147927828505922</v>
      </c>
      <c r="AT93" s="436">
        <f t="shared" si="92"/>
        <v>-0.41348571711065074</v>
      </c>
      <c r="AU93" s="436">
        <f t="shared" si="92"/>
        <v>7.0073056135033784E-3</v>
      </c>
      <c r="AV93" s="436">
        <f t="shared" si="92"/>
        <v>-8.9002006598037031E-2</v>
      </c>
      <c r="AW93" s="436">
        <f t="shared" si="92"/>
        <v>-1.9370402453044666E-2</v>
      </c>
      <c r="AX93" s="436">
        <f t="shared" si="92"/>
        <v>-5.510119050672746E-2</v>
      </c>
      <c r="AY93" s="436">
        <f t="shared" si="92"/>
        <v>-2.4677475216119071E-2</v>
      </c>
      <c r="AZ93" s="436">
        <f t="shared" si="92"/>
        <v>3.3992526039319904E-2</v>
      </c>
      <c r="BA93" s="436">
        <f t="shared" si="92"/>
        <v>1.75299550592245E-2</v>
      </c>
      <c r="BB93" s="436">
        <f t="shared" si="92"/>
        <v>-3.4652997260260276E-2</v>
      </c>
      <c r="BC93" s="436">
        <f t="shared" si="92"/>
        <v>-2.2259927907266719E-2</v>
      </c>
      <c r="BD93" s="436">
        <f t="shared" si="92"/>
        <v>-3.0838351316354928E-2</v>
      </c>
      <c r="BE93" s="436">
        <f t="shared" si="92"/>
        <v>2.0046287551568565E-2</v>
      </c>
      <c r="BF93" s="436">
        <f t="shared" si="92"/>
        <v>-3.5781402722178113E-3</v>
      </c>
      <c r="BG93" s="436">
        <f t="shared" si="92"/>
        <v>-4.5662399014275823E-2</v>
      </c>
      <c r="BH93" s="415"/>
    </row>
    <row r="94" spans="20:63" ht="17.100000000000001" customHeight="1">
      <c r="U94" s="360"/>
      <c r="V94" s="282" t="s">
        <v>512</v>
      </c>
      <c r="W94" s="416"/>
      <c r="X94" s="416"/>
      <c r="Y94" s="416"/>
      <c r="Z94" s="416"/>
      <c r="AA94" s="424"/>
      <c r="AB94" s="419">
        <f t="shared" ref="AB94:BG94" si="93">IF(OR(AB25="NO",AA25="NO"),"-",AB25/AA25-1)</f>
        <v>-5.119412220448516E-2</v>
      </c>
      <c r="AC94" s="419">
        <f t="shared" si="93"/>
        <v>5.5890919951882667E-2</v>
      </c>
      <c r="AD94" s="419">
        <f t="shared" si="93"/>
        <v>8.6467794674832898E-2</v>
      </c>
      <c r="AE94" s="419">
        <f t="shared" si="93"/>
        <v>3.5618444105531832E-2</v>
      </c>
      <c r="AF94" s="419">
        <f t="shared" si="93"/>
        <v>1.3591760528540497E-2</v>
      </c>
      <c r="AG94" s="419">
        <f t="shared" si="93"/>
        <v>2.0385036789092315E-2</v>
      </c>
      <c r="AH94" s="419">
        <f t="shared" si="93"/>
        <v>4.4277389875184703E-3</v>
      </c>
      <c r="AI94" s="419">
        <f t="shared" si="93"/>
        <v>5.1042553593017015E-3</v>
      </c>
      <c r="AJ94" s="419">
        <f t="shared" si="93"/>
        <v>-1.0406489599601443E-3</v>
      </c>
      <c r="AK94" s="419">
        <f t="shared" si="93"/>
        <v>-1.2566194431621769E-2</v>
      </c>
      <c r="AL94" s="419">
        <f t="shared" si="93"/>
        <v>-8.0852574215631856E-3</v>
      </c>
      <c r="AM94" s="419">
        <f t="shared" si="93"/>
        <v>2.6405203378312869E-2</v>
      </c>
      <c r="AN94" s="419">
        <f t="shared" si="93"/>
        <v>-2.6903763205532338E-2</v>
      </c>
      <c r="AO94" s="419">
        <f t="shared" si="93"/>
        <v>5.6024140639568731E-2</v>
      </c>
      <c r="AP94" s="419">
        <f t="shared" si="93"/>
        <v>-1.2299478667442965E-2</v>
      </c>
      <c r="AQ94" s="419">
        <f t="shared" si="93"/>
        <v>1.620369297806179E-2</v>
      </c>
      <c r="AR94" s="419">
        <f t="shared" si="93"/>
        <v>-7.2422595461268946E-3</v>
      </c>
      <c r="AS94" s="419">
        <f t="shared" si="93"/>
        <v>-2.6305958845770361E-3</v>
      </c>
      <c r="AT94" s="419">
        <f t="shared" si="93"/>
        <v>-1.0811822231907464E-2</v>
      </c>
      <c r="AU94" s="419">
        <f t="shared" si="93"/>
        <v>-4.42757284090467E-2</v>
      </c>
      <c r="AV94" s="419">
        <f t="shared" si="93"/>
        <v>9.0052047540909452E-3</v>
      </c>
      <c r="AW94" s="419">
        <f t="shared" si="93"/>
        <v>2.5818067417808344E-2</v>
      </c>
      <c r="AX94" s="419">
        <f t="shared" si="93"/>
        <v>1.8117487688205092E-3</v>
      </c>
      <c r="AY94" s="419">
        <f t="shared" si="93"/>
        <v>-1.7485771384055937E-3</v>
      </c>
      <c r="AZ94" s="419">
        <f t="shared" si="93"/>
        <v>-1.9915097650327285E-2</v>
      </c>
      <c r="BA94" s="419">
        <f t="shared" si="93"/>
        <v>-2.4561711631720606E-2</v>
      </c>
      <c r="BB94" s="419">
        <f t="shared" si="93"/>
        <v>1.4994844005818297E-2</v>
      </c>
      <c r="BC94" s="419">
        <f t="shared" si="93"/>
        <v>1.6667650019813296E-2</v>
      </c>
      <c r="BD94" s="419">
        <f t="shared" si="93"/>
        <v>2.0685909881823505E-3</v>
      </c>
      <c r="BE94" s="419">
        <f t="shared" si="93"/>
        <v>-3.8258146936103077E-2</v>
      </c>
      <c r="BF94" s="419">
        <f t="shared" si="93"/>
        <v>1.6880038417603771E-3</v>
      </c>
      <c r="BG94" s="419">
        <f t="shared" si="93"/>
        <v>3.2092166761061858E-3</v>
      </c>
      <c r="BH94" s="415"/>
    </row>
    <row r="95" spans="20:63" ht="17.100000000000001" customHeight="1">
      <c r="U95" s="360"/>
      <c r="V95" s="282" t="s">
        <v>513</v>
      </c>
      <c r="W95" s="430"/>
      <c r="X95" s="430"/>
      <c r="Y95" s="430"/>
      <c r="Z95" s="430"/>
      <c r="AA95" s="431"/>
      <c r="AB95" s="419">
        <f t="shared" ref="AB95:BG95" si="94">IF(OR(AB26="NO",AA26="NO"),"-",AB26/AA26-1)</f>
        <v>0.11764705882352922</v>
      </c>
      <c r="AC95" s="419">
        <f t="shared" si="94"/>
        <v>0.10526315789473673</v>
      </c>
      <c r="AD95" s="419">
        <f t="shared" si="94"/>
        <v>0</v>
      </c>
      <c r="AE95" s="419">
        <f t="shared" si="94"/>
        <v>-4.7619047619047561E-2</v>
      </c>
      <c r="AF95" s="419">
        <f t="shared" si="94"/>
        <v>0.10000000000000009</v>
      </c>
      <c r="AG95" s="419">
        <f t="shared" si="94"/>
        <v>7.0234113712374757E-2</v>
      </c>
      <c r="AH95" s="419">
        <f t="shared" si="94"/>
        <v>-0.11189123376623378</v>
      </c>
      <c r="AI95" s="419">
        <f t="shared" si="94"/>
        <v>-0.11586619750491245</v>
      </c>
      <c r="AJ95" s="419">
        <f t="shared" si="94"/>
        <v>-0.44946894525959646</v>
      </c>
      <c r="AK95" s="419">
        <f t="shared" si="94"/>
        <v>-0.40093322640727891</v>
      </c>
      <c r="AL95" s="419">
        <f t="shared" si="94"/>
        <v>-0.27019019235624064</v>
      </c>
      <c r="AM95" s="419">
        <f t="shared" si="94"/>
        <v>-0.23844380721941139</v>
      </c>
      <c r="AN95" s="419">
        <f t="shared" si="94"/>
        <v>-0.14674239412176271</v>
      </c>
      <c r="AO95" s="419">
        <f t="shared" si="94"/>
        <v>-0.13037283157868573</v>
      </c>
      <c r="AP95" s="419">
        <f t="shared" si="94"/>
        <v>-0.22671792804803648</v>
      </c>
      <c r="AQ95" s="419">
        <f t="shared" si="94"/>
        <v>9.0705222445888634E-2</v>
      </c>
      <c r="AR95" s="419">
        <f t="shared" si="94"/>
        <v>-0.10622421503275803</v>
      </c>
      <c r="AS95" s="419">
        <f t="shared" si="94"/>
        <v>-3.8789009679964681E-2</v>
      </c>
      <c r="AT95" s="419">
        <f t="shared" si="94"/>
        <v>-0.13674702132947003</v>
      </c>
      <c r="AU95" s="419">
        <f t="shared" si="94"/>
        <v>-8.7817392431641217E-2</v>
      </c>
      <c r="AV95" s="419">
        <f t="shared" si="94"/>
        <v>9.787014786393966E-2</v>
      </c>
      <c r="AW95" s="419">
        <f t="shared" si="94"/>
        <v>4.276798555034711E-3</v>
      </c>
      <c r="AX95" s="419">
        <f t="shared" si="94"/>
        <v>-0.1015717932247564</v>
      </c>
      <c r="AY95" s="419">
        <f t="shared" si="94"/>
        <v>-6.4108197642737563E-2</v>
      </c>
      <c r="AZ95" s="419">
        <f t="shared" si="94"/>
        <v>4.809697999341922E-2</v>
      </c>
      <c r="BA95" s="419">
        <f t="shared" si="94"/>
        <v>-1.4873921695884196E-2</v>
      </c>
      <c r="BB95" s="419">
        <f t="shared" si="94"/>
        <v>-5.4062354984515393E-2</v>
      </c>
      <c r="BC95" s="419">
        <f t="shared" si="94"/>
        <v>-7.7232613429149666E-2</v>
      </c>
      <c r="BD95" s="419">
        <f t="shared" si="94"/>
        <v>1.1956675810651518E-3</v>
      </c>
      <c r="BE95" s="419">
        <f t="shared" si="94"/>
        <v>-2.5477112904777055E-3</v>
      </c>
      <c r="BF95" s="419">
        <f t="shared" si="94"/>
        <v>4.5776388305366345E-2</v>
      </c>
      <c r="BG95" s="419">
        <f t="shared" si="94"/>
        <v>-5.6518982278608854E-2</v>
      </c>
      <c r="BH95" s="415"/>
    </row>
    <row r="96" spans="20:63" ht="17.100000000000001" customHeight="1">
      <c r="U96" s="360"/>
      <c r="V96" s="282" t="s">
        <v>508</v>
      </c>
      <c r="W96" s="430"/>
      <c r="X96" s="430"/>
      <c r="Y96" s="430"/>
      <c r="Z96" s="430"/>
      <c r="AA96" s="431"/>
      <c r="AB96" s="419">
        <f t="shared" ref="AB96:BG96" si="95">IF(OR(AB27="NO",AA27="NO"),"-",AB27/AA27-1)</f>
        <v>-0.13720109760878085</v>
      </c>
      <c r="AC96" s="419">
        <f t="shared" si="95"/>
        <v>-0.15356656065424812</v>
      </c>
      <c r="AD96" s="419">
        <f t="shared" si="95"/>
        <v>5.0187869028448517E-2</v>
      </c>
      <c r="AE96" s="419">
        <f t="shared" si="95"/>
        <v>-2.8622540250447082E-2</v>
      </c>
      <c r="AF96" s="419">
        <f t="shared" si="95"/>
        <v>4.4198895027624197E-2</v>
      </c>
      <c r="AG96" s="419">
        <f t="shared" si="95"/>
        <v>0.19999999999999996</v>
      </c>
      <c r="AH96" s="419">
        <f t="shared" si="95"/>
        <v>0.33333333333333326</v>
      </c>
      <c r="AI96" s="419">
        <f t="shared" si="95"/>
        <v>1.125</v>
      </c>
      <c r="AJ96" s="419">
        <f t="shared" si="95"/>
        <v>0.58823529411764697</v>
      </c>
      <c r="AK96" s="419">
        <f t="shared" si="95"/>
        <v>0.59259259259259256</v>
      </c>
      <c r="AL96" s="419">
        <f t="shared" si="95"/>
        <v>0.11627906976744184</v>
      </c>
      <c r="AM96" s="419">
        <f t="shared" si="95"/>
        <v>-2.083333333333337E-2</v>
      </c>
      <c r="AN96" s="419">
        <f t="shared" si="95"/>
        <v>1.9827294578476096E-3</v>
      </c>
      <c r="AO96" s="419">
        <f t="shared" si="95"/>
        <v>-1.2888360227989115E-2</v>
      </c>
      <c r="AP96" s="419">
        <f t="shared" si="95"/>
        <v>4.1664378981135064E-2</v>
      </c>
      <c r="AQ96" s="419">
        <f t="shared" si="95"/>
        <v>-5.7224894604820831E-2</v>
      </c>
      <c r="AR96" s="419">
        <f t="shared" si="95"/>
        <v>-1.5965773487648383E-3</v>
      </c>
      <c r="AS96" s="419">
        <f t="shared" si="95"/>
        <v>-0.40104209697230087</v>
      </c>
      <c r="AT96" s="419">
        <f t="shared" si="95"/>
        <v>-0.63369963369963367</v>
      </c>
      <c r="AU96" s="419">
        <f t="shared" si="95"/>
        <v>0.2883</v>
      </c>
      <c r="AV96" s="419">
        <f t="shared" si="95"/>
        <v>-0.37902662423348599</v>
      </c>
      <c r="AW96" s="419">
        <f t="shared" si="95"/>
        <v>0</v>
      </c>
      <c r="AX96" s="419">
        <f t="shared" si="95"/>
        <v>-0.125</v>
      </c>
      <c r="AY96" s="419">
        <f t="shared" si="95"/>
        <v>0.14285714285714279</v>
      </c>
      <c r="AZ96" s="419">
        <f t="shared" si="95"/>
        <v>0.25</v>
      </c>
      <c r="BA96" s="419">
        <f t="shared" si="95"/>
        <v>0.38000000000000012</v>
      </c>
      <c r="BB96" s="419">
        <f t="shared" si="95"/>
        <v>-0.21739130434782605</v>
      </c>
      <c r="BC96" s="419">
        <f t="shared" si="95"/>
        <v>0.11111111111111116</v>
      </c>
      <c r="BD96" s="419">
        <f t="shared" si="95"/>
        <v>-8.333333333333337E-2</v>
      </c>
      <c r="BE96" s="419">
        <f t="shared" si="95"/>
        <v>0.18181818181818188</v>
      </c>
      <c r="BF96" s="419">
        <f t="shared" si="95"/>
        <v>7.6923076923076872E-2</v>
      </c>
      <c r="BG96" s="419">
        <f t="shared" si="95"/>
        <v>-0.1428571428571429</v>
      </c>
      <c r="BH96" s="415"/>
    </row>
    <row r="97" spans="2:64" ht="17.100000000000001" customHeight="1">
      <c r="U97" s="360"/>
      <c r="V97" s="282" t="s">
        <v>504</v>
      </c>
      <c r="W97" s="430"/>
      <c r="X97" s="430"/>
      <c r="Y97" s="430"/>
      <c r="Z97" s="430"/>
      <c r="AA97" s="431"/>
      <c r="AB97" s="419">
        <f t="shared" ref="AB97:BG97" si="96">IF(OR(AB28="NO",AA28="NO"),"-",AB28/AA28-1)</f>
        <v>0.11764705882352966</v>
      </c>
      <c r="AC97" s="419">
        <f t="shared" si="96"/>
        <v>0.10526315789473673</v>
      </c>
      <c r="AD97" s="419">
        <f t="shared" si="96"/>
        <v>0</v>
      </c>
      <c r="AE97" s="419">
        <f t="shared" si="96"/>
        <v>-4.7619047619047561E-2</v>
      </c>
      <c r="AF97" s="419">
        <f t="shared" si="96"/>
        <v>9.9999999999999867E-2</v>
      </c>
      <c r="AG97" s="419">
        <f t="shared" si="96"/>
        <v>6.5890294434559626E-2</v>
      </c>
      <c r="AH97" s="419">
        <f t="shared" si="96"/>
        <v>0.209514503726693</v>
      </c>
      <c r="AI97" s="419">
        <f t="shared" si="96"/>
        <v>1.2680150788182409E-3</v>
      </c>
      <c r="AJ97" s="419">
        <f t="shared" si="96"/>
        <v>2.2903534937054548E-2</v>
      </c>
      <c r="AK97" s="419">
        <f t="shared" si="96"/>
        <v>0.11192902266614779</v>
      </c>
      <c r="AL97" s="419">
        <f t="shared" si="96"/>
        <v>-0.27162775826621233</v>
      </c>
      <c r="AM97" s="419">
        <f t="shared" si="96"/>
        <v>2.5917979925732748E-2</v>
      </c>
      <c r="AN97" s="419">
        <f t="shared" si="96"/>
        <v>5.9335151018407029E-3</v>
      </c>
      <c r="AO97" s="419">
        <f t="shared" si="96"/>
        <v>0.10127627434507946</v>
      </c>
      <c r="AP97" s="419">
        <f t="shared" si="96"/>
        <v>-0.1092738409666576</v>
      </c>
      <c r="AQ97" s="419">
        <f t="shared" si="96"/>
        <v>-0.15782878032509151</v>
      </c>
      <c r="AR97" s="419">
        <f t="shared" si="96"/>
        <v>-6.7363220424261128E-2</v>
      </c>
      <c r="AS97" s="419">
        <f t="shared" si="96"/>
        <v>-0.21563630207865725</v>
      </c>
      <c r="AT97" s="419">
        <f t="shared" si="96"/>
        <v>-0.38808085970330453</v>
      </c>
      <c r="AU97" s="419">
        <f t="shared" si="96"/>
        <v>6.9583087554450085E-2</v>
      </c>
      <c r="AV97" s="419">
        <f t="shared" si="96"/>
        <v>-0.16314929382931986</v>
      </c>
      <c r="AW97" s="419">
        <f t="shared" si="96"/>
        <v>-9.5406241680240589E-2</v>
      </c>
      <c r="AX97" s="419">
        <f t="shared" si="96"/>
        <v>-6.3945315441339412E-3</v>
      </c>
      <c r="AY97" s="419">
        <f t="shared" si="96"/>
        <v>-6.9567888447592097E-2</v>
      </c>
      <c r="AZ97" s="419">
        <f t="shared" si="96"/>
        <v>7.7086536603416578E-2</v>
      </c>
      <c r="BA97" s="419">
        <f t="shared" si="96"/>
        <v>5.8882195968570583E-2</v>
      </c>
      <c r="BB97" s="419">
        <f t="shared" si="96"/>
        <v>3.9329730535371921E-2</v>
      </c>
      <c r="BC97" s="419">
        <f t="shared" si="96"/>
        <v>-0.13698619876566853</v>
      </c>
      <c r="BD97" s="419">
        <f t="shared" si="96"/>
        <v>-6.812155110119511E-2</v>
      </c>
      <c r="BE97" s="419">
        <f t="shared" si="96"/>
        <v>8.6589680042551853E-2</v>
      </c>
      <c r="BF97" s="419">
        <f t="shared" si="96"/>
        <v>-0.12481151582891503</v>
      </c>
      <c r="BG97" s="419">
        <f t="shared" si="96"/>
        <v>-3.9828328831027493E-3</v>
      </c>
      <c r="BH97" s="415"/>
    </row>
    <row r="98" spans="2:64" ht="17.100000000000001" customHeight="1">
      <c r="U98" s="360"/>
      <c r="V98" s="282" t="s">
        <v>505</v>
      </c>
      <c r="W98" s="421"/>
      <c r="X98" s="421"/>
      <c r="Y98" s="421"/>
      <c r="Z98" s="421"/>
      <c r="AA98" s="431"/>
      <c r="AB98" s="419">
        <f t="shared" ref="AB98:BG98" si="97">IF(OR(AB29="NO",AA29="NO"),"-",AB29/AA29-1)</f>
        <v>0.11764705882352944</v>
      </c>
      <c r="AC98" s="419">
        <f t="shared" si="97"/>
        <v>0.10526315789473673</v>
      </c>
      <c r="AD98" s="419">
        <f t="shared" si="97"/>
        <v>0</v>
      </c>
      <c r="AE98" s="419">
        <f t="shared" si="97"/>
        <v>-4.7619047619047561E-2</v>
      </c>
      <c r="AF98" s="419">
        <f t="shared" si="97"/>
        <v>0.10000000000000009</v>
      </c>
      <c r="AG98" s="419">
        <f t="shared" si="97"/>
        <v>1.90574553028988</v>
      </c>
      <c r="AH98" s="419">
        <f t="shared" si="97"/>
        <v>0.29949223416965376</v>
      </c>
      <c r="AI98" s="419">
        <f t="shared" si="97"/>
        <v>0.21054083250971067</v>
      </c>
      <c r="AJ98" s="419">
        <f t="shared" si="97"/>
        <v>0.33895228511211961</v>
      </c>
      <c r="AK98" s="419">
        <f t="shared" si="97"/>
        <v>1.0385912369219152E-2</v>
      </c>
      <c r="AL98" s="419">
        <f t="shared" si="97"/>
        <v>-6.0672832661997966E-2</v>
      </c>
      <c r="AM98" s="419">
        <f t="shared" si="97"/>
        <v>9.5454817116902069E-2</v>
      </c>
      <c r="AN98" s="419">
        <f t="shared" si="97"/>
        <v>-5.3792729068178446E-2</v>
      </c>
      <c r="AO98" s="419">
        <f t="shared" si="97"/>
        <v>-4.6934889372907129E-3</v>
      </c>
      <c r="AP98" s="419">
        <f t="shared" si="97"/>
        <v>-0.16273963714623796</v>
      </c>
      <c r="AQ98" s="419">
        <f t="shared" si="97"/>
        <v>-0.1957496747989983</v>
      </c>
      <c r="AR98" s="419">
        <f t="shared" si="97"/>
        <v>-0.3614818136985446</v>
      </c>
      <c r="AS98" s="419">
        <f t="shared" si="97"/>
        <v>-0.19037628584815081</v>
      </c>
      <c r="AT98" s="419">
        <f t="shared" si="97"/>
        <v>-0.32621559076246121</v>
      </c>
      <c r="AU98" s="419">
        <f t="shared" si="97"/>
        <v>0.34849126094794292</v>
      </c>
      <c r="AV98" s="419">
        <f t="shared" si="97"/>
        <v>-0.26389284978363869</v>
      </c>
      <c r="AW98" s="419">
        <f t="shared" si="97"/>
        <v>-0.13072626900752449</v>
      </c>
      <c r="AX98" s="419">
        <f t="shared" si="97"/>
        <v>-1.2808010654652868E-2</v>
      </c>
      <c r="AY98" s="419">
        <f t="shared" si="97"/>
        <v>0.12497538361093397</v>
      </c>
      <c r="AZ98" s="419">
        <f t="shared" si="97"/>
        <v>9.6335384862600293E-4</v>
      </c>
      <c r="BA98" s="419">
        <f t="shared" si="97"/>
        <v>-0.18120748428264766</v>
      </c>
      <c r="BB98" s="419">
        <f t="shared" si="97"/>
        <v>3.8730666785592671E-2</v>
      </c>
      <c r="BC98" s="419">
        <f t="shared" si="97"/>
        <v>2.6122182766154411E-2</v>
      </c>
      <c r="BD98" s="419">
        <f t="shared" si="97"/>
        <v>-0.11838663230276103</v>
      </c>
      <c r="BE98" s="419">
        <f t="shared" si="97"/>
        <v>-5.6893505464271299E-2</v>
      </c>
      <c r="BF98" s="419">
        <f t="shared" si="97"/>
        <v>-7.2988699443743754E-2</v>
      </c>
      <c r="BG98" s="419">
        <f t="shared" si="97"/>
        <v>-6.4282433170765318E-2</v>
      </c>
      <c r="BH98" s="415"/>
    </row>
    <row r="99" spans="2:64" ht="17.100000000000001" customHeight="1">
      <c r="U99" s="361"/>
      <c r="V99" s="282" t="s">
        <v>514</v>
      </c>
      <c r="W99" s="430"/>
      <c r="X99" s="430"/>
      <c r="Y99" s="430"/>
      <c r="Z99" s="430"/>
      <c r="AA99" s="431"/>
      <c r="AB99" s="419">
        <f t="shared" ref="AB99:BG99" si="98">IF(OR(AB30="NO",AA30="NO"),"-",AB30/AA30-1)</f>
        <v>0.11764705882352966</v>
      </c>
      <c r="AC99" s="419">
        <f t="shared" si="98"/>
        <v>0.10526315789473695</v>
      </c>
      <c r="AD99" s="419">
        <f t="shared" si="98"/>
        <v>0</v>
      </c>
      <c r="AE99" s="419">
        <f t="shared" si="98"/>
        <v>-4.7619047619047561E-2</v>
      </c>
      <c r="AF99" s="419">
        <f t="shared" si="98"/>
        <v>9.9999999999999867E-2</v>
      </c>
      <c r="AG99" s="419">
        <f t="shared" si="98"/>
        <v>-0.1116751269035533</v>
      </c>
      <c r="AH99" s="419">
        <f t="shared" si="98"/>
        <v>-0.3828571428571429</v>
      </c>
      <c r="AI99" s="419">
        <f t="shared" si="98"/>
        <v>-0.18518518518518523</v>
      </c>
      <c r="AJ99" s="419">
        <f t="shared" si="98"/>
        <v>-0.27272727272727271</v>
      </c>
      <c r="AK99" s="419">
        <f t="shared" si="98"/>
        <v>-0.4375</v>
      </c>
      <c r="AL99" s="419">
        <f t="shared" si="98"/>
        <v>-8.333333333333337E-2</v>
      </c>
      <c r="AM99" s="419">
        <f t="shared" si="98"/>
        <v>9.0909090909090828E-2</v>
      </c>
      <c r="AN99" s="419">
        <f t="shared" si="98"/>
        <v>-5.555555555555558E-2</v>
      </c>
      <c r="AO99" s="419">
        <f t="shared" si="98"/>
        <v>-5.8823529411764719E-2</v>
      </c>
      <c r="AP99" s="419">
        <f t="shared" si="98"/>
        <v>0.27499999999999969</v>
      </c>
      <c r="AQ99" s="419">
        <f t="shared" si="98"/>
        <v>0.40122549019607856</v>
      </c>
      <c r="AR99" s="419">
        <f t="shared" si="98"/>
        <v>-0.12261675704040575</v>
      </c>
      <c r="AS99" s="419">
        <f t="shared" si="98"/>
        <v>7.4561403508772051E-2</v>
      </c>
      <c r="AT99" s="419">
        <f t="shared" si="98"/>
        <v>-0.81076066790352508</v>
      </c>
      <c r="AU99" s="419">
        <f t="shared" si="98"/>
        <v>-0.18627450980392124</v>
      </c>
      <c r="AV99" s="419">
        <f t="shared" si="98"/>
        <v>-0.30120481927710852</v>
      </c>
      <c r="AW99" s="419">
        <f t="shared" si="98"/>
        <v>-6.8965517241379337E-2</v>
      </c>
      <c r="AX99" s="419">
        <f t="shared" si="98"/>
        <v>-0.24629629629629635</v>
      </c>
      <c r="AY99" s="419">
        <f t="shared" si="98"/>
        <v>-0.33660933660933656</v>
      </c>
      <c r="AZ99" s="419">
        <f t="shared" si="98"/>
        <v>-0.14814814814814836</v>
      </c>
      <c r="BA99" s="419">
        <f t="shared" si="98"/>
        <v>-4.3478260869564855E-2</v>
      </c>
      <c r="BB99" s="419">
        <f t="shared" si="98"/>
        <v>-0.18863637880845519</v>
      </c>
      <c r="BC99" s="419">
        <f t="shared" si="98"/>
        <v>0.11932774975264904</v>
      </c>
      <c r="BD99" s="419">
        <f t="shared" si="98"/>
        <v>-0.11861861313147304</v>
      </c>
      <c r="BE99" s="419">
        <f t="shared" si="98"/>
        <v>0.29585462559203779</v>
      </c>
      <c r="BF99" s="419">
        <f t="shared" si="98"/>
        <v>-0.12313760061320178</v>
      </c>
      <c r="BG99" s="419">
        <f t="shared" si="98"/>
        <v>-0.28255872063968024</v>
      </c>
      <c r="BH99" s="415"/>
    </row>
    <row r="100" spans="2:64" ht="17.100000000000001" customHeight="1">
      <c r="U100" s="362" t="s">
        <v>259</v>
      </c>
      <c r="V100" s="363"/>
      <c r="W100" s="437"/>
      <c r="X100" s="437"/>
      <c r="Y100" s="437"/>
      <c r="Z100" s="437"/>
      <c r="AA100" s="438"/>
      <c r="AB100" s="439">
        <f t="shared" ref="AB100:BG100" si="99">AB31/AA31-1</f>
        <v>0</v>
      </c>
      <c r="AC100" s="439">
        <f t="shared" si="99"/>
        <v>0</v>
      </c>
      <c r="AD100" s="439">
        <f t="shared" si="99"/>
        <v>0.33333333333333326</v>
      </c>
      <c r="AE100" s="439">
        <f t="shared" si="99"/>
        <v>0.74999999999999956</v>
      </c>
      <c r="AF100" s="439">
        <f t="shared" si="99"/>
        <v>1.6428571428571428</v>
      </c>
      <c r="AG100" s="439">
        <f t="shared" si="99"/>
        <v>-4.6707137754348982E-2</v>
      </c>
      <c r="AH100" s="439">
        <f t="shared" si="99"/>
        <v>-9.6943383920630399E-2</v>
      </c>
      <c r="AI100" s="439">
        <f t="shared" si="99"/>
        <v>0.11116697680245213</v>
      </c>
      <c r="AJ100" s="439">
        <f t="shared" si="99"/>
        <v>0.66857342616118998</v>
      </c>
      <c r="AK100" s="439">
        <f t="shared" si="99"/>
        <v>-6.2198674459961967E-2</v>
      </c>
      <c r="AL100" s="439">
        <f t="shared" si="99"/>
        <v>2.6366613976997355E-2</v>
      </c>
      <c r="AM100" s="439">
        <f t="shared" si="99"/>
        <v>0.2534185729842251</v>
      </c>
      <c r="AN100" s="439">
        <f t="shared" si="99"/>
        <v>0.13593235287457239</v>
      </c>
      <c r="AO100" s="439">
        <f t="shared" si="99"/>
        <v>0.16082356103925943</v>
      </c>
      <c r="AP100" s="439">
        <f t="shared" si="99"/>
        <v>2.1111238721667118</v>
      </c>
      <c r="AQ100" s="439">
        <f t="shared" si="99"/>
        <v>-5.0596706125862645E-2</v>
      </c>
      <c r="AR100" s="439">
        <f t="shared" si="99"/>
        <v>0.13045143342193355</v>
      </c>
      <c r="AS100" s="439">
        <f t="shared" si="99"/>
        <v>-6.655063610592582E-2</v>
      </c>
      <c r="AT100" s="439">
        <f t="shared" si="99"/>
        <v>-8.3911005785009873E-2</v>
      </c>
      <c r="AU100" s="439">
        <f t="shared" si="99"/>
        <v>0.13827691196750158</v>
      </c>
      <c r="AV100" s="439">
        <f t="shared" si="99"/>
        <v>0.17244051095969137</v>
      </c>
      <c r="AW100" s="439">
        <f t="shared" si="99"/>
        <v>-0.16195468143268799</v>
      </c>
      <c r="AX100" s="439">
        <f t="shared" si="99"/>
        <v>7.557041208981774E-2</v>
      </c>
      <c r="AY100" s="439">
        <f t="shared" si="99"/>
        <v>-0.30744373317097795</v>
      </c>
      <c r="AZ100" s="439">
        <f t="shared" si="99"/>
        <v>-0.49660985045308925</v>
      </c>
      <c r="BA100" s="439">
        <f t="shared" si="99"/>
        <v>0.10886930920802684</v>
      </c>
      <c r="BB100" s="439">
        <f t="shared" si="99"/>
        <v>-0.30038374871066753</v>
      </c>
      <c r="BC100" s="439">
        <f t="shared" si="99"/>
        <v>-0.32145964039623398</v>
      </c>
      <c r="BD100" s="440">
        <f t="shared" si="99"/>
        <v>-6.9656441404450486E-2</v>
      </c>
      <c r="BE100" s="440">
        <f t="shared" si="99"/>
        <v>0.14000854566427634</v>
      </c>
      <c r="BF100" s="440">
        <f t="shared" si="99"/>
        <v>0.13229759812618491</v>
      </c>
      <c r="BG100" s="440">
        <f t="shared" si="99"/>
        <v>1.4408359839927609E-2</v>
      </c>
      <c r="BH100" s="415"/>
    </row>
    <row r="101" spans="2:64" ht="17.100000000000001" customHeight="1">
      <c r="U101" s="362"/>
      <c r="V101" s="342" t="s">
        <v>504</v>
      </c>
      <c r="W101" s="416"/>
      <c r="X101" s="416"/>
      <c r="Y101" s="416"/>
      <c r="Z101" s="416"/>
      <c r="AA101" s="424"/>
      <c r="AB101" s="441">
        <f t="shared" ref="AB101:BG101" si="100">IF(OR(AB32="NO",AA32="NO"),"-",AB32/AA32-1)</f>
        <v>0</v>
      </c>
      <c r="AC101" s="441">
        <f t="shared" si="100"/>
        <v>0</v>
      </c>
      <c r="AD101" s="441">
        <f t="shared" si="100"/>
        <v>0.33333333333333326</v>
      </c>
      <c r="AE101" s="441">
        <f t="shared" si="100"/>
        <v>0.75</v>
      </c>
      <c r="AF101" s="441">
        <f t="shared" si="100"/>
        <v>1.6428571428571423</v>
      </c>
      <c r="AG101" s="441">
        <f t="shared" si="100"/>
        <v>3.9558038143612251E-3</v>
      </c>
      <c r="AH101" s="441">
        <f t="shared" si="100"/>
        <v>-0.2643292338880725</v>
      </c>
      <c r="AI101" s="441">
        <f t="shared" si="100"/>
        <v>-4.4987541285180788E-2</v>
      </c>
      <c r="AJ101" s="441">
        <f t="shared" si="100"/>
        <v>0.78253200818654522</v>
      </c>
      <c r="AK101" s="441">
        <f t="shared" si="100"/>
        <v>-0.52949743521128245</v>
      </c>
      <c r="AL101" s="441">
        <f t="shared" si="100"/>
        <v>0.17759067485712654</v>
      </c>
      <c r="AM101" s="441">
        <f t="shared" si="100"/>
        <v>0.42051455996848808</v>
      </c>
      <c r="AN101" s="441">
        <f t="shared" si="100"/>
        <v>-0.217351625799316</v>
      </c>
      <c r="AO101" s="441">
        <f t="shared" si="100"/>
        <v>0.39284637572437964</v>
      </c>
      <c r="AP101" s="441">
        <f t="shared" si="100"/>
        <v>-0.11288522924362598</v>
      </c>
      <c r="AQ101" s="441">
        <f t="shared" si="100"/>
        <v>0.19945856843650289</v>
      </c>
      <c r="AR101" s="441">
        <f t="shared" si="100"/>
        <v>0.26921343080692872</v>
      </c>
      <c r="AS101" s="441">
        <f t="shared" si="100"/>
        <v>-7.2890234072835791E-2</v>
      </c>
      <c r="AT101" s="441">
        <f t="shared" si="100"/>
        <v>-0.19868570867244084</v>
      </c>
      <c r="AU101" s="441">
        <f t="shared" si="100"/>
        <v>4.7004942394058835E-2</v>
      </c>
      <c r="AV101" s="441">
        <f t="shared" si="100"/>
        <v>-8.3222353677957828E-2</v>
      </c>
      <c r="AW101" s="441">
        <f t="shared" si="100"/>
        <v>1.2635925158163364E-2</v>
      </c>
      <c r="AX101" s="441">
        <f t="shared" si="100"/>
        <v>-0.3748692170753859</v>
      </c>
      <c r="AY101" s="441">
        <f t="shared" si="100"/>
        <v>0.22612215544048353</v>
      </c>
      <c r="AZ101" s="441">
        <f t="shared" si="100"/>
        <v>9.6319537076562822E-2</v>
      </c>
      <c r="BA101" s="441">
        <f t="shared" si="100"/>
        <v>0.26918185974924036</v>
      </c>
      <c r="BB101" s="441">
        <f t="shared" si="100"/>
        <v>5.1098322260084927E-2</v>
      </c>
      <c r="BC101" s="441">
        <f t="shared" si="100"/>
        <v>0.20836265109114782</v>
      </c>
      <c r="BD101" s="442">
        <f t="shared" si="100"/>
        <v>9.5486214958884208E-2</v>
      </c>
      <c r="BE101" s="442">
        <f t="shared" si="100"/>
        <v>0.17876678583011651</v>
      </c>
      <c r="BF101" s="442">
        <f t="shared" si="100"/>
        <v>0.11721601761602995</v>
      </c>
      <c r="BG101" s="442">
        <f t="shared" si="100"/>
        <v>4.0062596291050134E-2</v>
      </c>
      <c r="BH101" s="420"/>
    </row>
    <row r="102" spans="2:64" ht="17.100000000000001" customHeight="1">
      <c r="U102" s="362"/>
      <c r="V102" s="342" t="s">
        <v>515</v>
      </c>
      <c r="W102" s="416"/>
      <c r="X102" s="416"/>
      <c r="Y102" s="416"/>
      <c r="Z102" s="416"/>
      <c r="AA102" s="424"/>
      <c r="AB102" s="441">
        <f t="shared" ref="AB102:BG102" si="101">IF(OR(AB33="NO",AA33="NO"),"-",AB33/AA33-1)</f>
        <v>0</v>
      </c>
      <c r="AC102" s="441">
        <f t="shared" si="101"/>
        <v>0</v>
      </c>
      <c r="AD102" s="441">
        <f t="shared" si="101"/>
        <v>0.33333333333333326</v>
      </c>
      <c r="AE102" s="441">
        <f t="shared" si="101"/>
        <v>0.75000000000000022</v>
      </c>
      <c r="AF102" s="441">
        <f t="shared" si="101"/>
        <v>1.6428571428571428</v>
      </c>
      <c r="AG102" s="441">
        <f t="shared" si="101"/>
        <v>0</v>
      </c>
      <c r="AH102" s="441">
        <f t="shared" si="101"/>
        <v>0</v>
      </c>
      <c r="AI102" s="441">
        <f t="shared" si="101"/>
        <v>1</v>
      </c>
      <c r="AJ102" s="441">
        <f t="shared" si="101"/>
        <v>0.49999999999999978</v>
      </c>
      <c r="AK102" s="441">
        <f t="shared" si="101"/>
        <v>1.3333333333333335</v>
      </c>
      <c r="AL102" s="441">
        <f t="shared" si="101"/>
        <v>0</v>
      </c>
      <c r="AM102" s="441">
        <f t="shared" si="101"/>
        <v>0.28571428571428581</v>
      </c>
      <c r="AN102" s="441">
        <f t="shared" si="101"/>
        <v>-0.11111111111111105</v>
      </c>
      <c r="AO102" s="441">
        <f t="shared" si="101"/>
        <v>1.2499999999999956E-2</v>
      </c>
      <c r="AP102" s="441">
        <f t="shared" si="101"/>
        <v>7.9012345679012341</v>
      </c>
      <c r="AQ102" s="441">
        <f t="shared" si="101"/>
        <v>-9.4313453536754355E-2</v>
      </c>
      <c r="AR102" s="441">
        <f t="shared" si="101"/>
        <v>9.341500765696753E-2</v>
      </c>
      <c r="AS102" s="441">
        <f t="shared" si="101"/>
        <v>-4.2016806722686706E-3</v>
      </c>
      <c r="AT102" s="441">
        <f t="shared" si="101"/>
        <v>-6.0478199718705827E-2</v>
      </c>
      <c r="AU102" s="441">
        <f t="shared" si="101"/>
        <v>0.15119760479041866</v>
      </c>
      <c r="AV102" s="441">
        <f t="shared" si="101"/>
        <v>0.21066319895968832</v>
      </c>
      <c r="AW102" s="441">
        <f t="shared" si="101"/>
        <v>-0.17937701396348038</v>
      </c>
      <c r="AX102" s="441">
        <f t="shared" si="101"/>
        <v>0.13089005235602102</v>
      </c>
      <c r="AY102" s="441">
        <f t="shared" si="101"/>
        <v>-0.35086342592592579</v>
      </c>
      <c r="AZ102" s="441">
        <f t="shared" si="101"/>
        <v>-0.58099612376839604</v>
      </c>
      <c r="BA102" s="441">
        <f t="shared" si="101"/>
        <v>6.8085122615733074E-2</v>
      </c>
      <c r="BB102" s="441">
        <f t="shared" si="101"/>
        <v>-0.45776892247494216</v>
      </c>
      <c r="BC102" s="441">
        <f t="shared" si="101"/>
        <v>-0.75238795647401768</v>
      </c>
      <c r="BD102" s="442">
        <f t="shared" si="101"/>
        <v>-0.66765579130981079</v>
      </c>
      <c r="BE102" s="442">
        <f t="shared" si="101"/>
        <v>-0.21565177826869419</v>
      </c>
      <c r="BF102" s="442">
        <f t="shared" si="101"/>
        <v>0.58070283317136573</v>
      </c>
      <c r="BG102" s="442">
        <f t="shared" si="101"/>
        <v>-0.14302174852369287</v>
      </c>
      <c r="BH102" s="420"/>
    </row>
    <row r="103" spans="2:64" ht="17.100000000000001" customHeight="1" thickBot="1">
      <c r="U103" s="362"/>
      <c r="V103" s="368" t="s">
        <v>505</v>
      </c>
      <c r="W103" s="443"/>
      <c r="X103" s="443"/>
      <c r="Y103" s="443"/>
      <c r="Z103" s="443"/>
      <c r="AA103" s="444"/>
      <c r="AB103" s="445">
        <f t="shared" ref="AB103:BG103" si="102">IF(OR(AB34="NO",AA34="NO"),"-",AB34/AA34-1)</f>
        <v>0</v>
      </c>
      <c r="AC103" s="445">
        <f t="shared" si="102"/>
        <v>0</v>
      </c>
      <c r="AD103" s="445">
        <f t="shared" si="102"/>
        <v>0.33333333333333304</v>
      </c>
      <c r="AE103" s="445">
        <f t="shared" si="102"/>
        <v>0.75</v>
      </c>
      <c r="AF103" s="445">
        <f t="shared" si="102"/>
        <v>1.6428571428571432</v>
      </c>
      <c r="AG103" s="445">
        <f t="shared" si="102"/>
        <v>-0.58961798703967983</v>
      </c>
      <c r="AH103" s="445">
        <f t="shared" si="102"/>
        <v>3.6150896568489586</v>
      </c>
      <c r="AI103" s="445">
        <f t="shared" si="102"/>
        <v>0.18487563483902281</v>
      </c>
      <c r="AJ103" s="445">
        <f t="shared" si="102"/>
        <v>0.48662093428045394</v>
      </c>
      <c r="AK103" s="445">
        <f t="shared" si="102"/>
        <v>0.26371325548722968</v>
      </c>
      <c r="AL103" s="445">
        <f t="shared" si="102"/>
        <v>-0.13124533002343652</v>
      </c>
      <c r="AM103" s="445">
        <f t="shared" si="102"/>
        <v>-0.12288023671850601</v>
      </c>
      <c r="AN103" s="445">
        <f t="shared" si="102"/>
        <v>1.9540338970496323</v>
      </c>
      <c r="AO103" s="445">
        <f t="shared" si="102"/>
        <v>0.11488468747453395</v>
      </c>
      <c r="AP103" s="445">
        <f t="shared" si="102"/>
        <v>-0.5726448870465094</v>
      </c>
      <c r="AQ103" s="445">
        <f t="shared" si="102"/>
        <v>0.20399019801328855</v>
      </c>
      <c r="AR103" s="445">
        <f t="shared" si="102"/>
        <v>0.33605345508107676</v>
      </c>
      <c r="AS103" s="445">
        <f t="shared" si="102"/>
        <v>-0.72851934828429599</v>
      </c>
      <c r="AT103" s="445">
        <f t="shared" si="102"/>
        <v>-0.25186957711976155</v>
      </c>
      <c r="AU103" s="445">
        <f t="shared" si="102"/>
        <v>0.14329844704403727</v>
      </c>
      <c r="AV103" s="445">
        <f t="shared" si="102"/>
        <v>-8.0838308720684648E-2</v>
      </c>
      <c r="AW103" s="445">
        <f t="shared" si="102"/>
        <v>-0.14427401457273603</v>
      </c>
      <c r="AX103" s="445">
        <f t="shared" si="102"/>
        <v>3.0902631029477767E-2</v>
      </c>
      <c r="AY103" s="445">
        <f t="shared" si="102"/>
        <v>0.22485927846622533</v>
      </c>
      <c r="AZ103" s="445">
        <f t="shared" si="102"/>
        <v>-0.15317259649490222</v>
      </c>
      <c r="BA103" s="445">
        <f t="shared" si="102"/>
        <v>-0.11562340239716995</v>
      </c>
      <c r="BB103" s="445">
        <f t="shared" si="102"/>
        <v>0.11873942339179333</v>
      </c>
      <c r="BC103" s="445">
        <f t="shared" si="102"/>
        <v>-3.680841210951169E-2</v>
      </c>
      <c r="BD103" s="446">
        <f t="shared" si="102"/>
        <v>-0.11599712084899561</v>
      </c>
      <c r="BE103" s="446">
        <f t="shared" si="102"/>
        <v>1.6244500569569276E-2</v>
      </c>
      <c r="BF103" s="446">
        <f t="shared" si="102"/>
        <v>-3.1697422394936225E-3</v>
      </c>
      <c r="BG103" s="446">
        <f t="shared" si="102"/>
        <v>-0.20897644229088208</v>
      </c>
      <c r="BH103" s="420"/>
    </row>
    <row r="104" spans="2:64" ht="17.100000000000001" customHeight="1" thickTop="1">
      <c r="B104" s="30" t="s">
        <v>15</v>
      </c>
      <c r="U104" s="29" t="s">
        <v>23</v>
      </c>
      <c r="V104" s="372"/>
      <c r="W104" s="447"/>
      <c r="X104" s="447"/>
      <c r="Y104" s="447"/>
      <c r="Z104" s="447"/>
      <c r="AA104" s="412"/>
      <c r="AB104" s="448">
        <f t="shared" ref="AB104:BG104" si="103">AB35/AA35-1</f>
        <v>0.10650900072530001</v>
      </c>
      <c r="AC104" s="448">
        <f t="shared" si="103"/>
        <v>5.4760774418565195E-2</v>
      </c>
      <c r="AD104" s="448">
        <f t="shared" si="103"/>
        <v>9.0763093643140502E-2</v>
      </c>
      <c r="AE104" s="448">
        <f t="shared" si="103"/>
        <v>9.7700551378979483E-2</v>
      </c>
      <c r="AF104" s="448">
        <f t="shared" si="103"/>
        <v>0.19608965873978135</v>
      </c>
      <c r="AG104" s="448">
        <f t="shared" si="103"/>
        <v>1.2572901770143696E-2</v>
      </c>
      <c r="AH104" s="448">
        <f t="shared" si="103"/>
        <v>-1.8016939067575288E-2</v>
      </c>
      <c r="AI104" s="448">
        <f t="shared" si="103"/>
        <v>-9.1510918725629775E-2</v>
      </c>
      <c r="AJ104" s="448">
        <f t="shared" si="103"/>
        <v>-0.13446871473749855</v>
      </c>
      <c r="AK104" s="448">
        <f t="shared" si="103"/>
        <v>-0.1075647592377339</v>
      </c>
      <c r="AL104" s="448">
        <f t="shared" si="103"/>
        <v>-0.15126898901216956</v>
      </c>
      <c r="AM104" s="448">
        <f t="shared" si="103"/>
        <v>-0.10330554372863832</v>
      </c>
      <c r="AN104" s="448">
        <f t="shared" si="103"/>
        <v>-1.5205935499662093E-2</v>
      </c>
      <c r="AO104" s="448">
        <f t="shared" si="103"/>
        <v>-9.2958295035837968E-2</v>
      </c>
      <c r="AP104" s="448">
        <f t="shared" si="103"/>
        <v>1.8286040581145357E-2</v>
      </c>
      <c r="AQ104" s="448">
        <f t="shared" si="103"/>
        <v>7.967375447096714E-2</v>
      </c>
      <c r="AR104" s="448">
        <f t="shared" si="103"/>
        <v>2.2900540499945832E-2</v>
      </c>
      <c r="AS104" s="448">
        <f t="shared" si="103"/>
        <v>-1.1351652789505784E-2</v>
      </c>
      <c r="AT104" s="448">
        <f t="shared" si="103"/>
        <v>-6.6877767250551723E-2</v>
      </c>
      <c r="AU104" s="448">
        <f t="shared" si="103"/>
        <v>9.7367350343030568E-2</v>
      </c>
      <c r="AV104" s="448">
        <f t="shared" si="103"/>
        <v>7.3873583846147062E-2</v>
      </c>
      <c r="AW104" s="448">
        <f t="shared" si="103"/>
        <v>7.7864755635869365E-2</v>
      </c>
      <c r="AX104" s="448">
        <f t="shared" si="103"/>
        <v>7.014377671687555E-2</v>
      </c>
      <c r="AY104" s="448">
        <f t="shared" si="103"/>
        <v>8.2388987596808017E-2</v>
      </c>
      <c r="AZ104" s="448">
        <f t="shared" si="103"/>
        <v>6.9348394329846963E-2</v>
      </c>
      <c r="BA104" s="448">
        <f t="shared" si="103"/>
        <v>7.7796012530785053E-2</v>
      </c>
      <c r="BB104" s="448">
        <f t="shared" si="103"/>
        <v>4.3784957732637908E-2</v>
      </c>
      <c r="BC104" s="448">
        <f t="shared" si="103"/>
        <v>3.794833145614751E-2</v>
      </c>
      <c r="BD104" s="449">
        <f t="shared" si="103"/>
        <v>5.1247267589857204E-2</v>
      </c>
      <c r="BE104" s="449">
        <f t="shared" si="103"/>
        <v>4.2898034313562317E-2</v>
      </c>
      <c r="BF104" s="449">
        <f t="shared" si="103"/>
        <v>1.7472208651848842E-2</v>
      </c>
      <c r="BG104" s="449">
        <f t="shared" si="103"/>
        <v>1.2282978250491183E-2</v>
      </c>
      <c r="BH104" s="415"/>
      <c r="BJ104" s="335"/>
      <c r="BK104" s="335"/>
      <c r="BL104" s="335"/>
    </row>
    <row r="105" spans="2:64" s="33" customFormat="1" ht="17.100000000000001" customHeight="1">
      <c r="W105" s="450"/>
      <c r="X105" s="450"/>
      <c r="Y105" s="450"/>
      <c r="Z105" s="450"/>
      <c r="AA105" s="379"/>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00"/>
      <c r="BE105" s="400"/>
      <c r="BF105" s="400"/>
      <c r="BG105" s="400"/>
      <c r="BH105" s="415"/>
      <c r="BJ105" s="374"/>
      <c r="BK105" s="374"/>
      <c r="BL105" s="374"/>
    </row>
    <row r="106" spans="2:64">
      <c r="U106" s="30" t="s">
        <v>333</v>
      </c>
    </row>
    <row r="107" spans="2:64">
      <c r="U107" s="328"/>
      <c r="V107" s="329"/>
      <c r="W107" s="330"/>
      <c r="X107" s="330"/>
      <c r="Y107" s="330"/>
      <c r="Z107" s="330"/>
      <c r="AA107" s="158">
        <v>1990</v>
      </c>
      <c r="AB107" s="158">
        <f>AA107+1</f>
        <v>1991</v>
      </c>
      <c r="AC107" s="158">
        <f>AB107+1</f>
        <v>1992</v>
      </c>
      <c r="AD107" s="158">
        <f>AC107+1</f>
        <v>1993</v>
      </c>
      <c r="AE107" s="158">
        <f>AD107+1</f>
        <v>1994</v>
      </c>
      <c r="AF107" s="158">
        <v>1995</v>
      </c>
      <c r="AG107" s="158">
        <f t="shared" ref="AG107:BA107" si="104">AF107+1</f>
        <v>1996</v>
      </c>
      <c r="AH107" s="158">
        <f t="shared" si="104"/>
        <v>1997</v>
      </c>
      <c r="AI107" s="158">
        <f t="shared" si="104"/>
        <v>1998</v>
      </c>
      <c r="AJ107" s="158">
        <f t="shared" si="104"/>
        <v>1999</v>
      </c>
      <c r="AK107" s="158">
        <f t="shared" si="104"/>
        <v>2000</v>
      </c>
      <c r="AL107" s="158">
        <f t="shared" si="104"/>
        <v>2001</v>
      </c>
      <c r="AM107" s="158">
        <f t="shared" si="104"/>
        <v>2002</v>
      </c>
      <c r="AN107" s="158">
        <f t="shared" si="104"/>
        <v>2003</v>
      </c>
      <c r="AO107" s="158">
        <f t="shared" si="104"/>
        <v>2004</v>
      </c>
      <c r="AP107" s="158">
        <f t="shared" si="104"/>
        <v>2005</v>
      </c>
      <c r="AQ107" s="158">
        <f t="shared" si="104"/>
        <v>2006</v>
      </c>
      <c r="AR107" s="158">
        <f t="shared" si="104"/>
        <v>2007</v>
      </c>
      <c r="AS107" s="158">
        <f t="shared" si="104"/>
        <v>2008</v>
      </c>
      <c r="AT107" s="158">
        <f t="shared" si="104"/>
        <v>2009</v>
      </c>
      <c r="AU107" s="158">
        <f t="shared" si="104"/>
        <v>2010</v>
      </c>
      <c r="AV107" s="158">
        <f t="shared" si="104"/>
        <v>2011</v>
      </c>
      <c r="AW107" s="158">
        <f t="shared" si="104"/>
        <v>2012</v>
      </c>
      <c r="AX107" s="158">
        <f t="shared" si="104"/>
        <v>2013</v>
      </c>
      <c r="AY107" s="158">
        <f t="shared" si="104"/>
        <v>2014</v>
      </c>
      <c r="AZ107" s="158">
        <f t="shared" si="104"/>
        <v>2015</v>
      </c>
      <c r="BA107" s="158">
        <f t="shared" si="104"/>
        <v>2016</v>
      </c>
      <c r="BB107" s="158">
        <f t="shared" ref="BB107:BG107" si="105">BA107+1</f>
        <v>2017</v>
      </c>
      <c r="BC107" s="158">
        <f t="shared" si="105"/>
        <v>2018</v>
      </c>
      <c r="BD107" s="158">
        <f t="shared" si="105"/>
        <v>2019</v>
      </c>
      <c r="BE107" s="158">
        <f t="shared" si="105"/>
        <v>2020</v>
      </c>
      <c r="BF107" s="158">
        <f t="shared" si="105"/>
        <v>2021</v>
      </c>
      <c r="BG107" s="158">
        <f t="shared" si="105"/>
        <v>2022</v>
      </c>
      <c r="BH107" s="294"/>
    </row>
    <row r="108" spans="2:64" ht="17.100000000000001" customHeight="1">
      <c r="U108" s="50" t="s">
        <v>13</v>
      </c>
      <c r="V108" s="332"/>
      <c r="W108" s="64"/>
      <c r="X108" s="64"/>
      <c r="Y108" s="64"/>
      <c r="Z108" s="64"/>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4">
        <f t="shared" ref="AY108:BE108" si="106">AY5/$AX5-1</f>
        <v>0.11543743948511831</v>
      </c>
      <c r="AZ108" s="414">
        <f t="shared" si="106"/>
        <v>0.22351735963704678</v>
      </c>
      <c r="BA108" s="414">
        <f t="shared" si="106"/>
        <v>0.32864756975679743</v>
      </c>
      <c r="BB108" s="414">
        <f t="shared" si="106"/>
        <v>0.40025724591743139</v>
      </c>
      <c r="BC108" s="414">
        <f t="shared" si="106"/>
        <v>0.46654540240807618</v>
      </c>
      <c r="BD108" s="452">
        <f t="shared" si="106"/>
        <v>0.5558015033599788</v>
      </c>
      <c r="BE108" s="452">
        <f t="shared" si="106"/>
        <v>0.62593592934439668</v>
      </c>
      <c r="BF108" s="452">
        <f t="shared" ref="BF108:BG108" si="107">BF5/$AX5-1</f>
        <v>0.66684301944165925</v>
      </c>
      <c r="BG108" s="452">
        <f t="shared" si="107"/>
        <v>0.68800843711765758</v>
      </c>
      <c r="BH108" s="415"/>
      <c r="BL108" s="335"/>
    </row>
    <row r="109" spans="2:64" ht="17.100000000000001" customHeight="1">
      <c r="U109" s="91"/>
      <c r="V109" s="281" t="s">
        <v>499</v>
      </c>
      <c r="W109" s="453"/>
      <c r="X109" s="453"/>
      <c r="Y109" s="453"/>
      <c r="Z109" s="453"/>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54">
        <f t="shared" ref="AY109:BE119" si="108">IF(OR(AY6="NO",$AX6="NO"),"-",AY6/$AX6-1)</f>
        <v>0.12270779694490086</v>
      </c>
      <c r="AZ109" s="454">
        <f t="shared" si="108"/>
        <v>0.23755725256709459</v>
      </c>
      <c r="BA109" s="454">
        <f t="shared" si="108"/>
        <v>0.34371203121691707</v>
      </c>
      <c r="BB109" s="454">
        <f t="shared" si="108"/>
        <v>0.41890121820023185</v>
      </c>
      <c r="BC109" s="454">
        <f t="shared" si="108"/>
        <v>0.49135258810018412</v>
      </c>
      <c r="BD109" s="381">
        <f t="shared" si="108"/>
        <v>0.58600543526743709</v>
      </c>
      <c r="BE109" s="381">
        <f t="shared" si="108"/>
        <v>0.65858011552274065</v>
      </c>
      <c r="BF109" s="381">
        <f t="shared" ref="BF109:BG109" si="109">IF(OR(BF6="NO",$AX6="NO"),"-",BF6/$AX6-1)</f>
        <v>0.70546457669899043</v>
      </c>
      <c r="BG109" s="381">
        <f t="shared" si="109"/>
        <v>0.73982913233293535</v>
      </c>
      <c r="BH109" s="415"/>
      <c r="BJ109" s="335"/>
    </row>
    <row r="110" spans="2:64" ht="17.100000000000001" customHeight="1">
      <c r="U110" s="91"/>
      <c r="V110" s="339" t="s">
        <v>500</v>
      </c>
      <c r="W110" s="430"/>
      <c r="X110" s="430"/>
      <c r="Y110" s="430"/>
      <c r="Z110" s="430"/>
      <c r="AA110" s="417"/>
      <c r="AB110" s="417"/>
      <c r="AC110" s="417"/>
      <c r="AD110" s="417"/>
      <c r="AE110" s="417"/>
      <c r="AF110" s="417"/>
      <c r="AG110" s="417"/>
      <c r="AH110" s="417"/>
      <c r="AI110" s="417"/>
      <c r="AJ110" s="417"/>
      <c r="AK110" s="417"/>
      <c r="AL110" s="417"/>
      <c r="AM110" s="417"/>
      <c r="AN110" s="417"/>
      <c r="AO110" s="417"/>
      <c r="AP110" s="417"/>
      <c r="AQ110" s="417"/>
      <c r="AR110" s="417"/>
      <c r="AS110" s="417"/>
      <c r="AT110" s="417"/>
      <c r="AU110" s="417"/>
      <c r="AV110" s="417"/>
      <c r="AW110" s="417"/>
      <c r="AX110" s="417"/>
      <c r="AY110" s="454">
        <f t="shared" si="108"/>
        <v>6.3749771020360502E-2</v>
      </c>
      <c r="AZ110" s="454">
        <f t="shared" si="108"/>
        <v>0.11315603669445284</v>
      </c>
      <c r="BA110" s="454">
        <f t="shared" si="108"/>
        <v>0.18693762206251052</v>
      </c>
      <c r="BB110" s="454">
        <f t="shared" si="108"/>
        <v>0.25361372554153228</v>
      </c>
      <c r="BC110" s="454">
        <f t="shared" si="108"/>
        <v>0.30714175757085149</v>
      </c>
      <c r="BD110" s="381">
        <f t="shared" si="108"/>
        <v>0.33342810585222926</v>
      </c>
      <c r="BE110" s="381">
        <f t="shared" si="108"/>
        <v>0.31379401995157052</v>
      </c>
      <c r="BF110" s="381">
        <f t="shared" ref="BF110:BG110" si="110">IF(OR(BF7="NO",$AX7="NO"),"-",BF7/$AX7-1)</f>
        <v>0.32111092150640119</v>
      </c>
      <c r="BG110" s="381">
        <f t="shared" si="110"/>
        <v>0.32404383480388277</v>
      </c>
      <c r="BH110" s="415"/>
      <c r="BJ110" s="335"/>
    </row>
    <row r="111" spans="2:64" ht="17.100000000000001" customHeight="1">
      <c r="U111" s="91"/>
      <c r="V111" s="282" t="s">
        <v>501</v>
      </c>
      <c r="W111" s="453"/>
      <c r="X111" s="453"/>
      <c r="Y111" s="453"/>
      <c r="Z111" s="453"/>
      <c r="AA111" s="417"/>
      <c r="AB111" s="417"/>
      <c r="AC111" s="417"/>
      <c r="AD111" s="417"/>
      <c r="AE111" s="417"/>
      <c r="AF111" s="417"/>
      <c r="AG111" s="417"/>
      <c r="AH111" s="417"/>
      <c r="AI111" s="417"/>
      <c r="AJ111" s="417"/>
      <c r="AK111" s="417"/>
      <c r="AL111" s="417"/>
      <c r="AM111" s="417"/>
      <c r="AN111" s="417"/>
      <c r="AO111" s="417"/>
      <c r="AP111" s="417"/>
      <c r="AQ111" s="417"/>
      <c r="AR111" s="417"/>
      <c r="AS111" s="417"/>
      <c r="AT111" s="417"/>
      <c r="AU111" s="417"/>
      <c r="AV111" s="417"/>
      <c r="AW111" s="417"/>
      <c r="AX111" s="417"/>
      <c r="AY111" s="454">
        <f t="shared" si="108"/>
        <v>1.5849024824397651E-2</v>
      </c>
      <c r="AZ111" s="454">
        <f t="shared" si="108"/>
        <v>8.7951655490607905E-2</v>
      </c>
      <c r="BA111" s="454">
        <f t="shared" si="108"/>
        <v>0.18464312038144759</v>
      </c>
      <c r="BB111" s="454">
        <f t="shared" si="108"/>
        <v>0.21274016973409982</v>
      </c>
      <c r="BC111" s="454">
        <f t="shared" si="108"/>
        <v>0.10245889799770858</v>
      </c>
      <c r="BD111" s="381">
        <f t="shared" si="108"/>
        <v>0.15696767584849947</v>
      </c>
      <c r="BE111" s="381">
        <f t="shared" si="108"/>
        <v>0.32277852071160562</v>
      </c>
      <c r="BF111" s="381">
        <f t="shared" ref="BF111:BG111" si="111">IF(OR(BF8="NO",$AX8="NO"),"-",BF8/$AX8-1)</f>
        <v>0.20053340160012212</v>
      </c>
      <c r="BG111" s="381">
        <f t="shared" si="111"/>
        <v>-0.10070154163259193</v>
      </c>
      <c r="BH111" s="415"/>
      <c r="BJ111" s="335"/>
      <c r="BK111" s="335"/>
    </row>
    <row r="112" spans="2:64" ht="17.100000000000001" customHeight="1">
      <c r="U112" s="91"/>
      <c r="V112" s="281" t="s">
        <v>502</v>
      </c>
      <c r="W112" s="453"/>
      <c r="X112" s="453"/>
      <c r="Y112" s="453"/>
      <c r="Z112" s="453"/>
      <c r="AA112" s="417"/>
      <c r="AB112" s="417"/>
      <c r="AC112" s="417"/>
      <c r="AD112" s="417"/>
      <c r="AE112" s="417"/>
      <c r="AF112" s="417"/>
      <c r="AG112" s="417"/>
      <c r="AH112" s="417"/>
      <c r="AI112" s="417"/>
      <c r="AJ112" s="417"/>
      <c r="AK112" s="417"/>
      <c r="AL112" s="417"/>
      <c r="AM112" s="417"/>
      <c r="AN112" s="417"/>
      <c r="AO112" s="417"/>
      <c r="AP112" s="417"/>
      <c r="AQ112" s="417"/>
      <c r="AR112" s="417"/>
      <c r="AS112" s="417"/>
      <c r="AT112" s="417"/>
      <c r="AU112" s="417"/>
      <c r="AV112" s="417"/>
      <c r="AW112" s="417"/>
      <c r="AX112" s="417"/>
      <c r="AY112" s="454">
        <f t="shared" si="108"/>
        <v>0.12630688106561516</v>
      </c>
      <c r="AZ112" s="454">
        <f t="shared" si="108"/>
        <v>0.15739116325624192</v>
      </c>
      <c r="BA112" s="454">
        <f t="shared" si="108"/>
        <v>0.19383442693661035</v>
      </c>
      <c r="BB112" s="454">
        <f t="shared" si="108"/>
        <v>6.6710297501850535E-2</v>
      </c>
      <c r="BC112" s="454">
        <f t="shared" si="108"/>
        <v>7.9912157619447477E-2</v>
      </c>
      <c r="BD112" s="381">
        <f t="shared" si="108"/>
        <v>0.125678606027118</v>
      </c>
      <c r="BE112" s="381">
        <f t="shared" si="108"/>
        <v>0.16528418637990949</v>
      </c>
      <c r="BF112" s="381">
        <f t="shared" ref="BF112:BG112" si="112">IF(OR(BF9="NO",$AX9="NO"),"-",BF9/$AX9-1)</f>
        <v>0.17496555046614737</v>
      </c>
      <c r="BG112" s="381">
        <f t="shared" si="112"/>
        <v>0.17628573647790691</v>
      </c>
      <c r="BH112" s="415"/>
      <c r="BJ112" s="335"/>
    </row>
    <row r="113" spans="20:64" ht="17.100000000000001" customHeight="1">
      <c r="U113" s="91"/>
      <c r="V113" s="282" t="s">
        <v>503</v>
      </c>
      <c r="W113" s="422"/>
      <c r="X113" s="422"/>
      <c r="Y113" s="422"/>
      <c r="Z113" s="422"/>
      <c r="AA113" s="417"/>
      <c r="AB113" s="417"/>
      <c r="AC113" s="417"/>
      <c r="AD113" s="417"/>
      <c r="AE113" s="417"/>
      <c r="AF113" s="417"/>
      <c r="AG113" s="417"/>
      <c r="AH113" s="417"/>
      <c r="AI113" s="417"/>
      <c r="AJ113" s="417"/>
      <c r="AK113" s="417"/>
      <c r="AL113" s="417"/>
      <c r="AM113" s="417"/>
      <c r="AN113" s="417"/>
      <c r="AO113" s="417"/>
      <c r="AP113" s="417"/>
      <c r="AQ113" s="417"/>
      <c r="AR113" s="417"/>
      <c r="AS113" s="417"/>
      <c r="AT113" s="417"/>
      <c r="AU113" s="417"/>
      <c r="AV113" s="417"/>
      <c r="AW113" s="417"/>
      <c r="AX113" s="417"/>
      <c r="AY113" s="454">
        <f t="shared" si="108"/>
        <v>-0.23431498338523815</v>
      </c>
      <c r="AZ113" s="454">
        <f t="shared" si="108"/>
        <v>-0.36709355832869595</v>
      </c>
      <c r="BA113" s="454">
        <f t="shared" si="108"/>
        <v>0.14977909664671207</v>
      </c>
      <c r="BB113" s="454">
        <f t="shared" si="108"/>
        <v>-0.2732970412775696</v>
      </c>
      <c r="BC113" s="454">
        <f t="shared" si="108"/>
        <v>-0.32069807639919068</v>
      </c>
      <c r="BD113" s="381">
        <f t="shared" si="108"/>
        <v>-8.6925518099967292E-2</v>
      </c>
      <c r="BE113" s="381">
        <f t="shared" si="108"/>
        <v>-0.41511513449739768</v>
      </c>
      <c r="BF113" s="381">
        <f t="shared" ref="BF113:BG113" si="113">IF(OR(BF10="NO",$AX10="NO"),"-",BF10/$AX10-1)</f>
        <v>-7.9296305047237281E-2</v>
      </c>
      <c r="BG113" s="381">
        <f t="shared" si="113"/>
        <v>-0.47260654159624305</v>
      </c>
      <c r="BH113" s="415"/>
      <c r="BL113" s="335"/>
    </row>
    <row r="114" spans="20:64" ht="17.100000000000001" customHeight="1">
      <c r="U114" s="91"/>
      <c r="V114" s="342" t="s">
        <v>504</v>
      </c>
      <c r="W114" s="453"/>
      <c r="X114" s="453"/>
      <c r="Y114" s="453"/>
      <c r="Z114" s="453"/>
      <c r="AA114" s="417"/>
      <c r="AB114" s="417"/>
      <c r="AC114" s="417"/>
      <c r="AD114" s="417"/>
      <c r="AE114" s="417"/>
      <c r="AF114" s="417"/>
      <c r="AG114" s="417"/>
      <c r="AH114" s="417"/>
      <c r="AI114" s="417"/>
      <c r="AJ114" s="417"/>
      <c r="AK114" s="417"/>
      <c r="AL114" s="417"/>
      <c r="AM114" s="417"/>
      <c r="AN114" s="417"/>
      <c r="AO114" s="417"/>
      <c r="AP114" s="417"/>
      <c r="AQ114" s="417"/>
      <c r="AR114" s="417"/>
      <c r="AS114" s="417"/>
      <c r="AT114" s="417"/>
      <c r="AU114" s="417"/>
      <c r="AV114" s="417"/>
      <c r="AW114" s="417"/>
      <c r="AX114" s="417"/>
      <c r="AY114" s="454">
        <f t="shared" si="108"/>
        <v>1.9593094762604402E-4</v>
      </c>
      <c r="AZ114" s="454">
        <f t="shared" si="108"/>
        <v>-3.9236614898997324E-2</v>
      </c>
      <c r="BA114" s="454">
        <f t="shared" si="108"/>
        <v>9.0597416169638789E-2</v>
      </c>
      <c r="BB114" s="454">
        <f t="shared" si="108"/>
        <v>0.17411562019519566</v>
      </c>
      <c r="BC114" s="454">
        <f t="shared" si="108"/>
        <v>9.8215933045983528E-2</v>
      </c>
      <c r="BD114" s="381">
        <f t="shared" si="108"/>
        <v>1.7436430970932282E-2</v>
      </c>
      <c r="BE114" s="381">
        <f t="shared" si="108"/>
        <v>0.15854812584500966</v>
      </c>
      <c r="BF114" s="381">
        <f t="shared" ref="BF114:BG114" si="114">IF(OR(BF11="NO",$AX11="NO"),"-",BF11/$AX11-1)</f>
        <v>-0.14781852033365184</v>
      </c>
      <c r="BG114" s="381">
        <f t="shared" si="114"/>
        <v>-0.2576976572712093</v>
      </c>
      <c r="BH114" s="415"/>
    </row>
    <row r="115" spans="20:64" ht="17.100000000000001" customHeight="1">
      <c r="U115" s="91"/>
      <c r="V115" s="282" t="s">
        <v>505</v>
      </c>
      <c r="W115" s="453"/>
      <c r="X115" s="453"/>
      <c r="Y115" s="453"/>
      <c r="Z115" s="453"/>
      <c r="AA115" s="424"/>
      <c r="AB115" s="424"/>
      <c r="AC115" s="424"/>
      <c r="AD115" s="424"/>
      <c r="AE115" s="424"/>
      <c r="AF115" s="424"/>
      <c r="AG115" s="424"/>
      <c r="AH115" s="424"/>
      <c r="AI115" s="424"/>
      <c r="AJ115" s="424"/>
      <c r="AK115" s="424"/>
      <c r="AL115" s="424"/>
      <c r="AM115" s="424"/>
      <c r="AN115" s="424"/>
      <c r="AO115" s="424"/>
      <c r="AP115" s="424"/>
      <c r="AQ115" s="424"/>
      <c r="AR115" s="424"/>
      <c r="AS115" s="424"/>
      <c r="AT115" s="424"/>
      <c r="AU115" s="424"/>
      <c r="AV115" s="424"/>
      <c r="AW115" s="424"/>
      <c r="AX115" s="424"/>
      <c r="AY115" s="454">
        <f t="shared" si="108"/>
        <v>-4.5667289214914142E-2</v>
      </c>
      <c r="AZ115" s="454">
        <f t="shared" si="108"/>
        <v>-0.18404630408856681</v>
      </c>
      <c r="BA115" s="454">
        <f t="shared" si="108"/>
        <v>-0.1830786885983664</v>
      </c>
      <c r="BB115" s="454">
        <f t="shared" si="108"/>
        <v>-0.19398100852816103</v>
      </c>
      <c r="BC115" s="454">
        <f t="shared" si="108"/>
        <v>-9.1548344996737363E-2</v>
      </c>
      <c r="BD115" s="381">
        <f t="shared" si="108"/>
        <v>-0.25473099165185287</v>
      </c>
      <c r="BE115" s="381">
        <f t="shared" si="108"/>
        <v>-0.48366373393938067</v>
      </c>
      <c r="BF115" s="381">
        <f t="shared" ref="BF115:BG115" si="115">IF(OR(BF12="NO",$AX12="NO"),"-",BF12/$AX12-1)</f>
        <v>-0.61322877523008024</v>
      </c>
      <c r="BG115" s="381">
        <f t="shared" si="115"/>
        <v>-0.27776152648792773</v>
      </c>
      <c r="BH115" s="415"/>
      <c r="BJ115" s="335"/>
      <c r="BK115" s="335"/>
    </row>
    <row r="116" spans="20:64" ht="17.100000000000001" customHeight="1">
      <c r="U116" s="91"/>
      <c r="V116" s="282" t="s">
        <v>506</v>
      </c>
      <c r="W116" s="453"/>
      <c r="X116" s="453"/>
      <c r="Y116" s="453"/>
      <c r="Z116" s="453"/>
      <c r="AA116" s="417"/>
      <c r="AB116" s="417"/>
      <c r="AC116" s="417"/>
      <c r="AD116" s="417"/>
      <c r="AE116" s="417"/>
      <c r="AF116" s="417"/>
      <c r="AG116" s="417"/>
      <c r="AH116" s="417"/>
      <c r="AI116" s="417"/>
      <c r="AJ116" s="417"/>
      <c r="AK116" s="417"/>
      <c r="AL116" s="417"/>
      <c r="AM116" s="417"/>
      <c r="AN116" s="417"/>
      <c r="AO116" s="417"/>
      <c r="AP116" s="417"/>
      <c r="AQ116" s="417"/>
      <c r="AR116" s="417"/>
      <c r="AS116" s="417"/>
      <c r="AT116" s="417"/>
      <c r="AU116" s="417"/>
      <c r="AV116" s="417"/>
      <c r="AW116" s="417"/>
      <c r="AX116" s="417"/>
      <c r="AY116" s="454">
        <f t="shared" si="108"/>
        <v>0.45454545454545436</v>
      </c>
      <c r="AZ116" s="454">
        <f t="shared" si="108"/>
        <v>0.8181818181818179</v>
      </c>
      <c r="BA116" s="454">
        <f t="shared" si="108"/>
        <v>0.45454545454545436</v>
      </c>
      <c r="BB116" s="454">
        <f t="shared" si="108"/>
        <v>1.3636363636363633</v>
      </c>
      <c r="BC116" s="454">
        <f t="shared" si="108"/>
        <v>-0.27272727272727282</v>
      </c>
      <c r="BD116" s="381">
        <f t="shared" si="108"/>
        <v>-0.18181818181818199</v>
      </c>
      <c r="BE116" s="381">
        <f t="shared" si="108"/>
        <v>7.6363636363636349</v>
      </c>
      <c r="BF116" s="381">
        <f t="shared" ref="BF116:BG116" si="116">IF(OR(BF13="NO",$AX13="NO"),"-",BF13/$AX13-1)</f>
        <v>7.0909090909090899</v>
      </c>
      <c r="BG116" s="381">
        <f t="shared" si="116"/>
        <v>-0.72727272727272729</v>
      </c>
      <c r="BH116" s="415"/>
      <c r="BJ116" s="335"/>
      <c r="BK116" s="335"/>
    </row>
    <row r="117" spans="20:64" ht="17.100000000000001" customHeight="1">
      <c r="U117" s="91"/>
      <c r="V117" s="342" t="s">
        <v>507</v>
      </c>
      <c r="W117" s="453"/>
      <c r="X117" s="453"/>
      <c r="Y117" s="453"/>
      <c r="Z117" s="453"/>
      <c r="AA117" s="417"/>
      <c r="AB117" s="417"/>
      <c r="AC117" s="417"/>
      <c r="AD117" s="417"/>
      <c r="AE117" s="417"/>
      <c r="AF117" s="417"/>
      <c r="AG117" s="417"/>
      <c r="AH117" s="417"/>
      <c r="AI117" s="417"/>
      <c r="AJ117" s="417"/>
      <c r="AK117" s="417"/>
      <c r="AL117" s="417"/>
      <c r="AM117" s="417"/>
      <c r="AN117" s="417"/>
      <c r="AO117" s="417"/>
      <c r="AP117" s="417"/>
      <c r="AQ117" s="417"/>
      <c r="AR117" s="417"/>
      <c r="AS117" s="417"/>
      <c r="AT117" s="417"/>
      <c r="AU117" s="417"/>
      <c r="AV117" s="417"/>
      <c r="AW117" s="417"/>
      <c r="AX117" s="417"/>
      <c r="AY117" s="454">
        <f t="shared" si="108"/>
        <v>3.0931587342563294E-2</v>
      </c>
      <c r="AZ117" s="454">
        <f t="shared" si="108"/>
        <v>6.9521940500414381E-2</v>
      </c>
      <c r="BA117" s="454">
        <f t="shared" si="108"/>
        <v>8.5382739708280253E-2</v>
      </c>
      <c r="BB117" s="454">
        <f t="shared" si="108"/>
        <v>0.11163262209738511</v>
      </c>
      <c r="BC117" s="454">
        <f t="shared" si="108"/>
        <v>0.12454886557461498</v>
      </c>
      <c r="BD117" s="381">
        <f t="shared" si="108"/>
        <v>0.13940660871482913</v>
      </c>
      <c r="BE117" s="381">
        <f t="shared" si="108"/>
        <v>0.14583893092623823</v>
      </c>
      <c r="BF117" s="381">
        <f t="shared" ref="BF117:BG117" si="117">IF(OR(BF14="NO",$AX14="NO"),"-",BF14/$AX14-1)</f>
        <v>0.15269825236105294</v>
      </c>
      <c r="BG117" s="381">
        <f t="shared" si="117"/>
        <v>0.15660847189303762</v>
      </c>
      <c r="BH117" s="415"/>
      <c r="BJ117" s="335"/>
    </row>
    <row r="118" spans="20:64" ht="17.100000000000001" customHeight="1">
      <c r="U118" s="91"/>
      <c r="V118" s="282" t="s">
        <v>508</v>
      </c>
      <c r="W118" s="453"/>
      <c r="X118" s="453"/>
      <c r="Y118" s="453"/>
      <c r="Z118" s="453"/>
      <c r="AA118" s="417"/>
      <c r="AB118" s="417"/>
      <c r="AC118" s="417"/>
      <c r="AD118" s="417"/>
      <c r="AE118" s="417"/>
      <c r="AF118" s="417"/>
      <c r="AG118" s="417"/>
      <c r="AH118" s="417"/>
      <c r="AI118" s="417"/>
      <c r="AJ118" s="417"/>
      <c r="AK118" s="417"/>
      <c r="AL118" s="417"/>
      <c r="AM118" s="417"/>
      <c r="AN118" s="417"/>
      <c r="AO118" s="417"/>
      <c r="AP118" s="417"/>
      <c r="AQ118" s="417"/>
      <c r="AR118" s="417"/>
      <c r="AS118" s="417"/>
      <c r="AT118" s="417"/>
      <c r="AU118" s="417"/>
      <c r="AV118" s="417"/>
      <c r="AW118" s="417"/>
      <c r="AX118" s="417"/>
      <c r="AY118" s="454">
        <f t="shared" si="108"/>
        <v>0</v>
      </c>
      <c r="AZ118" s="454">
        <f t="shared" si="108"/>
        <v>-0.33333333333333326</v>
      </c>
      <c r="BA118" s="454">
        <f t="shared" si="108"/>
        <v>-0.11111111111111105</v>
      </c>
      <c r="BB118" s="454">
        <f t="shared" si="108"/>
        <v>0.11111111111111116</v>
      </c>
      <c r="BC118" s="454">
        <f t="shared" si="108"/>
        <v>0.33333333333333348</v>
      </c>
      <c r="BD118" s="381">
        <f t="shared" si="108"/>
        <v>0.11111111111111116</v>
      </c>
      <c r="BE118" s="381">
        <f t="shared" si="108"/>
        <v>0</v>
      </c>
      <c r="BF118" s="381">
        <f t="shared" ref="BF118:BG119" si="118">IF(OR(BF15="NO",$AX15="NO"),"-",BF15/$AX15-1)</f>
        <v>0.33333333333333348</v>
      </c>
      <c r="BG118" s="381">
        <f t="shared" si="118"/>
        <v>0</v>
      </c>
      <c r="BH118" s="415"/>
      <c r="BJ118" s="335"/>
    </row>
    <row r="119" spans="20:64" ht="17.100000000000001" customHeight="1">
      <c r="T119" s="33"/>
      <c r="U119" s="91"/>
      <c r="V119" s="282" t="s">
        <v>509</v>
      </c>
      <c r="W119" s="455"/>
      <c r="X119" s="455"/>
      <c r="Y119" s="455"/>
      <c r="Z119" s="455"/>
      <c r="AA119" s="417"/>
      <c r="AB119" s="417"/>
      <c r="AC119" s="417"/>
      <c r="AD119" s="417"/>
      <c r="AE119" s="417"/>
      <c r="AF119" s="417"/>
      <c r="AG119" s="417"/>
      <c r="AH119" s="417"/>
      <c r="AI119" s="417"/>
      <c r="AJ119" s="417"/>
      <c r="AK119" s="417"/>
      <c r="AL119" s="417"/>
      <c r="AM119" s="417"/>
      <c r="AN119" s="417"/>
      <c r="AO119" s="417"/>
      <c r="AP119" s="417"/>
      <c r="AQ119" s="417"/>
      <c r="AR119" s="417"/>
      <c r="AS119" s="417"/>
      <c r="AT119" s="417"/>
      <c r="AU119" s="417"/>
      <c r="AV119" s="417"/>
      <c r="AW119" s="417"/>
      <c r="AX119" s="417"/>
      <c r="AY119" s="454">
        <f>IF(OR(AY16="NO",$AX16="NO"),"-",AY16/$AX16-1)</f>
        <v>5.9065720247830633E-2</v>
      </c>
      <c r="AZ119" s="454">
        <f>IF(OR(AZ16="NO",$AX16="NO"),"-",AZ16/$AX16-1)</f>
        <v>4.2856659442300549E-2</v>
      </c>
      <c r="BA119" s="454">
        <f t="shared" si="108"/>
        <v>8.6281009047914248E-2</v>
      </c>
      <c r="BB119" s="454">
        <f t="shared" si="108"/>
        <v>-1.011497216336199E-2</v>
      </c>
      <c r="BC119" s="454">
        <f t="shared" si="108"/>
        <v>6.8358403764190223E-2</v>
      </c>
      <c r="BD119" s="381">
        <f t="shared" si="108"/>
        <v>1.1219944085016555</v>
      </c>
      <c r="BE119" s="381">
        <f t="shared" si="108"/>
        <v>1.302011811435984</v>
      </c>
      <c r="BF119" s="381">
        <f t="shared" si="118"/>
        <v>1.3926330800776685</v>
      </c>
      <c r="BG119" s="381">
        <f t="shared" si="118"/>
        <v>1.4863127532892353</v>
      </c>
      <c r="BH119" s="415"/>
      <c r="BJ119" s="335"/>
    </row>
    <row r="120" spans="20:64" ht="17.100000000000001" customHeight="1">
      <c r="U120" s="349" t="s">
        <v>14</v>
      </c>
      <c r="V120" s="350"/>
      <c r="W120" s="427"/>
      <c r="X120" s="427"/>
      <c r="Y120" s="427"/>
      <c r="Z120" s="427"/>
      <c r="AA120" s="428"/>
      <c r="AB120" s="428"/>
      <c r="AC120" s="428"/>
      <c r="AD120" s="428"/>
      <c r="AE120" s="428"/>
      <c r="AF120" s="428"/>
      <c r="AG120" s="428"/>
      <c r="AH120" s="428"/>
      <c r="AI120" s="428"/>
      <c r="AJ120" s="428"/>
      <c r="AK120" s="428"/>
      <c r="AL120" s="428"/>
      <c r="AM120" s="428"/>
      <c r="AN120" s="428"/>
      <c r="AO120" s="428"/>
      <c r="AP120" s="428"/>
      <c r="AQ120" s="428"/>
      <c r="AR120" s="428"/>
      <c r="AS120" s="428"/>
      <c r="AT120" s="428"/>
      <c r="AU120" s="428"/>
      <c r="AV120" s="428"/>
      <c r="AW120" s="428"/>
      <c r="AX120" s="428"/>
      <c r="AY120" s="429">
        <f t="shared" ref="AY120:BE120" si="119">AY17/$AX17-1</f>
        <v>2.7109692818812814E-2</v>
      </c>
      <c r="AZ120" s="429">
        <f t="shared" si="119"/>
        <v>1.0685167454284494E-2</v>
      </c>
      <c r="BA120" s="429">
        <f t="shared" si="119"/>
        <v>3.053549208769768E-2</v>
      </c>
      <c r="BB120" s="429">
        <f t="shared" si="119"/>
        <v>6.9423959304178995E-2</v>
      </c>
      <c r="BC120" s="429">
        <f t="shared" si="119"/>
        <v>7.2210278345170131E-2</v>
      </c>
      <c r="BD120" s="456">
        <f t="shared" si="119"/>
        <v>5.7518655287710274E-2</v>
      </c>
      <c r="BE120" s="456">
        <f t="shared" si="119"/>
        <v>7.689440148436244E-2</v>
      </c>
      <c r="BF120" s="456">
        <f t="shared" ref="BF120:BG120" si="120">BF17/$AX17-1</f>
        <v>-2.6747508264018727E-2</v>
      </c>
      <c r="BG120" s="456">
        <f t="shared" si="120"/>
        <v>2.1393344105446133E-2</v>
      </c>
      <c r="BH120" s="415"/>
      <c r="BJ120" s="335"/>
      <c r="BK120" s="335"/>
    </row>
    <row r="121" spans="20:64" ht="17.100000000000001" customHeight="1">
      <c r="U121" s="352"/>
      <c r="V121" s="282" t="s">
        <v>504</v>
      </c>
      <c r="W121" s="430"/>
      <c r="X121" s="430"/>
      <c r="Y121" s="430"/>
      <c r="Z121" s="430"/>
      <c r="AA121" s="431"/>
      <c r="AB121" s="431"/>
      <c r="AC121" s="431"/>
      <c r="AD121" s="431"/>
      <c r="AE121" s="431"/>
      <c r="AF121" s="431"/>
      <c r="AG121" s="431"/>
      <c r="AH121" s="431"/>
      <c r="AI121" s="431"/>
      <c r="AJ121" s="431"/>
      <c r="AK121" s="431"/>
      <c r="AL121" s="431"/>
      <c r="AM121" s="431"/>
      <c r="AN121" s="431"/>
      <c r="AO121" s="431"/>
      <c r="AP121" s="431"/>
      <c r="AQ121" s="431"/>
      <c r="AR121" s="431"/>
      <c r="AS121" s="431"/>
      <c r="AT121" s="431"/>
      <c r="AU121" s="431"/>
      <c r="AV121" s="431"/>
      <c r="AW121" s="431"/>
      <c r="AX121" s="431"/>
      <c r="AY121" s="454">
        <f t="shared" ref="AY121:BE126" si="121">IF(OR(AY18="NO",$AX18="NO"),"-",AY18/$AX18-1)</f>
        <v>4.8904694393786752E-2</v>
      </c>
      <c r="AZ121" s="454">
        <f t="shared" si="121"/>
        <v>2.573391396772462E-2</v>
      </c>
      <c r="BA121" s="454">
        <f t="shared" si="121"/>
        <v>0.1131097727632091</v>
      </c>
      <c r="BB121" s="454">
        <f t="shared" si="121"/>
        <v>0.18808759568311362</v>
      </c>
      <c r="BC121" s="454">
        <f t="shared" si="121"/>
        <v>0.16761374903002535</v>
      </c>
      <c r="BD121" s="381">
        <f t="shared" si="121"/>
        <v>0.11185468875805005</v>
      </c>
      <c r="BE121" s="381">
        <f t="shared" si="121"/>
        <v>0.20224757263709714</v>
      </c>
      <c r="BF121" s="381">
        <f t="shared" ref="BF121:BG121" si="122">IF(OR(BF18="NO",$AX18="NO"),"-",BF18/$AX18-1)</f>
        <v>1.3846077772801779E-2</v>
      </c>
      <c r="BG121" s="381">
        <f t="shared" si="122"/>
        <v>4.1849295343953985E-2</v>
      </c>
      <c r="BH121" s="415"/>
    </row>
    <row r="122" spans="20:64" ht="17.100000000000001" customHeight="1">
      <c r="U122" s="353"/>
      <c r="V122" s="282" t="s">
        <v>505</v>
      </c>
      <c r="W122" s="430"/>
      <c r="X122" s="430"/>
      <c r="Y122" s="430"/>
      <c r="Z122" s="430"/>
      <c r="AA122" s="431"/>
      <c r="AB122" s="431"/>
      <c r="AC122" s="431"/>
      <c r="AD122" s="431"/>
      <c r="AE122" s="431"/>
      <c r="AF122" s="431"/>
      <c r="AG122" s="431"/>
      <c r="AH122" s="431"/>
      <c r="AI122" s="431"/>
      <c r="AJ122" s="431"/>
      <c r="AK122" s="431"/>
      <c r="AL122" s="431"/>
      <c r="AM122" s="431"/>
      <c r="AN122" s="431"/>
      <c r="AO122" s="431"/>
      <c r="AP122" s="431"/>
      <c r="AQ122" s="431"/>
      <c r="AR122" s="431"/>
      <c r="AS122" s="431"/>
      <c r="AT122" s="431"/>
      <c r="AU122" s="431"/>
      <c r="AV122" s="431"/>
      <c r="AW122" s="431"/>
      <c r="AX122" s="431"/>
      <c r="AY122" s="454">
        <f t="shared" si="121"/>
        <v>0.18657324433178712</v>
      </c>
      <c r="AZ122" s="454">
        <f t="shared" si="121"/>
        <v>0.1431933538516923</v>
      </c>
      <c r="BA122" s="454">
        <f t="shared" si="121"/>
        <v>-5.8380615858155682E-2</v>
      </c>
      <c r="BB122" s="454">
        <f t="shared" si="121"/>
        <v>0.11275173619729384</v>
      </c>
      <c r="BC122" s="454">
        <f t="shared" si="121"/>
        <v>4.9358662041788071E-2</v>
      </c>
      <c r="BD122" s="381">
        <f t="shared" si="121"/>
        <v>-5.7926783743152965E-3</v>
      </c>
      <c r="BE122" s="381">
        <f t="shared" si="121"/>
        <v>2.1394849196449517E-2</v>
      </c>
      <c r="BF122" s="381">
        <f t="shared" ref="BF122:BG122" si="123">IF(OR(BF19="NO",$AX19="NO"),"-",BF19/$AX19-1)</f>
        <v>3.4126886399593159E-2</v>
      </c>
      <c r="BG122" s="381">
        <f t="shared" si="123"/>
        <v>-0.24098663321084091</v>
      </c>
      <c r="BH122" s="415"/>
    </row>
    <row r="123" spans="20:64" ht="17.100000000000001" customHeight="1">
      <c r="U123" s="353"/>
      <c r="V123" s="282" t="s">
        <v>502</v>
      </c>
      <c r="W123" s="430"/>
      <c r="X123" s="430"/>
      <c r="Y123" s="430"/>
      <c r="Z123" s="430"/>
      <c r="AA123" s="431"/>
      <c r="AB123" s="431"/>
      <c r="AC123" s="431"/>
      <c r="AD123" s="431"/>
      <c r="AE123" s="431"/>
      <c r="AF123" s="431"/>
      <c r="AG123" s="431"/>
      <c r="AH123" s="431"/>
      <c r="AI123" s="431"/>
      <c r="AJ123" s="431"/>
      <c r="AK123" s="431"/>
      <c r="AL123" s="431"/>
      <c r="AM123" s="431"/>
      <c r="AN123" s="431"/>
      <c r="AO123" s="431"/>
      <c r="AP123" s="431"/>
      <c r="AQ123" s="431"/>
      <c r="AR123" s="431"/>
      <c r="AS123" s="431"/>
      <c r="AT123" s="431"/>
      <c r="AU123" s="431"/>
      <c r="AV123" s="431"/>
      <c r="AW123" s="431"/>
      <c r="AX123" s="431"/>
      <c r="AY123" s="454">
        <f t="shared" si="121"/>
        <v>1.1341805213508804E-2</v>
      </c>
      <c r="AZ123" s="454">
        <f t="shared" si="121"/>
        <v>-5.670902606753625E-4</v>
      </c>
      <c r="BA123" s="454">
        <f t="shared" si="121"/>
        <v>-3.2324138368666655E-2</v>
      </c>
      <c r="BB123" s="454">
        <f t="shared" si="121"/>
        <v>-2.0789520216719537E-2</v>
      </c>
      <c r="BC123" s="454">
        <f t="shared" si="121"/>
        <v>-7.8258408381099986E-3</v>
      </c>
      <c r="BD123" s="381">
        <f t="shared" si="121"/>
        <v>2.4611718178625175E-2</v>
      </c>
      <c r="BE123" s="381">
        <f t="shared" si="121"/>
        <v>-3.7427959367856145E-2</v>
      </c>
      <c r="BF123" s="381">
        <f t="shared" ref="BF123:BG123" si="124">IF(OR(BF20="NO",$AX20="NO"),"-",BF20/$AX20-1)</f>
        <v>-8.279517805861325E-2</v>
      </c>
      <c r="BG123" s="381">
        <f t="shared" si="124"/>
        <v>8.2057960719734702E-3</v>
      </c>
      <c r="BH123" s="415"/>
    </row>
    <row r="124" spans="20:64" ht="17.100000000000001" customHeight="1">
      <c r="U124" s="353"/>
      <c r="V124" s="282" t="s">
        <v>510</v>
      </c>
      <c r="W124" s="430"/>
      <c r="X124" s="430"/>
      <c r="Y124" s="430"/>
      <c r="Z124" s="430"/>
      <c r="AA124" s="431"/>
      <c r="AB124" s="431"/>
      <c r="AC124" s="431"/>
      <c r="AD124" s="431"/>
      <c r="AE124" s="431"/>
      <c r="AF124" s="431"/>
      <c r="AG124" s="431"/>
      <c r="AH124" s="431"/>
      <c r="AI124" s="431"/>
      <c r="AJ124" s="431"/>
      <c r="AK124" s="431"/>
      <c r="AL124" s="431"/>
      <c r="AM124" s="431"/>
      <c r="AN124" s="431"/>
      <c r="AO124" s="431"/>
      <c r="AP124" s="431"/>
      <c r="AQ124" s="431"/>
      <c r="AR124" s="431"/>
      <c r="AS124" s="431"/>
      <c r="AT124" s="431"/>
      <c r="AU124" s="431"/>
      <c r="AV124" s="431"/>
      <c r="AW124" s="431"/>
      <c r="AX124" s="431"/>
      <c r="AY124" s="454">
        <f t="shared" si="121"/>
        <v>-3.4711260358339158E-2</v>
      </c>
      <c r="AZ124" s="454">
        <f t="shared" si="121"/>
        <v>3.2288757556636405E-2</v>
      </c>
      <c r="BA124" s="454">
        <f t="shared" si="121"/>
        <v>-0.12480366990491554</v>
      </c>
      <c r="BB124" s="454">
        <f t="shared" si="121"/>
        <v>-0.26916752439974823</v>
      </c>
      <c r="BC124" s="454">
        <f t="shared" si="121"/>
        <v>-0.21084832201996273</v>
      </c>
      <c r="BD124" s="381">
        <f t="shared" si="121"/>
        <v>-0.42018878447861119</v>
      </c>
      <c r="BE124" s="381">
        <f t="shared" si="121"/>
        <v>-0.33185203221707393</v>
      </c>
      <c r="BF124" s="381">
        <f t="shared" ref="BF124:BG124" si="125">IF(OR(BF21="NO",$AX21="NO"),"-",BF21/$AX21-1)</f>
        <v>-0.28486702111777495</v>
      </c>
      <c r="BG124" s="381">
        <f t="shared" si="125"/>
        <v>-0.3364858861115968</v>
      </c>
      <c r="BH124" s="415"/>
    </row>
    <row r="125" spans="20:64" ht="17.100000000000001" customHeight="1">
      <c r="U125" s="352"/>
      <c r="V125" s="282" t="s">
        <v>509</v>
      </c>
      <c r="W125" s="453"/>
      <c r="X125" s="453"/>
      <c r="Y125" s="453"/>
      <c r="Z125" s="453"/>
      <c r="AA125" s="433"/>
      <c r="AB125" s="433"/>
      <c r="AC125" s="433"/>
      <c r="AD125" s="433"/>
      <c r="AE125" s="433"/>
      <c r="AF125" s="433"/>
      <c r="AG125" s="433"/>
      <c r="AH125" s="433"/>
      <c r="AI125" s="433"/>
      <c r="AJ125" s="433"/>
      <c r="AK125" s="433"/>
      <c r="AL125" s="433"/>
      <c r="AM125" s="433"/>
      <c r="AN125" s="433"/>
      <c r="AO125" s="433"/>
      <c r="AP125" s="433"/>
      <c r="AQ125" s="433"/>
      <c r="AR125" s="433"/>
      <c r="AS125" s="433"/>
      <c r="AT125" s="433"/>
      <c r="AU125" s="433"/>
      <c r="AV125" s="433"/>
      <c r="AW125" s="433"/>
      <c r="AX125" s="433"/>
      <c r="AY125" s="454">
        <f t="shared" si="121"/>
        <v>-6.0410686698902261E-2</v>
      </c>
      <c r="AZ125" s="454">
        <f t="shared" si="121"/>
        <v>-0.13774625950127672</v>
      </c>
      <c r="BA125" s="454">
        <f t="shared" si="121"/>
        <v>0.66509718292010556</v>
      </c>
      <c r="BB125" s="454">
        <f t="shared" si="121"/>
        <v>0.5516893333741415</v>
      </c>
      <c r="BC125" s="454">
        <f t="shared" si="121"/>
        <v>1.777194231995916</v>
      </c>
      <c r="BD125" s="381">
        <f t="shared" si="121"/>
        <v>2.7295678963336938</v>
      </c>
      <c r="BE125" s="381">
        <f t="shared" si="121"/>
        <v>3.2784568258560727</v>
      </c>
      <c r="BF125" s="381">
        <f t="shared" ref="BF125:BG125" si="126">IF(OR(BF22="NO",$AX22="NO"),"-",BF22/$AX22-1)</f>
        <v>4.0514224280722617</v>
      </c>
      <c r="BG125" s="381">
        <f t="shared" si="126"/>
        <v>4.1649766482662773</v>
      </c>
      <c r="BH125" s="415"/>
    </row>
    <row r="126" spans="20:64" ht="17.100000000000001" customHeight="1">
      <c r="U126" s="356"/>
      <c r="V126" s="282" t="s">
        <v>511</v>
      </c>
      <c r="W126" s="430"/>
      <c r="X126" s="430"/>
      <c r="Y126" s="430"/>
      <c r="Z126" s="430"/>
      <c r="AA126" s="431"/>
      <c r="AB126" s="431"/>
      <c r="AC126" s="431"/>
      <c r="AD126" s="431"/>
      <c r="AE126" s="431"/>
      <c r="AF126" s="431"/>
      <c r="AG126" s="431"/>
      <c r="AH126" s="431"/>
      <c r="AI126" s="431"/>
      <c r="AJ126" s="431"/>
      <c r="AK126" s="431"/>
      <c r="AL126" s="431"/>
      <c r="AM126" s="431"/>
      <c r="AN126" s="431"/>
      <c r="AO126" s="431"/>
      <c r="AP126" s="431"/>
      <c r="AQ126" s="431"/>
      <c r="AR126" s="431"/>
      <c r="AS126" s="431"/>
      <c r="AT126" s="431"/>
      <c r="AU126" s="431"/>
      <c r="AV126" s="431"/>
      <c r="AW126" s="431"/>
      <c r="AX126" s="431"/>
      <c r="AY126" s="454">
        <f t="shared" si="121"/>
        <v>-0.80067796610169495</v>
      </c>
      <c r="AZ126" s="380" t="str">
        <f t="shared" si="121"/>
        <v>-</v>
      </c>
      <c r="BA126" s="380" t="str">
        <f t="shared" si="121"/>
        <v>-</v>
      </c>
      <c r="BB126" s="380" t="str">
        <f t="shared" si="121"/>
        <v>-</v>
      </c>
      <c r="BC126" s="380" t="str">
        <f t="shared" si="121"/>
        <v>-</v>
      </c>
      <c r="BD126" s="380" t="str">
        <f t="shared" si="121"/>
        <v>-</v>
      </c>
      <c r="BE126" s="380" t="str">
        <f t="shared" si="121"/>
        <v>-</v>
      </c>
      <c r="BF126" s="380" t="str">
        <f t="shared" ref="BF126:BG126" si="127">IF(OR(BF23="NO",$AX23="NO"),"-",BF23/$AX23-1)</f>
        <v>-</v>
      </c>
      <c r="BG126" s="380" t="str">
        <f t="shared" si="127"/>
        <v>-</v>
      </c>
      <c r="BH126" s="415"/>
    </row>
    <row r="127" spans="20:64" ht="17.100000000000001" customHeight="1">
      <c r="U127" s="357" t="s">
        <v>258</v>
      </c>
      <c r="V127" s="358"/>
      <c r="W127" s="434"/>
      <c r="X127" s="434"/>
      <c r="Y127" s="434"/>
      <c r="Z127" s="434"/>
      <c r="AA127" s="435"/>
      <c r="AB127" s="435"/>
      <c r="AC127" s="435"/>
      <c r="AD127" s="435"/>
      <c r="AE127" s="435"/>
      <c r="AF127" s="435"/>
      <c r="AG127" s="435"/>
      <c r="AH127" s="435"/>
      <c r="AI127" s="435"/>
      <c r="AJ127" s="435"/>
      <c r="AK127" s="435"/>
      <c r="AL127" s="435"/>
      <c r="AM127" s="435"/>
      <c r="AN127" s="435"/>
      <c r="AO127" s="435"/>
      <c r="AP127" s="435"/>
      <c r="AQ127" s="435"/>
      <c r="AR127" s="435"/>
      <c r="AS127" s="435"/>
      <c r="AT127" s="435"/>
      <c r="AU127" s="435"/>
      <c r="AV127" s="435"/>
      <c r="AW127" s="435"/>
      <c r="AX127" s="435"/>
      <c r="AY127" s="457">
        <f t="shared" ref="AY127:BE127" si="128">AY24/$AX24-1</f>
        <v>-2.4677475216119071E-2</v>
      </c>
      <c r="AZ127" s="457">
        <f t="shared" si="128"/>
        <v>8.4762011043322261E-3</v>
      </c>
      <c r="BA127" s="457">
        <f t="shared" si="128"/>
        <v>2.6154743587988749E-2</v>
      </c>
      <c r="BB127" s="457">
        <f t="shared" si="128"/>
        <v>-9.404593930169014E-3</v>
      </c>
      <c r="BC127" s="457">
        <f t="shared" si="128"/>
        <v>-3.1455176254553074E-2</v>
      </c>
      <c r="BD127" s="458">
        <f t="shared" si="128"/>
        <v>-6.1323501794852131E-2</v>
      </c>
      <c r="BE127" s="458">
        <f t="shared" si="128"/>
        <v>-4.2506522793932411E-2</v>
      </c>
      <c r="BF127" s="458">
        <f t="shared" ref="BF127:BG127" si="129">BF24/$AX24-1</f>
        <v>-4.5932568765109205E-2</v>
      </c>
      <c r="BG127" s="458">
        <f t="shared" si="129"/>
        <v>-8.9497576496681996E-2</v>
      </c>
      <c r="BH127" s="415"/>
    </row>
    <row r="128" spans="20:64" ht="17.100000000000001" customHeight="1">
      <c r="U128" s="360"/>
      <c r="V128" s="282" t="s">
        <v>512</v>
      </c>
      <c r="W128" s="453"/>
      <c r="X128" s="453"/>
      <c r="Y128" s="453"/>
      <c r="Z128" s="453"/>
      <c r="AA128" s="424"/>
      <c r="AB128" s="424"/>
      <c r="AC128" s="424"/>
      <c r="AD128" s="424"/>
      <c r="AE128" s="424"/>
      <c r="AF128" s="424"/>
      <c r="AG128" s="424"/>
      <c r="AH128" s="424"/>
      <c r="AI128" s="424"/>
      <c r="AJ128" s="424"/>
      <c r="AK128" s="424"/>
      <c r="AL128" s="424"/>
      <c r="AM128" s="424"/>
      <c r="AN128" s="424"/>
      <c r="AO128" s="424"/>
      <c r="AP128" s="424"/>
      <c r="AQ128" s="424"/>
      <c r="AR128" s="424"/>
      <c r="AS128" s="424"/>
      <c r="AT128" s="424"/>
      <c r="AU128" s="424"/>
      <c r="AV128" s="424"/>
      <c r="AW128" s="424"/>
      <c r="AX128" s="424"/>
      <c r="AY128" s="454">
        <f t="shared" ref="AY128:BE133" si="130">IF(OR(AY25="NO",$AX25="NO"),"-",AY25/$AX25-1)</f>
        <v>-1.7485771384055937E-3</v>
      </c>
      <c r="AZ128" s="454">
        <f t="shared" si="130"/>
        <v>-2.1628851704272312E-2</v>
      </c>
      <c r="BA128" s="454">
        <f t="shared" si="130"/>
        <v>-4.5659321717507417E-2</v>
      </c>
      <c r="BB128" s="454">
        <f t="shared" si="130"/>
        <v>-3.1349132118254519E-2</v>
      </c>
      <c r="BC128" s="454">
        <f t="shared" si="130"/>
        <v>-1.5203998461013279E-2</v>
      </c>
      <c r="BD128" s="381">
        <f t="shared" si="130"/>
        <v>-1.3166858327031572E-2</v>
      </c>
      <c r="BE128" s="381">
        <f t="shared" si="130"/>
        <v>-5.0921265662572268E-2</v>
      </c>
      <c r="BF128" s="381">
        <f t="shared" ref="BF128:BG128" si="131">IF(OR(BF25="NO",$AX25="NO"),"-",BF25/$AX25-1)</f>
        <v>-4.9319217112877678E-2</v>
      </c>
      <c r="BG128" s="381">
        <f t="shared" si="131"/>
        <v>-4.6268276490782689E-2</v>
      </c>
      <c r="BH128" s="415"/>
    </row>
    <row r="129" spans="2:64" ht="17.100000000000001" customHeight="1">
      <c r="U129" s="360"/>
      <c r="V129" s="282" t="s">
        <v>513</v>
      </c>
      <c r="W129" s="430"/>
      <c r="X129" s="430"/>
      <c r="Y129" s="430"/>
      <c r="Z129" s="430"/>
      <c r="AA129" s="431"/>
      <c r="AB129" s="431"/>
      <c r="AC129" s="431"/>
      <c r="AD129" s="431"/>
      <c r="AE129" s="431"/>
      <c r="AF129" s="431"/>
      <c r="AG129" s="431"/>
      <c r="AH129" s="431"/>
      <c r="AI129" s="431"/>
      <c r="AJ129" s="431"/>
      <c r="AK129" s="431"/>
      <c r="AL129" s="431"/>
      <c r="AM129" s="431"/>
      <c r="AN129" s="431"/>
      <c r="AO129" s="431"/>
      <c r="AP129" s="431"/>
      <c r="AQ129" s="431"/>
      <c r="AR129" s="431"/>
      <c r="AS129" s="431"/>
      <c r="AT129" s="431"/>
      <c r="AU129" s="431"/>
      <c r="AV129" s="431"/>
      <c r="AW129" s="431"/>
      <c r="AX129" s="431"/>
      <c r="AY129" s="454">
        <f t="shared" si="130"/>
        <v>-6.4108197642737563E-2</v>
      </c>
      <c r="AZ129" s="454">
        <f t="shared" si="130"/>
        <v>-1.9094628348755194E-2</v>
      </c>
      <c r="BA129" s="454">
        <f t="shared" si="130"/>
        <v>-3.3684538037768053E-2</v>
      </c>
      <c r="BB129" s="454">
        <f t="shared" si="130"/>
        <v>-8.5925827569396152E-2</v>
      </c>
      <c r="BC129" s="454">
        <f t="shared" si="130"/>
        <v>-0.15652216477429881</v>
      </c>
      <c r="BD129" s="381">
        <f t="shared" si="130"/>
        <v>-0.15551364567137238</v>
      </c>
      <c r="BE129" s="381">
        <f t="shared" si="130"/>
        <v>-0.15766515309094975</v>
      </c>
      <c r="BF129" s="381">
        <f t="shared" ref="BF129:BG129" si="132">IF(OR(BF26="NO",$AX26="NO"),"-",BF26/$AX26-1)</f>
        <v>-0.11910610605569982</v>
      </c>
      <c r="BG129" s="381">
        <f t="shared" si="132"/>
        <v>-0.16889333243687243</v>
      </c>
      <c r="BH129" s="415"/>
    </row>
    <row r="130" spans="2:64" ht="17.100000000000001" customHeight="1">
      <c r="U130" s="360"/>
      <c r="V130" s="282" t="s">
        <v>508</v>
      </c>
      <c r="W130" s="430"/>
      <c r="X130" s="430"/>
      <c r="Y130" s="430"/>
      <c r="Z130" s="430"/>
      <c r="AA130" s="431"/>
      <c r="AB130" s="431"/>
      <c r="AC130" s="431"/>
      <c r="AD130" s="431"/>
      <c r="AE130" s="431"/>
      <c r="AF130" s="431"/>
      <c r="AG130" s="431"/>
      <c r="AH130" s="431"/>
      <c r="AI130" s="431"/>
      <c r="AJ130" s="431"/>
      <c r="AK130" s="431"/>
      <c r="AL130" s="431"/>
      <c r="AM130" s="431"/>
      <c r="AN130" s="431"/>
      <c r="AO130" s="431"/>
      <c r="AP130" s="431"/>
      <c r="AQ130" s="431"/>
      <c r="AR130" s="431"/>
      <c r="AS130" s="431"/>
      <c r="AT130" s="431"/>
      <c r="AU130" s="431"/>
      <c r="AV130" s="431"/>
      <c r="AW130" s="431"/>
      <c r="AX130" s="431"/>
      <c r="AY130" s="454">
        <f t="shared" si="130"/>
        <v>0.14285714285714279</v>
      </c>
      <c r="AZ130" s="454">
        <f t="shared" si="130"/>
        <v>0.4285714285714286</v>
      </c>
      <c r="BA130" s="454">
        <f t="shared" si="130"/>
        <v>0.97142857142857153</v>
      </c>
      <c r="BB130" s="454">
        <f t="shared" si="130"/>
        <v>0.54285714285714293</v>
      </c>
      <c r="BC130" s="454">
        <f t="shared" si="130"/>
        <v>0.71428571428571419</v>
      </c>
      <c r="BD130" s="381">
        <f t="shared" si="130"/>
        <v>0.5714285714285714</v>
      </c>
      <c r="BE130" s="381">
        <f t="shared" si="130"/>
        <v>0.85714285714285721</v>
      </c>
      <c r="BF130" s="381">
        <f t="shared" ref="BF130:BG130" si="133">IF(OR(BF27="NO",$AX27="NO"),"-",BF27/$AX27-1)</f>
        <v>1</v>
      </c>
      <c r="BG130" s="381">
        <f t="shared" si="133"/>
        <v>0.71428571428571419</v>
      </c>
      <c r="BH130" s="415"/>
    </row>
    <row r="131" spans="2:64" ht="17.100000000000001" customHeight="1">
      <c r="U131" s="360"/>
      <c r="V131" s="282" t="s">
        <v>504</v>
      </c>
      <c r="W131" s="430"/>
      <c r="X131" s="430"/>
      <c r="Y131" s="430"/>
      <c r="Z131" s="430"/>
      <c r="AA131" s="431"/>
      <c r="AB131" s="431"/>
      <c r="AC131" s="431"/>
      <c r="AD131" s="431"/>
      <c r="AE131" s="431"/>
      <c r="AF131" s="431"/>
      <c r="AG131" s="431"/>
      <c r="AH131" s="431"/>
      <c r="AI131" s="431"/>
      <c r="AJ131" s="431"/>
      <c r="AK131" s="431"/>
      <c r="AL131" s="431"/>
      <c r="AM131" s="431"/>
      <c r="AN131" s="431"/>
      <c r="AO131" s="431"/>
      <c r="AP131" s="431"/>
      <c r="AQ131" s="431"/>
      <c r="AR131" s="431"/>
      <c r="AS131" s="431"/>
      <c r="AT131" s="431"/>
      <c r="AU131" s="431"/>
      <c r="AV131" s="431"/>
      <c r="AW131" s="431"/>
      <c r="AX131" s="431"/>
      <c r="AY131" s="454">
        <f t="shared" si="130"/>
        <v>-6.9567888447592097E-2</v>
      </c>
      <c r="AZ131" s="454">
        <f t="shared" si="130"/>
        <v>2.1559005765865447E-3</v>
      </c>
      <c r="BA131" s="454">
        <f t="shared" si="130"/>
        <v>6.1165040705396523E-2</v>
      </c>
      <c r="BB131" s="454">
        <f t="shared" si="130"/>
        <v>0.10290037580989697</v>
      </c>
      <c r="BC131" s="454">
        <f t="shared" si="130"/>
        <v>-4.81817542895282E-2</v>
      </c>
      <c r="BD131" s="381">
        <f t="shared" si="130"/>
        <v>-0.11302108955374401</v>
      </c>
      <c r="BE131" s="381">
        <f t="shared" si="130"/>
        <v>-3.6217869493711419E-2</v>
      </c>
      <c r="BF131" s="381">
        <f t="shared" ref="BF131:BG131" si="134">IF(OR(BF28="NO",$AX28="NO"),"-",BF28/$AX28-1)</f>
        <v>-0.15650897813102238</v>
      </c>
      <c r="BG131" s="381">
        <f t="shared" si="134"/>
        <v>-0.15986846190952408</v>
      </c>
      <c r="BH131" s="415"/>
    </row>
    <row r="132" spans="2:64" ht="17.100000000000001" customHeight="1">
      <c r="U132" s="360"/>
      <c r="V132" s="282" t="s">
        <v>505</v>
      </c>
      <c r="W132" s="430"/>
      <c r="X132" s="430"/>
      <c r="Y132" s="430"/>
      <c r="Z132" s="430"/>
      <c r="AA132" s="431"/>
      <c r="AB132" s="431"/>
      <c r="AC132" s="431"/>
      <c r="AD132" s="431"/>
      <c r="AE132" s="431"/>
      <c r="AF132" s="431"/>
      <c r="AG132" s="431"/>
      <c r="AH132" s="431"/>
      <c r="AI132" s="431"/>
      <c r="AJ132" s="431"/>
      <c r="AK132" s="431"/>
      <c r="AL132" s="431"/>
      <c r="AM132" s="431"/>
      <c r="AN132" s="431"/>
      <c r="AO132" s="431"/>
      <c r="AP132" s="431"/>
      <c r="AQ132" s="431"/>
      <c r="AR132" s="431"/>
      <c r="AS132" s="431"/>
      <c r="AT132" s="431"/>
      <c r="AU132" s="431"/>
      <c r="AV132" s="431"/>
      <c r="AW132" s="431"/>
      <c r="AX132" s="431"/>
      <c r="AY132" s="454">
        <f t="shared" si="130"/>
        <v>0.12497538361093397</v>
      </c>
      <c r="AZ132" s="454">
        <f t="shared" si="130"/>
        <v>0.12605913297634497</v>
      </c>
      <c r="BA132" s="454">
        <f t="shared" si="130"/>
        <v>-7.7991209663797911E-2</v>
      </c>
      <c r="BB132" s="454">
        <f t="shared" si="130"/>
        <v>-4.2281194431899149E-2</v>
      </c>
      <c r="BC132" s="454">
        <f t="shared" si="130"/>
        <v>-1.7263488754266088E-2</v>
      </c>
      <c r="BD132" s="381">
        <f t="shared" si="130"/>
        <v>-0.13360635476161298</v>
      </c>
      <c r="BE132" s="381">
        <f t="shared" si="130"/>
        <v>-0.18289852635119308</v>
      </c>
      <c r="BF132" s="381">
        <f t="shared" ref="BF132:BG132" si="135">IF(OR(BF29="NO",$AX29="NO"),"-",BF29/$AX29-1)</f>
        <v>-0.24253770022638588</v>
      </c>
      <c r="BG132" s="381">
        <f t="shared" si="135"/>
        <v>-0.2912292198909574</v>
      </c>
      <c r="BH132" s="415"/>
    </row>
    <row r="133" spans="2:64" ht="17.100000000000001" customHeight="1">
      <c r="U133" s="361"/>
      <c r="V133" s="282" t="s">
        <v>514</v>
      </c>
      <c r="W133" s="430"/>
      <c r="X133" s="430"/>
      <c r="Y133" s="430"/>
      <c r="Z133" s="430"/>
      <c r="AA133" s="431"/>
      <c r="AB133" s="431"/>
      <c r="AC133" s="431"/>
      <c r="AD133" s="431"/>
      <c r="AE133" s="431"/>
      <c r="AF133" s="431"/>
      <c r="AG133" s="431"/>
      <c r="AH133" s="431"/>
      <c r="AI133" s="431"/>
      <c r="AJ133" s="431"/>
      <c r="AK133" s="431"/>
      <c r="AL133" s="431"/>
      <c r="AM133" s="431"/>
      <c r="AN133" s="431"/>
      <c r="AO133" s="431"/>
      <c r="AP133" s="431"/>
      <c r="AQ133" s="431"/>
      <c r="AR133" s="431"/>
      <c r="AS133" s="431"/>
      <c r="AT133" s="431"/>
      <c r="AU133" s="431"/>
      <c r="AV133" s="431"/>
      <c r="AW133" s="431"/>
      <c r="AX133" s="431"/>
      <c r="AY133" s="454">
        <f t="shared" si="130"/>
        <v>-0.33660933660933656</v>
      </c>
      <c r="AZ133" s="454">
        <f t="shared" si="130"/>
        <v>-0.43488943488943499</v>
      </c>
      <c r="BA133" s="454">
        <f t="shared" si="130"/>
        <v>-0.45945945945945932</v>
      </c>
      <c r="BB133" s="454">
        <f t="shared" si="130"/>
        <v>-0.56142506962619187</v>
      </c>
      <c r="BC133" s="454">
        <f t="shared" si="130"/>
        <v>-0.50909091008676066</v>
      </c>
      <c r="BD133" s="381">
        <f t="shared" si="130"/>
        <v>-0.56732186550590269</v>
      </c>
      <c r="BE133" s="381">
        <f t="shared" si="130"/>
        <v>-0.43931203802329022</v>
      </c>
      <c r="BF133" s="381">
        <f t="shared" ref="BF133:BG133" si="136">IF(OR(BF30="NO",$AX30="NO"),"-",BF30/$AX30-1)</f>
        <v>-0.50835380835380839</v>
      </c>
      <c r="BG133" s="381">
        <f t="shared" si="136"/>
        <v>-0.64727272727272722</v>
      </c>
      <c r="BH133" s="415"/>
    </row>
    <row r="134" spans="2:64" ht="17.100000000000001" customHeight="1">
      <c r="U134" s="362" t="s">
        <v>259</v>
      </c>
      <c r="V134" s="363"/>
      <c r="W134" s="437"/>
      <c r="X134" s="437"/>
      <c r="Y134" s="437"/>
      <c r="Z134" s="437"/>
      <c r="AA134" s="438"/>
      <c r="AB134" s="438"/>
      <c r="AC134" s="438"/>
      <c r="AD134" s="438"/>
      <c r="AE134" s="438"/>
      <c r="AF134" s="438"/>
      <c r="AG134" s="438"/>
      <c r="AH134" s="438"/>
      <c r="AI134" s="438"/>
      <c r="AJ134" s="438"/>
      <c r="AK134" s="438"/>
      <c r="AL134" s="438"/>
      <c r="AM134" s="438"/>
      <c r="AN134" s="438"/>
      <c r="AO134" s="438"/>
      <c r="AP134" s="438"/>
      <c r="AQ134" s="438"/>
      <c r="AR134" s="438"/>
      <c r="AS134" s="438"/>
      <c r="AT134" s="438"/>
      <c r="AU134" s="438"/>
      <c r="AV134" s="438"/>
      <c r="AW134" s="438"/>
      <c r="AX134" s="438"/>
      <c r="AY134" s="459">
        <f t="shared" ref="AY134:BE134" si="137">AY31/$AX31-1</f>
        <v>-0.30744373317097795</v>
      </c>
      <c r="AZ134" s="459">
        <f t="shared" si="137"/>
        <v>-0.65137399727128842</v>
      </c>
      <c r="BA134" s="459">
        <f t="shared" si="137"/>
        <v>-0.61341932518225795</v>
      </c>
      <c r="BB134" s="459">
        <f t="shared" si="137"/>
        <v>-0.72954187746311083</v>
      </c>
      <c r="BC134" s="459">
        <f t="shared" si="137"/>
        <v>-0.81648324827605978</v>
      </c>
      <c r="BD134" s="460">
        <f t="shared" si="137"/>
        <v>-0.82926637213925347</v>
      </c>
      <c r="BE134" s="460">
        <f t="shared" si="137"/>
        <v>-0.8053622052064846</v>
      </c>
      <c r="BF134" s="460">
        <f t="shared" ref="BF134:BG134" si="138">BF31/$AX31-1</f>
        <v>-0.77961209245072527</v>
      </c>
      <c r="BG134" s="460">
        <f t="shared" si="138"/>
        <v>-0.77643666417438661</v>
      </c>
      <c r="BH134" s="415"/>
    </row>
    <row r="135" spans="2:64" ht="17.100000000000001" customHeight="1">
      <c r="U135" s="362"/>
      <c r="V135" s="342" t="s">
        <v>504</v>
      </c>
      <c r="W135" s="453"/>
      <c r="X135" s="453"/>
      <c r="Y135" s="453"/>
      <c r="Z135" s="453"/>
      <c r="AA135" s="424"/>
      <c r="AB135" s="424"/>
      <c r="AC135" s="424"/>
      <c r="AD135" s="424"/>
      <c r="AE135" s="424"/>
      <c r="AF135" s="424"/>
      <c r="AG135" s="424"/>
      <c r="AH135" s="424"/>
      <c r="AI135" s="424"/>
      <c r="AJ135" s="424"/>
      <c r="AK135" s="424"/>
      <c r="AL135" s="424"/>
      <c r="AM135" s="424"/>
      <c r="AN135" s="424"/>
      <c r="AO135" s="424"/>
      <c r="AP135" s="424"/>
      <c r="AQ135" s="424"/>
      <c r="AR135" s="424"/>
      <c r="AS135" s="424"/>
      <c r="AT135" s="424"/>
      <c r="AU135" s="424"/>
      <c r="AV135" s="424"/>
      <c r="AW135" s="424"/>
      <c r="AX135" s="424"/>
      <c r="AY135" s="454">
        <f t="shared" ref="AY135:BE137" si="139">IF(OR(AY32="NO",$AX32="NO"),"-",AY32/$AX32-1)</f>
        <v>0.22612215544048353</v>
      </c>
      <c r="AZ135" s="454">
        <f t="shared" si="139"/>
        <v>0.34422167385182845</v>
      </c>
      <c r="BA135" s="454">
        <f t="shared" si="139"/>
        <v>0.70606176393450037</v>
      </c>
      <c r="BB135" s="454">
        <f t="shared" si="139"/>
        <v>0.79323865774363433</v>
      </c>
      <c r="BC135" s="454">
        <f t="shared" si="139"/>
        <v>1.1668826185102295</v>
      </c>
      <c r="BD135" s="381">
        <f t="shared" si="139"/>
        <v>1.373790038011967</v>
      </c>
      <c r="BE135" s="381">
        <f t="shared" si="139"/>
        <v>1.7981448533429165</v>
      </c>
      <c r="BF135" s="381">
        <f t="shared" ref="BF135:BG135" si="140">IF(OR(BF32="NO",$AX32="NO"),"-",BF32/$AX32-1)</f>
        <v>2.1261322497645638</v>
      </c>
      <c r="BG135" s="381">
        <f t="shared" si="140"/>
        <v>2.2513732240393134</v>
      </c>
      <c r="BH135" s="415"/>
    </row>
    <row r="136" spans="2:64" ht="17.100000000000001" customHeight="1">
      <c r="U136" s="362"/>
      <c r="V136" s="342" t="s">
        <v>515</v>
      </c>
      <c r="W136" s="453"/>
      <c r="X136" s="453"/>
      <c r="Y136" s="453"/>
      <c r="Z136" s="453"/>
      <c r="AA136" s="424"/>
      <c r="AB136" s="424"/>
      <c r="AC136" s="424"/>
      <c r="AD136" s="424"/>
      <c r="AE136" s="424"/>
      <c r="AF136" s="424"/>
      <c r="AG136" s="424"/>
      <c r="AH136" s="424"/>
      <c r="AI136" s="424"/>
      <c r="AJ136" s="424"/>
      <c r="AK136" s="424"/>
      <c r="AL136" s="424"/>
      <c r="AM136" s="424"/>
      <c r="AN136" s="424"/>
      <c r="AO136" s="424"/>
      <c r="AP136" s="424"/>
      <c r="AQ136" s="424"/>
      <c r="AR136" s="424"/>
      <c r="AS136" s="424"/>
      <c r="AT136" s="424"/>
      <c r="AU136" s="424"/>
      <c r="AV136" s="424"/>
      <c r="AW136" s="424"/>
      <c r="AX136" s="424"/>
      <c r="AY136" s="454">
        <f t="shared" si="139"/>
        <v>-0.35086342592592579</v>
      </c>
      <c r="AZ136" s="454">
        <f t="shared" si="139"/>
        <v>-0.72800925925925919</v>
      </c>
      <c r="BA136" s="454">
        <f t="shared" si="139"/>
        <v>-0.70949073632558179</v>
      </c>
      <c r="BB136" s="454">
        <f t="shared" si="139"/>
        <v>-0.84247684892680907</v>
      </c>
      <c r="BC136" s="454">
        <f t="shared" si="139"/>
        <v>-0.9609953706601152</v>
      </c>
      <c r="BD136" s="381">
        <f t="shared" si="139"/>
        <v>-0.98703703732678183</v>
      </c>
      <c r="BE136" s="381">
        <f t="shared" si="139"/>
        <v>-0.98983252327889204</v>
      </c>
      <c r="BF136" s="381">
        <f t="shared" ref="BF136:BG136" si="141">IF(OR(BF33="NO",$AX33="NO"),"-",BF33/$AX33-1)</f>
        <v>-0.9839282407407407</v>
      </c>
      <c r="BG136" s="381">
        <f t="shared" si="141"/>
        <v>-0.98622685185185188</v>
      </c>
      <c r="BH136" s="415"/>
    </row>
    <row r="137" spans="2:64" ht="17.100000000000001" customHeight="1" thickBot="1">
      <c r="U137" s="362"/>
      <c r="V137" s="368" t="s">
        <v>505</v>
      </c>
      <c r="W137" s="461"/>
      <c r="X137" s="461"/>
      <c r="Y137" s="461"/>
      <c r="Z137" s="461"/>
      <c r="AA137" s="444"/>
      <c r="AB137" s="444"/>
      <c r="AC137" s="444"/>
      <c r="AD137" s="444"/>
      <c r="AE137" s="444"/>
      <c r="AF137" s="444"/>
      <c r="AG137" s="444"/>
      <c r="AH137" s="444"/>
      <c r="AI137" s="444"/>
      <c r="AJ137" s="444"/>
      <c r="AK137" s="444"/>
      <c r="AL137" s="444"/>
      <c r="AM137" s="444"/>
      <c r="AN137" s="444"/>
      <c r="AO137" s="444"/>
      <c r="AP137" s="444"/>
      <c r="AQ137" s="444"/>
      <c r="AR137" s="444"/>
      <c r="AS137" s="444"/>
      <c r="AT137" s="444"/>
      <c r="AU137" s="444"/>
      <c r="AV137" s="444"/>
      <c r="AW137" s="444"/>
      <c r="AX137" s="444"/>
      <c r="AY137" s="462">
        <f t="shared" si="139"/>
        <v>0.22485927846622533</v>
      </c>
      <c r="AZ137" s="462">
        <f t="shared" si="139"/>
        <v>3.7244402442681013E-2</v>
      </c>
      <c r="BA137" s="462">
        <f t="shared" si="139"/>
        <v>-8.2685324485161193E-2</v>
      </c>
      <c r="BB137" s="462">
        <f t="shared" si="139"/>
        <v>2.62360911543007E-2</v>
      </c>
      <c r="BC137" s="462">
        <f t="shared" si="139"/>
        <v>-1.1538029810561179E-2</v>
      </c>
      <c r="BD137" s="463">
        <f t="shared" si="139"/>
        <v>-0.12619677242126182</v>
      </c>
      <c r="BE137" s="463">
        <f t="shared" si="139"/>
        <v>-0.11200227539316765</v>
      </c>
      <c r="BF137" s="463">
        <f t="shared" ref="BF137:BG137" si="142">IF(OR(BF34="NO",$AX34="NO"),"-",BF34/$AX34-1)</f>
        <v>-0.11481699928942801</v>
      </c>
      <c r="BG137" s="463">
        <f t="shared" si="142"/>
        <v>-0.29979939355429075</v>
      </c>
      <c r="BH137" s="415"/>
    </row>
    <row r="138" spans="2:64" ht="17.100000000000001" customHeight="1" thickTop="1">
      <c r="B138" s="30" t="s">
        <v>15</v>
      </c>
      <c r="U138" s="29" t="s">
        <v>23</v>
      </c>
      <c r="V138" s="372"/>
      <c r="W138" s="447"/>
      <c r="X138" s="447"/>
      <c r="Y138" s="447"/>
      <c r="Z138" s="447"/>
      <c r="AA138" s="412"/>
      <c r="AB138" s="412"/>
      <c r="AC138" s="412"/>
      <c r="AD138" s="412"/>
      <c r="AE138" s="412"/>
      <c r="AF138" s="412"/>
      <c r="AG138" s="412"/>
      <c r="AH138" s="412"/>
      <c r="AI138" s="412"/>
      <c r="AJ138" s="412"/>
      <c r="AK138" s="412"/>
      <c r="AL138" s="412"/>
      <c r="AM138" s="412"/>
      <c r="AN138" s="412"/>
      <c r="AO138" s="412"/>
      <c r="AP138" s="412"/>
      <c r="AQ138" s="412"/>
      <c r="AR138" s="412"/>
      <c r="AS138" s="412"/>
      <c r="AT138" s="412"/>
      <c r="AU138" s="412"/>
      <c r="AV138" s="412"/>
      <c r="AW138" s="412"/>
      <c r="AX138" s="412"/>
      <c r="AY138" s="464">
        <f t="shared" ref="AY138:BE138" si="143">AY35/$AX35-1</f>
        <v>8.2388987596808017E-2</v>
      </c>
      <c r="AZ138" s="464">
        <f t="shared" si="143"/>
        <v>0.1574509259269552</v>
      </c>
      <c r="BA138" s="464">
        <f t="shared" si="143"/>
        <v>0.24749599266413735</v>
      </c>
      <c r="BB138" s="464">
        <f t="shared" si="143"/>
        <v>0.3021175519745718</v>
      </c>
      <c r="BC138" s="464">
        <f t="shared" si="143"/>
        <v>0.35153074043177046</v>
      </c>
      <c r="BD138" s="465">
        <f t="shared" si="143"/>
        <v>0.42079299794259506</v>
      </c>
      <c r="BE138" s="465">
        <f t="shared" si="143"/>
        <v>0.48174222472080563</v>
      </c>
      <c r="BF138" s="465">
        <f t="shared" ref="BF138:BG138" si="144">BF35/$AX35-1</f>
        <v>0.50763153403938222</v>
      </c>
      <c r="BG138" s="465">
        <f t="shared" si="144"/>
        <v>0.5261497393817427</v>
      </c>
      <c r="BH138" s="415"/>
      <c r="BJ138" s="335"/>
      <c r="BK138" s="335"/>
      <c r="BL138" s="335"/>
    </row>
    <row r="139" spans="2:64" s="33" customFormat="1" ht="17.100000000000001" customHeight="1">
      <c r="W139" s="379"/>
      <c r="X139" s="379"/>
      <c r="Y139" s="379"/>
      <c r="Z139" s="379"/>
      <c r="AA139" s="379"/>
      <c r="AB139" s="379"/>
      <c r="AC139" s="379"/>
      <c r="AD139" s="379"/>
      <c r="AE139" s="379"/>
      <c r="AF139" s="379"/>
      <c r="AG139" s="379"/>
      <c r="AH139" s="379"/>
      <c r="AI139" s="379"/>
      <c r="AJ139" s="379"/>
      <c r="AK139" s="379"/>
      <c r="AL139" s="379"/>
      <c r="AM139" s="379"/>
      <c r="AN139" s="379"/>
      <c r="AO139" s="379"/>
      <c r="AP139" s="379"/>
      <c r="AQ139" s="379"/>
      <c r="AR139" s="379"/>
      <c r="AS139" s="379"/>
      <c r="AT139" s="379"/>
      <c r="AU139" s="379"/>
      <c r="AV139" s="379"/>
      <c r="AW139" s="379"/>
      <c r="AX139" s="379"/>
      <c r="AY139" s="379"/>
      <c r="AZ139" s="379"/>
      <c r="BA139" s="379"/>
      <c r="BB139" s="379"/>
      <c r="BC139" s="379"/>
      <c r="BD139" s="379"/>
      <c r="BE139" s="379"/>
      <c r="BF139" s="379"/>
      <c r="BG139" s="379"/>
      <c r="BH139" s="379"/>
      <c r="BJ139" s="374"/>
      <c r="BK139" s="374"/>
      <c r="BL139" s="374"/>
    </row>
  </sheetData>
  <mergeCells count="1">
    <mergeCell ref="U1:V1"/>
  </mergeCells>
  <phoneticPr fontId="10"/>
  <pageMargins left="0.78740157480314965" right="0.78740157480314965" top="0.98425196850393704" bottom="0.98425196850393704" header="0.51181102362204722" footer="0.51181102362204722"/>
  <pageSetup paperSize="9" scale="14" orientation="landscape" r:id="rId1"/>
  <headerFooter alignWithMargins="0"/>
  <ignoredErrors>
    <ignoredError sqref="AY120:BE120 AY127:BE127 AY134:BE134 AB86:BE86 AB93:AT93 AB100:AU100 AV100:BG100 AU93:BG93 BF86:BG8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339A-9E2A-497F-973F-95ABD6F767AA}">
  <sheetPr>
    <pageSetUpPr fitToPage="1"/>
  </sheetPr>
  <dimension ref="A1:IW35"/>
  <sheetViews>
    <sheetView zoomScaleNormal="10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2.75"/>
  <cols>
    <col min="1" max="1" width="1.625" style="1220" customWidth="1"/>
    <col min="2" max="16" width="1.625" style="253" hidden="1" customWidth="1"/>
    <col min="17" max="17" width="1.625" style="253" customWidth="1"/>
    <col min="18" max="19" width="2.125" style="253" customWidth="1"/>
    <col min="20" max="20" width="38.5" style="253" customWidth="1"/>
    <col min="21" max="21" width="15.125" style="253" customWidth="1"/>
    <col min="22" max="26" width="7.875" style="253" hidden="1" customWidth="1"/>
    <col min="27" max="59" width="7.875" style="253" customWidth="1"/>
    <col min="60" max="61" width="9" style="253" customWidth="1"/>
    <col min="62" max="16384" width="9" style="253"/>
  </cols>
  <sheetData>
    <row r="1" spans="1:257" ht="52.5" customHeight="1">
      <c r="R1" s="304" t="s">
        <v>326</v>
      </c>
    </row>
    <row r="2" spans="1:257" ht="15.75">
      <c r="R2" s="36" t="str">
        <f>'0.Contents'!$C$2</f>
        <v>＜暫定データ＞</v>
      </c>
      <c r="U2" s="36"/>
    </row>
    <row r="3" spans="1:257" s="30" customFormat="1" ht="18.75" customHeight="1">
      <c r="A3" s="1212"/>
      <c r="R3" s="30" t="s">
        <v>69</v>
      </c>
      <c r="U3" s="288"/>
      <c r="BO3" s="33"/>
    </row>
    <row r="4" spans="1:257" s="30" customFormat="1" ht="15">
      <c r="A4" s="1212"/>
      <c r="R4" s="1265"/>
      <c r="S4" s="1266"/>
      <c r="T4" s="1267"/>
      <c r="U4" s="157" t="s">
        <v>67</v>
      </c>
      <c r="V4" s="157"/>
      <c r="W4" s="157"/>
      <c r="X4" s="157"/>
      <c r="Y4" s="157"/>
      <c r="Z4" s="157"/>
      <c r="AA4" s="157">
        <v>1990</v>
      </c>
      <c r="AB4" s="157">
        <f t="shared" ref="AB4:AT4" si="0">AA4+1</f>
        <v>1991</v>
      </c>
      <c r="AC4" s="157">
        <f t="shared" si="0"/>
        <v>1992</v>
      </c>
      <c r="AD4" s="157">
        <f t="shared" si="0"/>
        <v>1993</v>
      </c>
      <c r="AE4" s="157">
        <f t="shared" si="0"/>
        <v>1994</v>
      </c>
      <c r="AF4" s="157">
        <f t="shared" si="0"/>
        <v>1995</v>
      </c>
      <c r="AG4" s="157">
        <f t="shared" si="0"/>
        <v>1996</v>
      </c>
      <c r="AH4" s="157">
        <f t="shared" si="0"/>
        <v>1997</v>
      </c>
      <c r="AI4" s="157">
        <f t="shared" si="0"/>
        <v>1998</v>
      </c>
      <c r="AJ4" s="157">
        <f t="shared" si="0"/>
        <v>1999</v>
      </c>
      <c r="AK4" s="157">
        <f t="shared" si="0"/>
        <v>2000</v>
      </c>
      <c r="AL4" s="157">
        <f t="shared" si="0"/>
        <v>2001</v>
      </c>
      <c r="AM4" s="157">
        <f t="shared" si="0"/>
        <v>2002</v>
      </c>
      <c r="AN4" s="157">
        <f t="shared" si="0"/>
        <v>2003</v>
      </c>
      <c r="AO4" s="157">
        <f t="shared" si="0"/>
        <v>2004</v>
      </c>
      <c r="AP4" s="157">
        <f t="shared" si="0"/>
        <v>2005</v>
      </c>
      <c r="AQ4" s="157">
        <f t="shared" si="0"/>
        <v>2006</v>
      </c>
      <c r="AR4" s="157">
        <f t="shared" si="0"/>
        <v>2007</v>
      </c>
      <c r="AS4" s="157">
        <f t="shared" si="0"/>
        <v>2008</v>
      </c>
      <c r="AT4" s="157">
        <f t="shared" si="0"/>
        <v>2009</v>
      </c>
      <c r="AU4" s="157">
        <f>AT4+1</f>
        <v>2010</v>
      </c>
      <c r="AV4" s="157">
        <f>AU4+1</f>
        <v>2011</v>
      </c>
      <c r="AW4" s="157">
        <f>AV4+1</f>
        <v>2012</v>
      </c>
      <c r="AX4" s="157">
        <f>AW4+1</f>
        <v>2013</v>
      </c>
      <c r="AY4" s="157">
        <f t="shared" ref="AY4:BG4" si="1">AX4+1</f>
        <v>2014</v>
      </c>
      <c r="AZ4" s="157">
        <f t="shared" si="1"/>
        <v>2015</v>
      </c>
      <c r="BA4" s="157">
        <f t="shared" si="1"/>
        <v>2016</v>
      </c>
      <c r="BB4" s="157">
        <f t="shared" si="1"/>
        <v>2017</v>
      </c>
      <c r="BC4" s="157">
        <f t="shared" si="1"/>
        <v>2018</v>
      </c>
      <c r="BD4" s="157">
        <f t="shared" si="1"/>
        <v>2019</v>
      </c>
      <c r="BE4" s="157">
        <f t="shared" si="1"/>
        <v>2020</v>
      </c>
      <c r="BF4" s="157">
        <f t="shared" si="1"/>
        <v>2021</v>
      </c>
      <c r="BG4" s="157">
        <f t="shared" si="1"/>
        <v>2022</v>
      </c>
      <c r="BH4" s="259"/>
      <c r="BI4" s="294"/>
      <c r="BJ4" s="33"/>
      <c r="BK4" s="33"/>
      <c r="BL4" s="33"/>
      <c r="BM4" s="33"/>
      <c r="BN4" s="33"/>
      <c r="BO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c r="IW4" s="33"/>
    </row>
    <row r="5" spans="1:257" s="33" customFormat="1" ht="15.75" customHeight="1">
      <c r="A5" s="1212"/>
      <c r="R5" s="260"/>
      <c r="S5" s="261"/>
      <c r="T5" s="262"/>
      <c r="U5" s="263"/>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6"/>
      <c r="BI5" s="305"/>
    </row>
    <row r="6" spans="1:257" s="33" customFormat="1" ht="15.75" customHeight="1">
      <c r="A6" s="1212"/>
      <c r="R6" s="267"/>
      <c r="S6" s="260" t="s">
        <v>317</v>
      </c>
      <c r="T6" s="262"/>
      <c r="U6" s="263" t="s">
        <v>318</v>
      </c>
      <c r="V6" s="265"/>
      <c r="W6" s="265"/>
      <c r="X6" s="265"/>
      <c r="Y6" s="265"/>
      <c r="Z6" s="265"/>
      <c r="AA6" s="265">
        <f>'1.Summary'!AA5</f>
        <v>1162.6771089918518</v>
      </c>
      <c r="AB6" s="265">
        <f>'1.Summary'!AB5</f>
        <v>1174.1988442625984</v>
      </c>
      <c r="AC6" s="265">
        <f>'1.Summary'!AC5</f>
        <v>1183.699366512948</v>
      </c>
      <c r="AD6" s="265">
        <f>'1.Summary'!AD5</f>
        <v>1176.4780226980197</v>
      </c>
      <c r="AE6" s="265">
        <f>'1.Summary'!AE5</f>
        <v>1231.4840894472909</v>
      </c>
      <c r="AF6" s="265">
        <f>'1.Summary'!AF5</f>
        <v>1243.7314931079059</v>
      </c>
      <c r="AG6" s="265">
        <f>'1.Summary'!AG5</f>
        <v>1256.263589764015</v>
      </c>
      <c r="AH6" s="265">
        <f>'1.Summary'!AH5</f>
        <v>1248.7977271864518</v>
      </c>
      <c r="AI6" s="265">
        <f>'1.Summary'!AI5</f>
        <v>1208.5694022099726</v>
      </c>
      <c r="AJ6" s="265">
        <f>'1.Summary'!AJ5</f>
        <v>1245.1981759316639</v>
      </c>
      <c r="AK6" s="265">
        <f>'1.Summary'!AK5</f>
        <v>1267.9875519936274</v>
      </c>
      <c r="AL6" s="265">
        <f>'1.Summary'!AL5</f>
        <v>1252.9564908163813</v>
      </c>
      <c r="AM6" s="265">
        <f>'1.Summary'!AM5</f>
        <v>1282.3396954605837</v>
      </c>
      <c r="AN6" s="265">
        <f>'1.Summary'!AN5</f>
        <v>1290.7048221561408</v>
      </c>
      <c r="AO6" s="265">
        <f>'1.Summary'!AO5</f>
        <v>1286.0218705882789</v>
      </c>
      <c r="AP6" s="265">
        <f>'1.Summary'!AP5</f>
        <v>1293.3846522432998</v>
      </c>
      <c r="AQ6" s="265">
        <f>'1.Summary'!AQ5</f>
        <v>1270.2799795844708</v>
      </c>
      <c r="AR6" s="265">
        <f>'1.Summary'!AR5</f>
        <v>1305.845951811006</v>
      </c>
      <c r="AS6" s="265">
        <f>'1.Summary'!AS5</f>
        <v>1234.7251454237264</v>
      </c>
      <c r="AT6" s="265">
        <f>'1.Summary'!AT5</f>
        <v>1165.5585409086113</v>
      </c>
      <c r="AU6" s="265">
        <f>'1.Summary'!AU5</f>
        <v>1217.1375750993589</v>
      </c>
      <c r="AV6" s="265">
        <f>'1.Summary'!AV5</f>
        <v>1266.9739070711857</v>
      </c>
      <c r="AW6" s="265">
        <f>'1.Summary'!AW5</f>
        <v>1308.1558652811696</v>
      </c>
      <c r="AX6" s="265">
        <f>'1.Summary'!AX5</f>
        <v>1317.4710704033189</v>
      </c>
      <c r="AY6" s="265">
        <f>'1.Summary'!AY5</f>
        <v>1266.2799229807936</v>
      </c>
      <c r="AZ6" s="265">
        <f>'1.Summary'!AZ5</f>
        <v>1225.3538006200479</v>
      </c>
      <c r="BA6" s="265">
        <f>'1.Summary'!BA5</f>
        <v>1204.6018015196496</v>
      </c>
      <c r="BB6" s="265">
        <f>'1.Summary'!BB5</f>
        <v>1188.913600002259</v>
      </c>
      <c r="BC6" s="265">
        <f>'1.Summary'!BC5</f>
        <v>1143.8171527937004</v>
      </c>
      <c r="BD6" s="265">
        <f>'1.Summary'!BD5</f>
        <v>1106.6278193104122</v>
      </c>
      <c r="BE6" s="265">
        <f>'1.Summary'!BE5</f>
        <v>1041.7368822439917</v>
      </c>
      <c r="BF6" s="265">
        <f>'1.Summary'!BF5</f>
        <v>1062.7427130364708</v>
      </c>
      <c r="BG6" s="265">
        <f>'1.Summary'!BG5</f>
        <v>1031.1197157523013</v>
      </c>
      <c r="BH6" s="266"/>
      <c r="BI6" s="305"/>
    </row>
    <row r="7" spans="1:257" s="33" customFormat="1" ht="15.75" customHeight="1">
      <c r="A7" s="1212"/>
      <c r="R7" s="270"/>
      <c r="S7" s="271"/>
      <c r="T7" s="272" t="s">
        <v>319</v>
      </c>
      <c r="U7" s="263" t="s">
        <v>318</v>
      </c>
      <c r="V7" s="265"/>
      <c r="W7" s="265"/>
      <c r="X7" s="265"/>
      <c r="Y7" s="265"/>
      <c r="Z7" s="265"/>
      <c r="AA7" s="265">
        <f>'2.CO2-Sector'!AA5/1000</f>
        <v>1067.5618983855411</v>
      </c>
      <c r="AB7" s="265">
        <f>'2.CO2-Sector'!AB5/1000</f>
        <v>1077.8112664300413</v>
      </c>
      <c r="AC7" s="265">
        <f>'2.CO2-Sector'!AC5/1000</f>
        <v>1085.822118839797</v>
      </c>
      <c r="AD7" s="265">
        <f>'2.CO2-Sector'!AD5/1000</f>
        <v>1081.0016257430209</v>
      </c>
      <c r="AE7" s="265">
        <f>'2.CO2-Sector'!AE5/1000</f>
        <v>1130.9039129167625</v>
      </c>
      <c r="AF7" s="265">
        <f>'2.CO2-Sector'!AF5/1000</f>
        <v>1142.1411813057227</v>
      </c>
      <c r="AG7" s="265">
        <f>'2.CO2-Sector'!AG5/1000</f>
        <v>1153.5496329822022</v>
      </c>
      <c r="AH7" s="265">
        <f>'2.CO2-Sector'!AH5/1000</f>
        <v>1147.0967505250376</v>
      </c>
      <c r="AI7" s="265">
        <f>'2.CO2-Sector'!AI5/1000</f>
        <v>1113.1577684669046</v>
      </c>
      <c r="AJ7" s="265">
        <f>'2.CO2-Sector'!AJ5/1000</f>
        <v>1149.4786834938734</v>
      </c>
      <c r="AK7" s="265">
        <f>'2.CO2-Sector'!AK5/1000</f>
        <v>1170.3001609849173</v>
      </c>
      <c r="AL7" s="265">
        <f>'2.CO2-Sector'!AL5/1000</f>
        <v>1157.3601408356458</v>
      </c>
      <c r="AM7" s="265">
        <f>'2.CO2-Sector'!AM5/1000</f>
        <v>1188.9908054189971</v>
      </c>
      <c r="AN7" s="265">
        <f>'2.CO2-Sector'!AN5/1000</f>
        <v>1197.2982133972207</v>
      </c>
      <c r="AO7" s="265">
        <f>'2.CO2-Sector'!AO5/1000</f>
        <v>1193.4424110291955</v>
      </c>
      <c r="AP7" s="265">
        <f>'2.CO2-Sector'!AP5/1000</f>
        <v>1200.5211122516496</v>
      </c>
      <c r="AQ7" s="265">
        <f>'2.CO2-Sector'!AQ5/1000</f>
        <v>1178.7163480245581</v>
      </c>
      <c r="AR7" s="265">
        <f>'2.CO2-Sector'!AR5/1000</f>
        <v>1214.4893158623697</v>
      </c>
      <c r="AS7" s="265">
        <f>'2.CO2-Sector'!AS5/1000</f>
        <v>1146.9221417937933</v>
      </c>
      <c r="AT7" s="265">
        <f>'2.CO2-Sector'!AT5/1000</f>
        <v>1087.1315649887183</v>
      </c>
      <c r="AU7" s="265">
        <f>'2.CO2-Sector'!AU5/1000</f>
        <v>1137.0296587623225</v>
      </c>
      <c r="AV7" s="265">
        <f>'2.CO2-Sector'!AV5/1000</f>
        <v>1187.9850714465933</v>
      </c>
      <c r="AW7" s="265">
        <f>'2.CO2-Sector'!AW5/1000</f>
        <v>1227.315453541572</v>
      </c>
      <c r="AX7" s="265">
        <f>'2.CO2-Sector'!AX5/1000</f>
        <v>1235.3936393310541</v>
      </c>
      <c r="AY7" s="265">
        <f>'2.CO2-Sector'!AY5/1000</f>
        <v>1185.6230555570353</v>
      </c>
      <c r="AZ7" s="265">
        <f>'2.CO2-Sector'!AZ5/1000</f>
        <v>1145.9126025612925</v>
      </c>
      <c r="BA7" s="265">
        <f>'2.CO2-Sector'!BA5/1000</f>
        <v>1125.4620395700395</v>
      </c>
      <c r="BB7" s="265">
        <f>'2.CO2-Sector'!BB5/1000</f>
        <v>1108.8326154584422</v>
      </c>
      <c r="BC7" s="265">
        <f>'2.CO2-Sector'!BC5/1000</f>
        <v>1063.8048131939429</v>
      </c>
      <c r="BD7" s="265">
        <f>'2.CO2-Sector'!BD5/1000</f>
        <v>1027.8225158534692</v>
      </c>
      <c r="BE7" s="265">
        <f>'2.CO2-Sector'!BE5/1000</f>
        <v>967.43590799728997</v>
      </c>
      <c r="BF7" s="265">
        <f>'2.CO2-Sector'!BF5/1000</f>
        <v>987.06928684791262</v>
      </c>
      <c r="BG7" s="265">
        <f>'2.CO2-Sector'!BG5/1000</f>
        <v>958.02329365550997</v>
      </c>
      <c r="BH7" s="266"/>
      <c r="BI7" s="305"/>
    </row>
    <row r="8" spans="1:257" s="33" customFormat="1" ht="15.75" customHeight="1">
      <c r="A8" s="1212"/>
      <c r="R8" s="260"/>
      <c r="S8" s="261"/>
      <c r="T8" s="262"/>
      <c r="U8" s="26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4"/>
      <c r="BI8" s="306"/>
    </row>
    <row r="9" spans="1:257" s="30" customFormat="1" ht="15.75" customHeight="1">
      <c r="A9" s="1212"/>
      <c r="R9" s="275"/>
      <c r="S9" s="260" t="s">
        <v>327</v>
      </c>
      <c r="T9" s="262"/>
      <c r="U9" s="263" t="s">
        <v>328</v>
      </c>
      <c r="V9" s="278"/>
      <c r="W9" s="278"/>
      <c r="X9" s="278"/>
      <c r="Y9" s="278"/>
      <c r="Z9" s="278"/>
      <c r="AA9" s="278">
        <f t="shared" ref="AA9:BE9" si="2">AA6*10^6/AA11/10^3</f>
        <v>9.4059356286402647</v>
      </c>
      <c r="AB9" s="278">
        <f t="shared" si="2"/>
        <v>9.4616388607875717</v>
      </c>
      <c r="AC9" s="278">
        <f t="shared" si="2"/>
        <v>9.5025116323982104</v>
      </c>
      <c r="AD9" s="278">
        <f t="shared" si="2"/>
        <v>9.4164947629866003</v>
      </c>
      <c r="AE9" s="278">
        <f t="shared" si="2"/>
        <v>9.8310309300067136</v>
      </c>
      <c r="AF9" s="278">
        <f t="shared" si="2"/>
        <v>9.9046865740854173</v>
      </c>
      <c r="AG9" s="278">
        <f t="shared" si="2"/>
        <v>9.9815157419335527</v>
      </c>
      <c r="AH9" s="278">
        <f t="shared" si="2"/>
        <v>9.8987589050663196</v>
      </c>
      <c r="AI9" s="278">
        <f t="shared" si="2"/>
        <v>9.5560234851190202</v>
      </c>
      <c r="AJ9" s="278">
        <f t="shared" si="2"/>
        <v>9.8304860455498559</v>
      </c>
      <c r="AK9" s="278">
        <f t="shared" si="2"/>
        <v>9.9899748829524881</v>
      </c>
      <c r="AL9" s="278">
        <f t="shared" si="2"/>
        <v>9.8413120960160665</v>
      </c>
      <c r="AM9" s="278">
        <f t="shared" si="2"/>
        <v>10.058670720397405</v>
      </c>
      <c r="AN9" s="278">
        <f t="shared" si="2"/>
        <v>10.107795371404615</v>
      </c>
      <c r="AO9" s="278">
        <f t="shared" si="2"/>
        <v>10.063792643917449</v>
      </c>
      <c r="AP9" s="278">
        <f t="shared" si="2"/>
        <v>10.122915379776625</v>
      </c>
      <c r="AQ9" s="278">
        <f t="shared" si="2"/>
        <v>9.9317439236946612</v>
      </c>
      <c r="AR9" s="278">
        <f t="shared" si="2"/>
        <v>10.199291993556397</v>
      </c>
      <c r="AS9" s="278">
        <f t="shared" si="2"/>
        <v>9.6399639722660631</v>
      </c>
      <c r="AT9" s="278">
        <f t="shared" si="2"/>
        <v>9.1036501883014491</v>
      </c>
      <c r="AU9" s="278">
        <f t="shared" si="2"/>
        <v>9.5046286377947204</v>
      </c>
      <c r="AV9" s="278">
        <f t="shared" si="2"/>
        <v>9.9110690253931093</v>
      </c>
      <c r="AW9" s="278">
        <f t="shared" si="2"/>
        <v>10.25259522012438</v>
      </c>
      <c r="AX9" s="278">
        <f t="shared" si="2"/>
        <v>10.340090009680255</v>
      </c>
      <c r="AY9" s="278">
        <f t="shared" si="2"/>
        <v>9.9521242261461644</v>
      </c>
      <c r="AZ9" s="278">
        <f t="shared" si="2"/>
        <v>9.6412625134111405</v>
      </c>
      <c r="BA9" s="278">
        <f t="shared" si="2"/>
        <v>9.4819178029285567</v>
      </c>
      <c r="BB9" s="278">
        <f t="shared" si="2"/>
        <v>9.3674989560448729</v>
      </c>
      <c r="BC9" s="278">
        <f t="shared" si="2"/>
        <v>9.0242696415253807</v>
      </c>
      <c r="BD9" s="278">
        <f t="shared" si="2"/>
        <v>8.7442441571681258</v>
      </c>
      <c r="BE9" s="278">
        <f t="shared" si="2"/>
        <v>8.2581775457360092</v>
      </c>
      <c r="BF9" s="278">
        <f t="shared" ref="BF9:BG9" si="3">BF6*10^6/BF11/10^3</f>
        <v>8.4679149124408077</v>
      </c>
      <c r="BG9" s="278">
        <f t="shared" si="3"/>
        <v>8.2524567676879101</v>
      </c>
      <c r="BH9" s="279"/>
      <c r="BI9" s="307"/>
    </row>
    <row r="10" spans="1:257" s="30" customFormat="1" ht="15.75" customHeight="1">
      <c r="A10" s="1212"/>
      <c r="R10" s="280"/>
      <c r="S10" s="281"/>
      <c r="T10" s="282" t="s">
        <v>329</v>
      </c>
      <c r="U10" s="263" t="s">
        <v>328</v>
      </c>
      <c r="V10" s="278"/>
      <c r="W10" s="278"/>
      <c r="X10" s="278"/>
      <c r="Y10" s="278"/>
      <c r="Z10" s="278"/>
      <c r="AA10" s="278">
        <f t="shared" ref="AA10:BE10" si="4">AA7*10^6/AA11/10^3</f>
        <v>8.6364635702772503</v>
      </c>
      <c r="AB10" s="278">
        <f t="shared" si="4"/>
        <v>8.6849523084426483</v>
      </c>
      <c r="AC10" s="278">
        <f t="shared" si="4"/>
        <v>8.7167718484012386</v>
      </c>
      <c r="AD10" s="278">
        <f t="shared" si="4"/>
        <v>8.6523045490004709</v>
      </c>
      <c r="AE10" s="278">
        <f t="shared" si="4"/>
        <v>9.0280917488265864</v>
      </c>
      <c r="AF10" s="278">
        <f t="shared" si="4"/>
        <v>9.095653271527615</v>
      </c>
      <c r="AG10" s="278">
        <f t="shared" si="4"/>
        <v>9.1654123501871325</v>
      </c>
      <c r="AH10" s="278">
        <f t="shared" si="4"/>
        <v>9.0926127803057906</v>
      </c>
      <c r="AI10" s="278">
        <f t="shared" si="4"/>
        <v>8.8016143372992008</v>
      </c>
      <c r="AJ10" s="278">
        <f t="shared" si="4"/>
        <v>9.0748078307204985</v>
      </c>
      <c r="AK10" s="278">
        <f t="shared" si="4"/>
        <v>9.2203343758167531</v>
      </c>
      <c r="AL10" s="278">
        <f t="shared" si="4"/>
        <v>9.090453209617376</v>
      </c>
      <c r="AM10" s="278">
        <f t="shared" si="4"/>
        <v>9.3264421616412552</v>
      </c>
      <c r="AN10" s="278">
        <f t="shared" si="4"/>
        <v>9.376307527348354</v>
      </c>
      <c r="AO10" s="278">
        <f t="shared" si="4"/>
        <v>9.3393100317653239</v>
      </c>
      <c r="AP10" s="278">
        <f t="shared" si="4"/>
        <v>9.396101623658895</v>
      </c>
      <c r="AQ10" s="278">
        <f t="shared" si="4"/>
        <v>9.2158493524253764</v>
      </c>
      <c r="AR10" s="278">
        <f t="shared" si="4"/>
        <v>9.4857522346767613</v>
      </c>
      <c r="AS10" s="278">
        <f t="shared" si="4"/>
        <v>8.954452873066062</v>
      </c>
      <c r="AT10" s="278">
        <f t="shared" si="4"/>
        <v>8.4910925783297788</v>
      </c>
      <c r="AU10" s="278">
        <f t="shared" si="4"/>
        <v>8.8790658326460044</v>
      </c>
      <c r="AV10" s="278">
        <f t="shared" si="4"/>
        <v>9.293168532145792</v>
      </c>
      <c r="AW10" s="278">
        <f t="shared" si="4"/>
        <v>9.61901321281813</v>
      </c>
      <c r="AX10" s="278">
        <f t="shared" si="4"/>
        <v>9.6959103809080389</v>
      </c>
      <c r="AY10" s="278">
        <f t="shared" si="4"/>
        <v>9.3182144959788484</v>
      </c>
      <c r="AZ10" s="278">
        <f t="shared" si="4"/>
        <v>9.0162075746034382</v>
      </c>
      <c r="BA10" s="278">
        <f t="shared" si="4"/>
        <v>8.858976083264114</v>
      </c>
      <c r="BB10" s="278">
        <f t="shared" si="4"/>
        <v>8.7365375984560423</v>
      </c>
      <c r="BC10" s="278">
        <f t="shared" si="4"/>
        <v>8.3930035991916547</v>
      </c>
      <c r="BD10" s="278">
        <f t="shared" si="4"/>
        <v>8.1215480688512436</v>
      </c>
      <c r="BE10" s="278">
        <f t="shared" si="4"/>
        <v>7.6691702372602908</v>
      </c>
      <c r="BF10" s="278">
        <f t="shared" ref="BF10:BG10" si="5">BF7*10^6/BF11/10^3</f>
        <v>7.86495040726279</v>
      </c>
      <c r="BG10" s="278">
        <f t="shared" si="5"/>
        <v>7.667437342677375</v>
      </c>
      <c r="BH10" s="279"/>
      <c r="BI10" s="307"/>
    </row>
    <row r="11" spans="1:257" s="308" customFormat="1" ht="15.75">
      <c r="A11" s="1221"/>
      <c r="R11" s="301" t="s">
        <v>184</v>
      </c>
      <c r="S11" s="300"/>
      <c r="T11" s="277"/>
      <c r="U11" s="309" t="s">
        <v>70</v>
      </c>
      <c r="V11" s="310"/>
      <c r="W11" s="310"/>
      <c r="X11" s="310"/>
      <c r="Y11" s="310"/>
      <c r="Z11" s="310"/>
      <c r="AA11" s="310">
        <v>123611</v>
      </c>
      <c r="AB11" s="310">
        <v>124101</v>
      </c>
      <c r="AC11" s="310">
        <v>124567</v>
      </c>
      <c r="AD11" s="310">
        <v>124938</v>
      </c>
      <c r="AE11" s="310">
        <v>125265</v>
      </c>
      <c r="AF11" s="310">
        <v>125570</v>
      </c>
      <c r="AG11" s="310">
        <v>125859</v>
      </c>
      <c r="AH11" s="310">
        <v>126157</v>
      </c>
      <c r="AI11" s="310">
        <v>126472</v>
      </c>
      <c r="AJ11" s="310">
        <v>126667</v>
      </c>
      <c r="AK11" s="310">
        <v>126926</v>
      </c>
      <c r="AL11" s="310">
        <v>127316</v>
      </c>
      <c r="AM11" s="310">
        <v>127486</v>
      </c>
      <c r="AN11" s="310">
        <v>127694</v>
      </c>
      <c r="AO11" s="310">
        <v>127787</v>
      </c>
      <c r="AP11" s="310">
        <v>127768</v>
      </c>
      <c r="AQ11" s="310">
        <v>127901</v>
      </c>
      <c r="AR11" s="310">
        <v>128033</v>
      </c>
      <c r="AS11" s="310">
        <v>128084</v>
      </c>
      <c r="AT11" s="310">
        <v>128032</v>
      </c>
      <c r="AU11" s="310">
        <v>128057.35199999998</v>
      </c>
      <c r="AV11" s="310">
        <v>127834.23300000001</v>
      </c>
      <c r="AW11" s="310">
        <v>127592.65700000001</v>
      </c>
      <c r="AX11" s="310">
        <v>127413.88800000001</v>
      </c>
      <c r="AY11" s="310">
        <v>127237.15</v>
      </c>
      <c r="AZ11" s="310">
        <v>127094.745</v>
      </c>
      <c r="BA11" s="310">
        <v>127042</v>
      </c>
      <c r="BB11" s="310">
        <v>126919</v>
      </c>
      <c r="BC11" s="310">
        <v>126749</v>
      </c>
      <c r="BD11" s="310">
        <v>126555</v>
      </c>
      <c r="BE11" s="310">
        <v>126146.09899999999</v>
      </c>
      <c r="BF11" s="310">
        <v>125502.29</v>
      </c>
      <c r="BG11" s="310">
        <v>124947</v>
      </c>
      <c r="BH11" s="311"/>
      <c r="BI11" s="312"/>
    </row>
    <row r="12" spans="1:257" s="308" customFormat="1" ht="54.75" customHeight="1">
      <c r="A12" s="1221"/>
      <c r="R12" s="1268" t="s">
        <v>330</v>
      </c>
      <c r="S12" s="1268"/>
      <c r="T12" s="1268"/>
      <c r="U12" s="1268"/>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2"/>
      <c r="BI12" s="312"/>
    </row>
    <row r="13" spans="1:257" s="308" customFormat="1" ht="15">
      <c r="A13" s="1221"/>
      <c r="U13" s="314"/>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2"/>
      <c r="BI13" s="312"/>
    </row>
    <row r="14" spans="1:257" s="308" customFormat="1" ht="15">
      <c r="A14" s="1221"/>
      <c r="U14" s="314"/>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2"/>
      <c r="BI14" s="312"/>
    </row>
    <row r="15" spans="1:257" s="30" customFormat="1" ht="15">
      <c r="A15" s="1212"/>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row>
    <row r="16" spans="1:257" s="30" customFormat="1" ht="15">
      <c r="A16" s="1212"/>
      <c r="R16" s="292" t="s">
        <v>32</v>
      </c>
      <c r="S16" s="288"/>
    </row>
    <row r="17" spans="1:60" s="30" customFormat="1" ht="15">
      <c r="A17" s="1212"/>
      <c r="R17" s="255"/>
      <c r="S17" s="256"/>
      <c r="T17" s="256"/>
      <c r="U17" s="257"/>
      <c r="V17" s="157"/>
      <c r="W17" s="157"/>
      <c r="X17" s="157"/>
      <c r="Y17" s="157"/>
      <c r="Z17" s="157"/>
      <c r="AA17" s="157">
        <v>1990</v>
      </c>
      <c r="AB17" s="157">
        <f t="shared" ref="AB17:BG17" si="6">AA17+1</f>
        <v>1991</v>
      </c>
      <c r="AC17" s="157">
        <f t="shared" si="6"/>
        <v>1992</v>
      </c>
      <c r="AD17" s="157">
        <f t="shared" si="6"/>
        <v>1993</v>
      </c>
      <c r="AE17" s="157">
        <f t="shared" si="6"/>
        <v>1994</v>
      </c>
      <c r="AF17" s="157">
        <f t="shared" si="6"/>
        <v>1995</v>
      </c>
      <c r="AG17" s="157">
        <f t="shared" si="6"/>
        <v>1996</v>
      </c>
      <c r="AH17" s="157">
        <f t="shared" si="6"/>
        <v>1997</v>
      </c>
      <c r="AI17" s="157">
        <f t="shared" si="6"/>
        <v>1998</v>
      </c>
      <c r="AJ17" s="157">
        <f t="shared" si="6"/>
        <v>1999</v>
      </c>
      <c r="AK17" s="157">
        <f t="shared" si="6"/>
        <v>2000</v>
      </c>
      <c r="AL17" s="157">
        <f t="shared" si="6"/>
        <v>2001</v>
      </c>
      <c r="AM17" s="157">
        <f t="shared" si="6"/>
        <v>2002</v>
      </c>
      <c r="AN17" s="157">
        <f t="shared" si="6"/>
        <v>2003</v>
      </c>
      <c r="AO17" s="157">
        <f t="shared" si="6"/>
        <v>2004</v>
      </c>
      <c r="AP17" s="157">
        <f t="shared" si="6"/>
        <v>2005</v>
      </c>
      <c r="AQ17" s="157">
        <f>AP17+1</f>
        <v>2006</v>
      </c>
      <c r="AR17" s="157">
        <f>AQ17+1</f>
        <v>2007</v>
      </c>
      <c r="AS17" s="157">
        <f>AR17+1</f>
        <v>2008</v>
      </c>
      <c r="AT17" s="157">
        <f t="shared" si="6"/>
        <v>2009</v>
      </c>
      <c r="AU17" s="157">
        <f t="shared" si="6"/>
        <v>2010</v>
      </c>
      <c r="AV17" s="157">
        <f t="shared" si="6"/>
        <v>2011</v>
      </c>
      <c r="AW17" s="157">
        <f t="shared" si="6"/>
        <v>2012</v>
      </c>
      <c r="AX17" s="157">
        <f t="shared" si="6"/>
        <v>2013</v>
      </c>
      <c r="AY17" s="157">
        <f t="shared" si="6"/>
        <v>2014</v>
      </c>
      <c r="AZ17" s="157">
        <f t="shared" si="6"/>
        <v>2015</v>
      </c>
      <c r="BA17" s="157">
        <f t="shared" si="6"/>
        <v>2016</v>
      </c>
      <c r="BB17" s="157">
        <f t="shared" si="6"/>
        <v>2017</v>
      </c>
      <c r="BC17" s="157">
        <f t="shared" si="6"/>
        <v>2018</v>
      </c>
      <c r="BD17" s="157">
        <f t="shared" si="6"/>
        <v>2019</v>
      </c>
      <c r="BE17" s="157">
        <f t="shared" si="6"/>
        <v>2020</v>
      </c>
      <c r="BF17" s="157">
        <f t="shared" si="6"/>
        <v>2021</v>
      </c>
      <c r="BG17" s="157">
        <f t="shared" si="6"/>
        <v>2022</v>
      </c>
    </row>
    <row r="18" spans="1:60" s="33" customFormat="1" ht="15.75" customHeight="1">
      <c r="A18" s="1212"/>
      <c r="R18" s="260"/>
      <c r="S18" s="315"/>
      <c r="U18" s="316"/>
      <c r="V18" s="295"/>
      <c r="W18" s="295"/>
      <c r="X18" s="295"/>
      <c r="Y18" s="295"/>
      <c r="Z18" s="295"/>
      <c r="AA18" s="295"/>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8"/>
    </row>
    <row r="19" spans="1:60" s="30" customFormat="1" ht="15.75" customHeight="1">
      <c r="A19" s="1212"/>
      <c r="R19" s="275"/>
      <c r="S19" s="276" t="s">
        <v>317</v>
      </c>
      <c r="T19" s="319"/>
      <c r="U19" s="320"/>
      <c r="V19" s="295"/>
      <c r="W19" s="295"/>
      <c r="X19" s="295"/>
      <c r="Y19" s="295"/>
      <c r="Z19" s="295"/>
      <c r="AA19" s="295"/>
      <c r="AB19" s="302">
        <f t="shared" ref="AB19:BG19" si="7">AB6/AA6-1</f>
        <v>9.9096603705710606E-3</v>
      </c>
      <c r="AC19" s="302">
        <f t="shared" si="7"/>
        <v>8.0910676217842425E-3</v>
      </c>
      <c r="AD19" s="302">
        <f t="shared" si="7"/>
        <v>-6.1006569904668018E-3</v>
      </c>
      <c r="AE19" s="302">
        <f t="shared" si="7"/>
        <v>4.6754861279198145E-2</v>
      </c>
      <c r="AF19" s="302">
        <f t="shared" si="7"/>
        <v>9.9452390538896651E-3</v>
      </c>
      <c r="AG19" s="302">
        <f t="shared" si="7"/>
        <v>1.0076207546046101E-2</v>
      </c>
      <c r="AH19" s="302">
        <f t="shared" si="7"/>
        <v>-5.9429108973584333E-3</v>
      </c>
      <c r="AI19" s="302">
        <f t="shared" si="7"/>
        <v>-3.221364365157342E-2</v>
      </c>
      <c r="AJ19" s="302">
        <f t="shared" si="7"/>
        <v>3.0307546802618379E-2</v>
      </c>
      <c r="AK19" s="302">
        <f t="shared" si="7"/>
        <v>1.8301806493502548E-2</v>
      </c>
      <c r="AL19" s="302">
        <f t="shared" si="7"/>
        <v>-1.18542655672077E-2</v>
      </c>
      <c r="AM19" s="302">
        <f t="shared" si="7"/>
        <v>2.3451097352197303E-2</v>
      </c>
      <c r="AN19" s="302">
        <f t="shared" si="7"/>
        <v>6.5233313178787444E-3</v>
      </c>
      <c r="AO19" s="302">
        <f t="shared" si="7"/>
        <v>-3.6282126536406611E-3</v>
      </c>
      <c r="AP19" s="302">
        <f t="shared" si="7"/>
        <v>5.7252382898067555E-3</v>
      </c>
      <c r="AQ19" s="302">
        <f t="shared" si="7"/>
        <v>-1.7863728797736456E-2</v>
      </c>
      <c r="AR19" s="302">
        <f t="shared" si="7"/>
        <v>2.7998530086390527E-2</v>
      </c>
      <c r="AS19" s="302">
        <f t="shared" si="7"/>
        <v>-5.4463396918025486E-2</v>
      </c>
      <c r="AT19" s="302">
        <f t="shared" si="7"/>
        <v>-5.6017814791792242E-2</v>
      </c>
      <c r="AU19" s="302">
        <f t="shared" si="7"/>
        <v>4.4252632862643804E-2</v>
      </c>
      <c r="AV19" s="302">
        <f t="shared" si="7"/>
        <v>4.0945520860908857E-2</v>
      </c>
      <c r="AW19" s="302">
        <f t="shared" si="7"/>
        <v>3.2504188113220422E-2</v>
      </c>
      <c r="AX19" s="302">
        <f t="shared" si="7"/>
        <v>7.1208679098397898E-3</v>
      </c>
      <c r="AY19" s="302">
        <f t="shared" si="7"/>
        <v>-3.8855614041569897E-2</v>
      </c>
      <c r="AZ19" s="302">
        <f t="shared" si="7"/>
        <v>-3.2319964660267653E-2</v>
      </c>
      <c r="BA19" s="302">
        <f t="shared" si="7"/>
        <v>-1.6935516166757258E-2</v>
      </c>
      <c r="BB19" s="302">
        <f t="shared" si="7"/>
        <v>-1.302355807338107E-2</v>
      </c>
      <c r="BC19" s="302">
        <f t="shared" si="7"/>
        <v>-3.7930802716423573E-2</v>
      </c>
      <c r="BD19" s="302">
        <f t="shared" si="7"/>
        <v>-3.2513355296740931E-2</v>
      </c>
      <c r="BE19" s="302">
        <f t="shared" si="7"/>
        <v>-5.8638447302776897E-2</v>
      </c>
      <c r="BF19" s="302">
        <f t="shared" si="7"/>
        <v>2.016423835088843E-2</v>
      </c>
      <c r="BG19" s="302">
        <f t="shared" si="7"/>
        <v>-2.9756023632301565E-2</v>
      </c>
      <c r="BH19" s="297"/>
    </row>
    <row r="20" spans="1:60" s="30" customFormat="1" ht="15.75" customHeight="1">
      <c r="A20" s="1212"/>
      <c r="R20" s="321"/>
      <c r="S20" s="281"/>
      <c r="T20" s="276" t="s">
        <v>319</v>
      </c>
      <c r="U20" s="320"/>
      <c r="V20" s="295"/>
      <c r="W20" s="295"/>
      <c r="X20" s="295"/>
      <c r="Y20" s="295"/>
      <c r="Z20" s="295"/>
      <c r="AA20" s="295"/>
      <c r="AB20" s="302">
        <f t="shared" ref="AB20:BG20" si="8">AB7/AA7-1</f>
        <v>9.6007248478988672E-3</v>
      </c>
      <c r="AC20" s="302">
        <f t="shared" si="8"/>
        <v>7.4325187157204819E-3</v>
      </c>
      <c r="AD20" s="302">
        <f t="shared" si="8"/>
        <v>-4.4394869225234945E-3</v>
      </c>
      <c r="AE20" s="302">
        <f t="shared" si="8"/>
        <v>4.6163008440844422E-2</v>
      </c>
      <c r="AF20" s="302">
        <f t="shared" si="8"/>
        <v>9.9365368362531736E-3</v>
      </c>
      <c r="AG20" s="302">
        <f t="shared" si="8"/>
        <v>9.9886527718378026E-3</v>
      </c>
      <c r="AH20" s="302">
        <f t="shared" si="8"/>
        <v>-5.593935685699436E-3</v>
      </c>
      <c r="AI20" s="302">
        <f t="shared" si="8"/>
        <v>-2.9586852235959027E-2</v>
      </c>
      <c r="AJ20" s="302">
        <f t="shared" si="8"/>
        <v>3.2628721692336438E-2</v>
      </c>
      <c r="AK20" s="302">
        <f t="shared" si="8"/>
        <v>1.8113843945114727E-2</v>
      </c>
      <c r="AL20" s="302">
        <f t="shared" si="8"/>
        <v>-1.1057009629376835E-2</v>
      </c>
      <c r="AM20" s="302">
        <f t="shared" si="8"/>
        <v>2.7330010311667596E-2</v>
      </c>
      <c r="AN20" s="302">
        <f t="shared" si="8"/>
        <v>6.9869404711637717E-3</v>
      </c>
      <c r="AO20" s="302">
        <f t="shared" si="8"/>
        <v>-3.2204193782974233E-3</v>
      </c>
      <c r="AP20" s="302">
        <f t="shared" si="8"/>
        <v>5.9313303742487555E-3</v>
      </c>
      <c r="AQ20" s="302">
        <f t="shared" si="8"/>
        <v>-1.8162749496504316E-2</v>
      </c>
      <c r="AR20" s="302">
        <f t="shared" si="8"/>
        <v>3.0349089412193608E-2</v>
      </c>
      <c r="AS20" s="302">
        <f t="shared" si="8"/>
        <v>-5.5634226819524679E-2</v>
      </c>
      <c r="AT20" s="302">
        <f t="shared" si="8"/>
        <v>-5.2131330128095899E-2</v>
      </c>
      <c r="AU20" s="302">
        <f t="shared" si="8"/>
        <v>4.589885472980626E-2</v>
      </c>
      <c r="AV20" s="302">
        <f t="shared" si="8"/>
        <v>4.4814497398191655E-2</v>
      </c>
      <c r="AW20" s="302">
        <f t="shared" si="8"/>
        <v>3.3106798258909498E-2</v>
      </c>
      <c r="AX20" s="302">
        <f t="shared" si="8"/>
        <v>6.5819963124977843E-3</v>
      </c>
      <c r="AY20" s="302">
        <f t="shared" si="8"/>
        <v>-4.0287226831578038E-2</v>
      </c>
      <c r="AZ20" s="302">
        <f t="shared" si="8"/>
        <v>-3.349332050318965E-2</v>
      </c>
      <c r="BA20" s="302">
        <f t="shared" si="8"/>
        <v>-1.7846529434742964E-2</v>
      </c>
      <c r="BB20" s="302">
        <f t="shared" si="8"/>
        <v>-1.4775641938088113E-2</v>
      </c>
      <c r="BC20" s="302">
        <f t="shared" si="8"/>
        <v>-4.060829527988119E-2</v>
      </c>
      <c r="BD20" s="302">
        <f t="shared" si="8"/>
        <v>-3.38241535422662E-2</v>
      </c>
      <c r="BE20" s="302">
        <f t="shared" si="8"/>
        <v>-5.8751979962256673E-2</v>
      </c>
      <c r="BF20" s="302">
        <f t="shared" si="8"/>
        <v>2.0294242428179121E-2</v>
      </c>
      <c r="BG20" s="302">
        <f t="shared" si="8"/>
        <v>-2.9426498807553325E-2</v>
      </c>
      <c r="BH20" s="297"/>
    </row>
    <row r="21" spans="1:60" s="33" customFormat="1" ht="15.75" customHeight="1">
      <c r="A21" s="1212"/>
      <c r="R21" s="260"/>
      <c r="S21" s="322"/>
      <c r="T21" s="299"/>
      <c r="U21" s="264"/>
      <c r="V21" s="295"/>
      <c r="W21" s="295"/>
      <c r="X21" s="295"/>
      <c r="Y21" s="295"/>
      <c r="Z21" s="295"/>
      <c r="AA21" s="295"/>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c r="BE21" s="317"/>
      <c r="BF21" s="317"/>
      <c r="BG21" s="317"/>
      <c r="BH21" s="318"/>
    </row>
    <row r="22" spans="1:60" s="30" customFormat="1" ht="15.75" customHeight="1">
      <c r="A22" s="1212"/>
      <c r="R22" s="275"/>
      <c r="S22" s="260" t="s">
        <v>327</v>
      </c>
      <c r="T22" s="261"/>
      <c r="U22" s="320"/>
      <c r="V22" s="295"/>
      <c r="W22" s="295"/>
      <c r="X22" s="295"/>
      <c r="Y22" s="295"/>
      <c r="Z22" s="295"/>
      <c r="AA22" s="295"/>
      <c r="AB22" s="302">
        <f t="shared" ref="AB22:BG22" si="9">AB9/AA9-1</f>
        <v>5.9221362282870782E-3</v>
      </c>
      <c r="AC22" s="302">
        <f t="shared" si="9"/>
        <v>4.3198405912563409E-3</v>
      </c>
      <c r="AD22" s="302">
        <f t="shared" si="9"/>
        <v>-9.0520141136519738E-3</v>
      </c>
      <c r="AE22" s="302">
        <f t="shared" si="9"/>
        <v>4.4022343499783956E-2</v>
      </c>
      <c r="AF22" s="302">
        <f t="shared" si="9"/>
        <v>7.4921587169345383E-3</v>
      </c>
      <c r="AG22" s="302">
        <f t="shared" si="9"/>
        <v>7.7568499793976287E-3</v>
      </c>
      <c r="AH22" s="302">
        <f t="shared" si="9"/>
        <v>-8.2910090017251914E-3</v>
      </c>
      <c r="AI22" s="302">
        <f t="shared" si="9"/>
        <v>-3.4624079971468213E-2</v>
      </c>
      <c r="AJ22" s="302">
        <f t="shared" si="9"/>
        <v>2.8721419621690725E-2</v>
      </c>
      <c r="AK22" s="302">
        <f t="shared" si="9"/>
        <v>1.6223901510427519E-2</v>
      </c>
      <c r="AL22" s="302">
        <f t="shared" si="9"/>
        <v>-1.4881197268084123E-2</v>
      </c>
      <c r="AM22" s="302">
        <f t="shared" si="9"/>
        <v>2.2086346034013937E-2</v>
      </c>
      <c r="AN22" s="302">
        <f t="shared" si="9"/>
        <v>4.8838114272489186E-3</v>
      </c>
      <c r="AO22" s="302">
        <f t="shared" si="9"/>
        <v>-4.3533456970895612E-3</v>
      </c>
      <c r="AP22" s="302">
        <f t="shared" si="9"/>
        <v>5.8747967044918692E-3</v>
      </c>
      <c r="AQ22" s="302">
        <f t="shared" si="9"/>
        <v>-1.8885019671692871E-2</v>
      </c>
      <c r="AR22" s="302">
        <f t="shared" si="9"/>
        <v>2.6938679844879188E-2</v>
      </c>
      <c r="AS22" s="302">
        <f t="shared" si="9"/>
        <v>-5.4839887086642891E-2</v>
      </c>
      <c r="AT22" s="302">
        <f t="shared" si="9"/>
        <v>-5.563441787827994E-2</v>
      </c>
      <c r="AU22" s="302">
        <f t="shared" si="9"/>
        <v>4.4045898205594902E-2</v>
      </c>
      <c r="AV22" s="302">
        <f t="shared" si="9"/>
        <v>4.2762363800537884E-2</v>
      </c>
      <c r="AW22" s="302">
        <f t="shared" si="9"/>
        <v>3.4459067317183179E-2</v>
      </c>
      <c r="AX22" s="302">
        <f t="shared" si="9"/>
        <v>8.5339163087345682E-3</v>
      </c>
      <c r="AY22" s="302">
        <f t="shared" si="9"/>
        <v>-3.7520542197493678E-2</v>
      </c>
      <c r="AZ22" s="302">
        <f t="shared" si="9"/>
        <v>-3.1235714674695214E-2</v>
      </c>
      <c r="BA22" s="302">
        <f t="shared" si="9"/>
        <v>-1.6527369756910271E-2</v>
      </c>
      <c r="BB22" s="302">
        <f t="shared" si="9"/>
        <v>-1.2067057452063601E-2</v>
      </c>
      <c r="BC22" s="302">
        <f t="shared" si="9"/>
        <v>-3.6640443316837024E-2</v>
      </c>
      <c r="BD22" s="302">
        <f t="shared" si="9"/>
        <v>-3.1030265659251932E-2</v>
      </c>
      <c r="BE22" s="302">
        <f t="shared" si="9"/>
        <v>-5.5587035619729552E-2</v>
      </c>
      <c r="BF22" s="302">
        <f t="shared" si="9"/>
        <v>2.5397536628779971E-2</v>
      </c>
      <c r="BG22" s="302">
        <f t="shared" si="9"/>
        <v>-2.5444061139106688E-2</v>
      </c>
      <c r="BH22" s="297"/>
    </row>
    <row r="23" spans="1:60" s="30" customFormat="1" ht="15.75" customHeight="1">
      <c r="A23" s="1212"/>
      <c r="R23" s="321"/>
      <c r="S23" s="280"/>
      <c r="T23" s="276" t="s">
        <v>329</v>
      </c>
      <c r="U23" s="320"/>
      <c r="V23" s="295"/>
      <c r="W23" s="295"/>
      <c r="X23" s="295"/>
      <c r="Y23" s="295"/>
      <c r="Z23" s="295"/>
      <c r="AA23" s="295"/>
      <c r="AB23" s="302">
        <f t="shared" ref="AB23:BG23" si="10">AB10/AA10-1</f>
        <v>5.6144205056656293E-3</v>
      </c>
      <c r="AC23" s="302">
        <f t="shared" si="10"/>
        <v>3.6637552894398517E-3</v>
      </c>
      <c r="AD23" s="302">
        <f t="shared" si="10"/>
        <v>-7.3957768451392569E-3</v>
      </c>
      <c r="AE23" s="302">
        <f t="shared" si="10"/>
        <v>4.3432035673030889E-2</v>
      </c>
      <c r="AF23" s="302">
        <f t="shared" si="10"/>
        <v>7.4834776363243982E-3</v>
      </c>
      <c r="AG23" s="302">
        <f t="shared" si="10"/>
        <v>7.669496250245933E-3</v>
      </c>
      <c r="AH23" s="302">
        <f t="shared" si="10"/>
        <v>-7.942858117000684E-3</v>
      </c>
      <c r="AI23" s="302">
        <f t="shared" si="10"/>
        <v>-3.2003831026091834E-2</v>
      </c>
      <c r="AJ23" s="302">
        <f t="shared" si="10"/>
        <v>3.103902113315371E-2</v>
      </c>
      <c r="AK23" s="302">
        <f t="shared" si="10"/>
        <v>1.6036322510721401E-2</v>
      </c>
      <c r="AL23" s="302">
        <f t="shared" si="10"/>
        <v>-1.4086383519889667E-2</v>
      </c>
      <c r="AM23" s="302">
        <f t="shared" si="10"/>
        <v>2.5960086541583216E-2</v>
      </c>
      <c r="AN23" s="302">
        <f t="shared" si="10"/>
        <v>5.3466654103309086E-3</v>
      </c>
      <c r="AO23" s="302">
        <f t="shared" si="10"/>
        <v>-3.945849202910412E-3</v>
      </c>
      <c r="AP23" s="302">
        <f t="shared" si="10"/>
        <v>6.0809194362763108E-3</v>
      </c>
      <c r="AQ23" s="302">
        <f t="shared" si="10"/>
        <v>-1.9183729428772112E-2</v>
      </c>
      <c r="AR23" s="302">
        <f t="shared" si="10"/>
        <v>2.9286815781157882E-2</v>
      </c>
      <c r="AS23" s="302">
        <f t="shared" si="10"/>
        <v>-5.6010250791544536E-2</v>
      </c>
      <c r="AT23" s="302">
        <f t="shared" si="10"/>
        <v>-5.1746354724811372E-2</v>
      </c>
      <c r="AU23" s="302">
        <f t="shared" si="10"/>
        <v>4.5691794163966293E-2</v>
      </c>
      <c r="AV23" s="302">
        <f t="shared" si="10"/>
        <v>4.663809316259826E-2</v>
      </c>
      <c r="AW23" s="302">
        <f t="shared" si="10"/>
        <v>3.5062818407437302E-2</v>
      </c>
      <c r="AX23" s="302">
        <f t="shared" si="10"/>
        <v>7.994288643603964E-3</v>
      </c>
      <c r="AY23" s="302">
        <f t="shared" si="10"/>
        <v>-3.8954143560660515E-2</v>
      </c>
      <c r="AZ23" s="302">
        <f t="shared" si="10"/>
        <v>-3.2410385219801219E-2</v>
      </c>
      <c r="BA23" s="302">
        <f t="shared" si="10"/>
        <v>-1.7438761257250635E-2</v>
      </c>
      <c r="BB23" s="302">
        <f t="shared" si="10"/>
        <v>-1.3820839299857224E-2</v>
      </c>
      <c r="BC23" s="302">
        <f t="shared" si="10"/>
        <v>-3.9321527022913361E-2</v>
      </c>
      <c r="BD23" s="302">
        <f t="shared" si="10"/>
        <v>-3.2343073267185996E-2</v>
      </c>
      <c r="BE23" s="302">
        <f t="shared" si="10"/>
        <v>-5.5700936293902825E-2</v>
      </c>
      <c r="BF23" s="302">
        <f t="shared" si="10"/>
        <v>2.5528207608602971E-2</v>
      </c>
      <c r="BG23" s="302">
        <f t="shared" si="10"/>
        <v>-2.5113071838701484E-2</v>
      </c>
      <c r="BH23" s="297"/>
    </row>
    <row r="24" spans="1:60" s="30" customFormat="1" ht="15.75" customHeight="1">
      <c r="A24" s="1212"/>
      <c r="R24" s="301" t="s">
        <v>71</v>
      </c>
      <c r="S24" s="323"/>
      <c r="T24" s="300"/>
      <c r="U24" s="277"/>
      <c r="V24" s="295"/>
      <c r="W24" s="295"/>
      <c r="X24" s="295"/>
      <c r="Y24" s="295"/>
      <c r="Z24" s="295"/>
      <c r="AA24" s="295"/>
      <c r="AB24" s="302">
        <f t="shared" ref="AB24:BG24" si="11">AB11/AA11-1</f>
        <v>3.9640485070098208E-3</v>
      </c>
      <c r="AC24" s="302">
        <f t="shared" si="11"/>
        <v>3.7550060031747989E-3</v>
      </c>
      <c r="AD24" s="302">
        <f t="shared" si="11"/>
        <v>2.9783168897059564E-3</v>
      </c>
      <c r="AE24" s="302">
        <f t="shared" si="11"/>
        <v>2.6172981798973094E-3</v>
      </c>
      <c r="AF24" s="302">
        <f t="shared" si="11"/>
        <v>2.4348381431364974E-3</v>
      </c>
      <c r="AG24" s="302">
        <f t="shared" si="11"/>
        <v>2.30150513657712E-3</v>
      </c>
      <c r="AH24" s="302">
        <f t="shared" si="11"/>
        <v>2.3677289665420265E-3</v>
      </c>
      <c r="AI24" s="302">
        <f t="shared" si="11"/>
        <v>2.4968887972922627E-3</v>
      </c>
      <c r="AJ24" s="302">
        <f t="shared" si="11"/>
        <v>1.5418432538427673E-3</v>
      </c>
      <c r="AK24" s="302">
        <f t="shared" si="11"/>
        <v>2.0447314612330736E-3</v>
      </c>
      <c r="AL24" s="302">
        <f t="shared" si="11"/>
        <v>3.0726565085168467E-3</v>
      </c>
      <c r="AM24" s="302">
        <f t="shared" si="11"/>
        <v>1.3352602972132033E-3</v>
      </c>
      <c r="AN24" s="302">
        <f t="shared" si="11"/>
        <v>1.6315516997944535E-3</v>
      </c>
      <c r="AO24" s="302">
        <f t="shared" si="11"/>
        <v>7.2830360079567669E-4</v>
      </c>
      <c r="AP24" s="302">
        <f t="shared" si="11"/>
        <v>-1.486849210013963E-4</v>
      </c>
      <c r="AQ24" s="302">
        <f t="shared" si="11"/>
        <v>1.0409492204621618E-3</v>
      </c>
      <c r="AR24" s="302">
        <f t="shared" si="11"/>
        <v>1.0320482247989649E-3</v>
      </c>
      <c r="AS24" s="302">
        <f t="shared" si="11"/>
        <v>3.983348043081758E-4</v>
      </c>
      <c r="AT24" s="302">
        <f t="shared" si="11"/>
        <v>-4.0598357328003321E-4</v>
      </c>
      <c r="AU24" s="302">
        <f t="shared" si="11"/>
        <v>1.9801299675070716E-4</v>
      </c>
      <c r="AV24" s="302">
        <f t="shared" si="11"/>
        <v>-1.7423365118465206E-3</v>
      </c>
      <c r="AW24" s="302">
        <f t="shared" si="11"/>
        <v>-1.8897598423420758E-3</v>
      </c>
      <c r="AX24" s="302">
        <f t="shared" si="11"/>
        <v>-1.4010916004358887E-3</v>
      </c>
      <c r="AY24" s="302">
        <f t="shared" si="11"/>
        <v>-1.3871172348183247E-3</v>
      </c>
      <c r="AZ24" s="302">
        <f t="shared" si="11"/>
        <v>-1.119209287539058E-3</v>
      </c>
      <c r="BA24" s="302">
        <f t="shared" si="11"/>
        <v>-4.1500535683036688E-4</v>
      </c>
      <c r="BB24" s="302">
        <f t="shared" si="11"/>
        <v>-9.6818375025586878E-4</v>
      </c>
      <c r="BC24" s="302">
        <f t="shared" si="11"/>
        <v>-1.3394369637327319E-3</v>
      </c>
      <c r="BD24" s="302">
        <f t="shared" si="11"/>
        <v>-1.5305840677244387E-3</v>
      </c>
      <c r="BE24" s="302">
        <f t="shared" si="11"/>
        <v>-3.2310141835566464E-3</v>
      </c>
      <c r="BF24" s="302">
        <f t="shared" si="11"/>
        <v>-5.1036774430891496E-3</v>
      </c>
      <c r="BG24" s="302">
        <f t="shared" si="11"/>
        <v>-4.4245407792956604E-3</v>
      </c>
      <c r="BH24" s="297"/>
    </row>
    <row r="25" spans="1:60" s="30" customFormat="1" ht="15">
      <c r="A25" s="1222"/>
      <c r="S25" s="288"/>
    </row>
    <row r="26" spans="1:60" s="30" customFormat="1" ht="15">
      <c r="A26" s="1212"/>
      <c r="R26" s="30" t="s">
        <v>325</v>
      </c>
      <c r="S26" s="288"/>
    </row>
    <row r="27" spans="1:60" s="30" customFormat="1" ht="15">
      <c r="A27" s="1212"/>
      <c r="R27" s="255"/>
      <c r="S27" s="256"/>
      <c r="T27" s="256"/>
      <c r="U27" s="257"/>
      <c r="V27" s="157"/>
      <c r="W27" s="157"/>
      <c r="X27" s="157"/>
      <c r="Y27" s="157"/>
      <c r="Z27" s="157"/>
      <c r="AA27" s="157">
        <v>1990</v>
      </c>
      <c r="AB27" s="157">
        <f t="shared" ref="AB27:BA27" si="12">AA27+1</f>
        <v>1991</v>
      </c>
      <c r="AC27" s="157">
        <f t="shared" si="12"/>
        <v>1992</v>
      </c>
      <c r="AD27" s="157">
        <f t="shared" si="12"/>
        <v>1993</v>
      </c>
      <c r="AE27" s="157">
        <f t="shared" si="12"/>
        <v>1994</v>
      </c>
      <c r="AF27" s="157">
        <f t="shared" si="12"/>
        <v>1995</v>
      </c>
      <c r="AG27" s="157">
        <f t="shared" si="12"/>
        <v>1996</v>
      </c>
      <c r="AH27" s="157">
        <f t="shared" si="12"/>
        <v>1997</v>
      </c>
      <c r="AI27" s="157">
        <f t="shared" si="12"/>
        <v>1998</v>
      </c>
      <c r="AJ27" s="157">
        <f t="shared" si="12"/>
        <v>1999</v>
      </c>
      <c r="AK27" s="157">
        <f t="shared" si="12"/>
        <v>2000</v>
      </c>
      <c r="AL27" s="157">
        <f t="shared" si="12"/>
        <v>2001</v>
      </c>
      <c r="AM27" s="157">
        <f t="shared" si="12"/>
        <v>2002</v>
      </c>
      <c r="AN27" s="157">
        <f t="shared" si="12"/>
        <v>2003</v>
      </c>
      <c r="AO27" s="157">
        <f t="shared" si="12"/>
        <v>2004</v>
      </c>
      <c r="AP27" s="157">
        <f t="shared" si="12"/>
        <v>2005</v>
      </c>
      <c r="AQ27" s="157">
        <f t="shared" si="12"/>
        <v>2006</v>
      </c>
      <c r="AR27" s="157">
        <f t="shared" si="12"/>
        <v>2007</v>
      </c>
      <c r="AS27" s="157">
        <f t="shared" si="12"/>
        <v>2008</v>
      </c>
      <c r="AT27" s="157">
        <f t="shared" si="12"/>
        <v>2009</v>
      </c>
      <c r="AU27" s="157">
        <f t="shared" si="12"/>
        <v>2010</v>
      </c>
      <c r="AV27" s="157">
        <f t="shared" si="12"/>
        <v>2011</v>
      </c>
      <c r="AW27" s="157">
        <f t="shared" si="12"/>
        <v>2012</v>
      </c>
      <c r="AX27" s="157">
        <f t="shared" si="12"/>
        <v>2013</v>
      </c>
      <c r="AY27" s="157">
        <f t="shared" si="12"/>
        <v>2014</v>
      </c>
      <c r="AZ27" s="157">
        <f t="shared" si="12"/>
        <v>2015</v>
      </c>
      <c r="BA27" s="157">
        <f t="shared" si="12"/>
        <v>2016</v>
      </c>
      <c r="BB27" s="157">
        <f t="shared" ref="BB27:BG27" si="13">BA27+1</f>
        <v>2017</v>
      </c>
      <c r="BC27" s="157">
        <f t="shared" si="13"/>
        <v>2018</v>
      </c>
      <c r="BD27" s="157">
        <f t="shared" si="13"/>
        <v>2019</v>
      </c>
      <c r="BE27" s="157">
        <f t="shared" si="13"/>
        <v>2020</v>
      </c>
      <c r="BF27" s="157">
        <f t="shared" si="13"/>
        <v>2021</v>
      </c>
      <c r="BG27" s="157">
        <f t="shared" si="13"/>
        <v>2022</v>
      </c>
    </row>
    <row r="28" spans="1:60" s="30" customFormat="1" ht="15.75" customHeight="1">
      <c r="A28" s="1212"/>
      <c r="R28" s="260"/>
      <c r="S28" s="315"/>
      <c r="T28" s="33"/>
      <c r="U28" s="316"/>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302"/>
      <c r="AZ28" s="302"/>
      <c r="BA28" s="302"/>
      <c r="BB28" s="302"/>
      <c r="BC28" s="302"/>
      <c r="BD28" s="302"/>
      <c r="BE28" s="302"/>
      <c r="BF28" s="302"/>
      <c r="BG28" s="302"/>
      <c r="BH28" s="297"/>
    </row>
    <row r="29" spans="1:60" s="30" customFormat="1" ht="15.75" customHeight="1">
      <c r="A29" s="1212"/>
      <c r="R29" s="275"/>
      <c r="S29" s="276" t="s">
        <v>317</v>
      </c>
      <c r="T29" s="319"/>
      <c r="U29" s="320"/>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302">
        <f t="shared" ref="AY29:BE29" si="14">AY6/$AX6-1</f>
        <v>-3.8855614041569897E-2</v>
      </c>
      <c r="AZ29" s="302">
        <f t="shared" si="14"/>
        <v>-6.9919766629160995E-2</v>
      </c>
      <c r="BA29" s="302">
        <f t="shared" si="14"/>
        <v>-8.5671155457794246E-2</v>
      </c>
      <c r="BB29" s="302">
        <f t="shared" si="14"/>
        <v>-9.7578970262857001E-2</v>
      </c>
      <c r="BC29" s="302">
        <f t="shared" si="14"/>
        <v>-0.13180852430896839</v>
      </c>
      <c r="BD29" s="302">
        <f t="shared" si="14"/>
        <v>-0.16003634222371277</v>
      </c>
      <c r="BE29" s="302">
        <f t="shared" si="14"/>
        <v>-0.20929050690647533</v>
      </c>
      <c r="BF29" s="302">
        <f t="shared" ref="BF29:BG34" si="15">BF6/$AX6-1</f>
        <v>-0.19334645222142732</v>
      </c>
      <c r="BG29" s="302">
        <f t="shared" si="15"/>
        <v>-0.21734925425220653</v>
      </c>
      <c r="BH29" s="297"/>
    </row>
    <row r="30" spans="1:60" s="33" customFormat="1" ht="15.75" customHeight="1">
      <c r="A30" s="1212"/>
      <c r="R30" s="321"/>
      <c r="S30" s="281"/>
      <c r="T30" s="276" t="s">
        <v>319</v>
      </c>
      <c r="U30" s="320"/>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317">
        <f t="shared" ref="AY30:BE30" si="16">AY7/$AX7-1</f>
        <v>-4.0287226831578038E-2</v>
      </c>
      <c r="AZ30" s="317">
        <f t="shared" si="16"/>
        <v>-7.2431194334312887E-2</v>
      </c>
      <c r="BA30" s="317">
        <f t="shared" si="16"/>
        <v>-8.8985078327375011E-2</v>
      </c>
      <c r="BB30" s="317">
        <f t="shared" si="16"/>
        <v>-0.10244590861026504</v>
      </c>
      <c r="BC30" s="317">
        <f t="shared" si="16"/>
        <v>-0.13889405018308487</v>
      </c>
      <c r="BD30" s="317">
        <f t="shared" si="16"/>
        <v>-0.16802023004585109</v>
      </c>
      <c r="BE30" s="317">
        <f t="shared" si="16"/>
        <v>-0.21690068881920022</v>
      </c>
      <c r="BF30" s="317">
        <f t="shared" si="15"/>
        <v>-0.20100828155275685</v>
      </c>
      <c r="BG30" s="317">
        <f t="shared" si="15"/>
        <v>-0.22451981040288971</v>
      </c>
      <c r="BH30" s="318"/>
    </row>
    <row r="31" spans="1:60" s="30" customFormat="1" ht="15.75" customHeight="1">
      <c r="A31" s="1212"/>
      <c r="R31" s="260"/>
      <c r="S31" s="322"/>
      <c r="T31" s="299"/>
      <c r="U31" s="264"/>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302"/>
      <c r="AZ31" s="302"/>
      <c r="BA31" s="302"/>
      <c r="BB31" s="302"/>
      <c r="BC31" s="302"/>
      <c r="BD31" s="302"/>
      <c r="BE31" s="302"/>
      <c r="BF31" s="302"/>
      <c r="BG31" s="302"/>
      <c r="BH31" s="297"/>
    </row>
    <row r="32" spans="1:60" s="30" customFormat="1" ht="15.75" customHeight="1">
      <c r="A32" s="1212"/>
      <c r="R32" s="275"/>
      <c r="S32" s="276" t="s">
        <v>327</v>
      </c>
      <c r="T32" s="319"/>
      <c r="U32" s="320"/>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302">
        <f t="shared" ref="AY32:BE32" si="17">AY9/$AX9-1</f>
        <v>-3.7520542197493678E-2</v>
      </c>
      <c r="AZ32" s="302">
        <f t="shared" si="17"/>
        <v>-6.7584275921668158E-2</v>
      </c>
      <c r="BA32" s="302">
        <f t="shared" si="17"/>
        <v>-8.2994655360667968E-2</v>
      </c>
      <c r="BB32" s="302">
        <f t="shared" si="17"/>
        <v>-9.4060211538280147E-2</v>
      </c>
      <c r="BC32" s="302">
        <f t="shared" si="17"/>
        <v>-0.12725424700587906</v>
      </c>
      <c r="BD32" s="302">
        <f t="shared" si="17"/>
        <v>-0.15433577957427058</v>
      </c>
      <c r="BE32" s="302">
        <f t="shared" si="17"/>
        <v>-0.2013437467174064</v>
      </c>
      <c r="BF32" s="302">
        <f t="shared" si="15"/>
        <v>-0.18105984527085761</v>
      </c>
      <c r="BG32" s="302">
        <f t="shared" si="15"/>
        <v>-0.2018970086370554</v>
      </c>
      <c r="BH32" s="297"/>
    </row>
    <row r="33" spans="1:60" s="33" customFormat="1" ht="15.75" customHeight="1">
      <c r="A33" s="1212"/>
      <c r="R33" s="321"/>
      <c r="S33" s="280"/>
      <c r="T33" s="1174" t="s">
        <v>329</v>
      </c>
      <c r="U33" s="320"/>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317">
        <f t="shared" ref="AY33:BE33" si="18">AY10/$AX10-1</f>
        <v>-3.8954143560660515E-2</v>
      </c>
      <c r="AZ33" s="317">
        <f t="shared" si="18"/>
        <v>-7.010200998175331E-2</v>
      </c>
      <c r="BA33" s="317">
        <f t="shared" si="18"/>
        <v>-8.631827902327871E-2</v>
      </c>
      <c r="BB33" s="317">
        <f t="shared" si="18"/>
        <v>-9.894612726011498E-2</v>
      </c>
      <c r="BC33" s="317">
        <f t="shared" si="18"/>
        <v>-0.13437694146615708</v>
      </c>
      <c r="BD33" s="317">
        <f t="shared" si="18"/>
        <v>-0.16237385147008276</v>
      </c>
      <c r="BE33" s="317">
        <f t="shared" si="18"/>
        <v>-0.20903041220745489</v>
      </c>
      <c r="BF33" s="317">
        <f t="shared" si="15"/>
        <v>-0.18883837635819567</v>
      </c>
      <c r="BG33" s="317">
        <f t="shared" si="15"/>
        <v>-0.20920913648551009</v>
      </c>
      <c r="BH33" s="318"/>
    </row>
    <row r="34" spans="1:60" s="30" customFormat="1" ht="15.75" customHeight="1">
      <c r="A34" s="1212"/>
      <c r="R34" s="301" t="s">
        <v>71</v>
      </c>
      <c r="S34" s="323"/>
      <c r="T34" s="300"/>
      <c r="U34" s="277"/>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302">
        <f t="shared" ref="AY34:BE34" si="19">AY11/$AX11-1</f>
        <v>-1.3871172348183247E-3</v>
      </c>
      <c r="AZ34" s="302">
        <f t="shared" si="19"/>
        <v>-2.5047740478653102E-3</v>
      </c>
      <c r="BA34" s="302">
        <f t="shared" si="19"/>
        <v>-2.918739910048207E-3</v>
      </c>
      <c r="BB34" s="302">
        <f t="shared" si="19"/>
        <v>-3.884097783751872E-3</v>
      </c>
      <c r="BC34" s="302">
        <f t="shared" si="19"/>
        <v>-5.2183322433423385E-3</v>
      </c>
      <c r="BD34" s="302">
        <f t="shared" si="19"/>
        <v>-6.7409292148750133E-3</v>
      </c>
      <c r="BE34" s="302">
        <f t="shared" si="19"/>
        <v>-9.9501633605280082E-3</v>
      </c>
      <c r="BF34" s="302">
        <f t="shared" si="15"/>
        <v>-1.5003058379319034E-2</v>
      </c>
      <c r="BG34" s="302">
        <f t="shared" si="15"/>
        <v>-1.9361217515001194E-2</v>
      </c>
      <c r="BH34" s="297"/>
    </row>
    <row r="35" spans="1:60" s="30" customFormat="1" ht="18.75" customHeight="1">
      <c r="A35" s="1212"/>
      <c r="S35" s="324"/>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row>
  </sheetData>
  <mergeCells count="2">
    <mergeCell ref="R4:T4"/>
    <mergeCell ref="R12:U12"/>
  </mergeCells>
  <phoneticPr fontId="10"/>
  <pageMargins left="0.28000000000000003" right="0.32" top="0.71" bottom="0.24" header="0.51181102362204722" footer="0.26"/>
  <pageSetup paperSize="9" scale="4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8F5DC-65A2-48A0-8633-284D314DEC81}">
  <sheetPr>
    <pageSetUpPr fitToPage="1"/>
  </sheetPr>
  <dimension ref="A1:BH36"/>
  <sheetViews>
    <sheetView zoomScaleNormal="10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2.75"/>
  <cols>
    <col min="1" max="1" width="1.125" style="1220" customWidth="1"/>
    <col min="2" max="16" width="1.625" style="253" hidden="1" customWidth="1"/>
    <col min="17" max="17" width="1.625" style="253" customWidth="1"/>
    <col min="18" max="19" width="2.125" style="253" customWidth="1"/>
    <col min="20" max="20" width="37.875" style="253" customWidth="1"/>
    <col min="21" max="21" width="17" style="253" customWidth="1"/>
    <col min="22" max="26" width="7.875" style="253" hidden="1" customWidth="1"/>
    <col min="27" max="59" width="7.875" style="253" customWidth="1"/>
    <col min="60" max="60" width="8.875" style="253" customWidth="1"/>
    <col min="61" max="16384" width="9" style="253"/>
  </cols>
  <sheetData>
    <row r="1" spans="1:60" ht="53.25" customHeight="1">
      <c r="R1" s="254" t="s">
        <v>315</v>
      </c>
    </row>
    <row r="2" spans="1:60" ht="14.25" customHeight="1">
      <c r="R2" s="36" t="str">
        <f>'0.Contents'!$C$2</f>
        <v>＜暫定データ＞</v>
      </c>
      <c r="U2" s="36"/>
    </row>
    <row r="3" spans="1:60" s="30" customFormat="1" ht="18.75" customHeight="1">
      <c r="A3" s="1212"/>
      <c r="R3" s="30" t="s">
        <v>316</v>
      </c>
    </row>
    <row r="4" spans="1:60" s="30" customFormat="1" ht="15">
      <c r="A4" s="1212"/>
      <c r="R4" s="255"/>
      <c r="S4" s="256"/>
      <c r="T4" s="257"/>
      <c r="U4" s="157" t="s">
        <v>67</v>
      </c>
      <c r="V4" s="157"/>
      <c r="W4" s="157"/>
      <c r="X4" s="157"/>
      <c r="Y4" s="157"/>
      <c r="Z4" s="157"/>
      <c r="AA4" s="157">
        <v>1990</v>
      </c>
      <c r="AB4" s="157">
        <f t="shared" ref="AB4:BA4" si="0">AA4+1</f>
        <v>1991</v>
      </c>
      <c r="AC4" s="157">
        <f t="shared" si="0"/>
        <v>1992</v>
      </c>
      <c r="AD4" s="157">
        <f t="shared" si="0"/>
        <v>1993</v>
      </c>
      <c r="AE4" s="157">
        <f t="shared" si="0"/>
        <v>1994</v>
      </c>
      <c r="AF4" s="157">
        <f t="shared" si="0"/>
        <v>1995</v>
      </c>
      <c r="AG4" s="157">
        <f t="shared" si="0"/>
        <v>1996</v>
      </c>
      <c r="AH4" s="157">
        <f t="shared" si="0"/>
        <v>1997</v>
      </c>
      <c r="AI4" s="157">
        <f t="shared" si="0"/>
        <v>1998</v>
      </c>
      <c r="AJ4" s="157">
        <f t="shared" si="0"/>
        <v>1999</v>
      </c>
      <c r="AK4" s="157">
        <f t="shared" si="0"/>
        <v>2000</v>
      </c>
      <c r="AL4" s="157">
        <f t="shared" si="0"/>
        <v>2001</v>
      </c>
      <c r="AM4" s="157">
        <f t="shared" si="0"/>
        <v>2002</v>
      </c>
      <c r="AN4" s="157">
        <f t="shared" si="0"/>
        <v>2003</v>
      </c>
      <c r="AO4" s="157">
        <f t="shared" si="0"/>
        <v>2004</v>
      </c>
      <c r="AP4" s="157">
        <f t="shared" si="0"/>
        <v>2005</v>
      </c>
      <c r="AQ4" s="157">
        <f t="shared" si="0"/>
        <v>2006</v>
      </c>
      <c r="AR4" s="157">
        <f t="shared" si="0"/>
        <v>2007</v>
      </c>
      <c r="AS4" s="157">
        <f t="shared" si="0"/>
        <v>2008</v>
      </c>
      <c r="AT4" s="157">
        <f t="shared" si="0"/>
        <v>2009</v>
      </c>
      <c r="AU4" s="157">
        <f>AT4+1</f>
        <v>2010</v>
      </c>
      <c r="AV4" s="157">
        <f>AU4+1</f>
        <v>2011</v>
      </c>
      <c r="AW4" s="157">
        <f>AV4+1</f>
        <v>2012</v>
      </c>
      <c r="AX4" s="157">
        <f>AW4+1</f>
        <v>2013</v>
      </c>
      <c r="AY4" s="157">
        <f t="shared" si="0"/>
        <v>2014</v>
      </c>
      <c r="AZ4" s="157">
        <f t="shared" si="0"/>
        <v>2015</v>
      </c>
      <c r="BA4" s="157">
        <f t="shared" si="0"/>
        <v>2016</v>
      </c>
      <c r="BB4" s="157">
        <f t="shared" ref="BB4:BG4" si="1">BA4+1</f>
        <v>2017</v>
      </c>
      <c r="BC4" s="157">
        <f t="shared" si="1"/>
        <v>2018</v>
      </c>
      <c r="BD4" s="157">
        <f t="shared" si="1"/>
        <v>2019</v>
      </c>
      <c r="BE4" s="157">
        <f t="shared" si="1"/>
        <v>2020</v>
      </c>
      <c r="BF4" s="157">
        <f t="shared" si="1"/>
        <v>2021</v>
      </c>
      <c r="BG4" s="157">
        <f t="shared" si="1"/>
        <v>2022</v>
      </c>
      <c r="BH4" s="259"/>
    </row>
    <row r="5" spans="1:60" s="33" customFormat="1" ht="15.75" customHeight="1">
      <c r="A5" s="1212"/>
      <c r="R5" s="260"/>
      <c r="S5" s="261"/>
      <c r="T5" s="262"/>
      <c r="U5" s="263"/>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6"/>
    </row>
    <row r="6" spans="1:60" s="30" customFormat="1" ht="15.75" customHeight="1">
      <c r="A6" s="1212"/>
      <c r="R6" s="267"/>
      <c r="S6" s="260" t="s">
        <v>317</v>
      </c>
      <c r="T6" s="262"/>
      <c r="U6" s="263" t="s">
        <v>318</v>
      </c>
      <c r="V6" s="268"/>
      <c r="W6" s="268"/>
      <c r="X6" s="268"/>
      <c r="Y6" s="268"/>
      <c r="Z6" s="268"/>
      <c r="AA6" s="268">
        <f>'1.Summary'!AA5</f>
        <v>1162.6771089918518</v>
      </c>
      <c r="AB6" s="268">
        <f>'1.Summary'!AB5</f>
        <v>1174.1988442625984</v>
      </c>
      <c r="AC6" s="268">
        <f>'1.Summary'!AC5</f>
        <v>1183.699366512948</v>
      </c>
      <c r="AD6" s="268">
        <f>'1.Summary'!AD5</f>
        <v>1176.4780226980197</v>
      </c>
      <c r="AE6" s="268">
        <f>'1.Summary'!AE5</f>
        <v>1231.4840894472909</v>
      </c>
      <c r="AF6" s="268">
        <f>'1.Summary'!AF5</f>
        <v>1243.7314931079059</v>
      </c>
      <c r="AG6" s="268">
        <f>'1.Summary'!AG5</f>
        <v>1256.263589764015</v>
      </c>
      <c r="AH6" s="268">
        <f>'1.Summary'!AH5</f>
        <v>1248.7977271864518</v>
      </c>
      <c r="AI6" s="268">
        <f>'1.Summary'!AI5</f>
        <v>1208.5694022099726</v>
      </c>
      <c r="AJ6" s="268">
        <f>'1.Summary'!AJ5</f>
        <v>1245.1981759316639</v>
      </c>
      <c r="AK6" s="268">
        <f>'1.Summary'!AK5</f>
        <v>1267.9875519936274</v>
      </c>
      <c r="AL6" s="268">
        <f>'1.Summary'!AL5</f>
        <v>1252.9564908163813</v>
      </c>
      <c r="AM6" s="268">
        <f>'1.Summary'!AM5</f>
        <v>1282.3396954605837</v>
      </c>
      <c r="AN6" s="268">
        <f>'1.Summary'!AN5</f>
        <v>1290.7048221561408</v>
      </c>
      <c r="AO6" s="268">
        <f>'1.Summary'!AO5</f>
        <v>1286.0218705882789</v>
      </c>
      <c r="AP6" s="268">
        <f>'1.Summary'!AP5</f>
        <v>1293.3846522432998</v>
      </c>
      <c r="AQ6" s="268">
        <f>'1.Summary'!AQ5</f>
        <v>1270.2799795844708</v>
      </c>
      <c r="AR6" s="268">
        <f>'1.Summary'!AR5</f>
        <v>1305.845951811006</v>
      </c>
      <c r="AS6" s="268">
        <f>'1.Summary'!AS5</f>
        <v>1234.7251454237264</v>
      </c>
      <c r="AT6" s="268">
        <f>'1.Summary'!AT5</f>
        <v>1165.5585409086113</v>
      </c>
      <c r="AU6" s="268">
        <f>'1.Summary'!AU5</f>
        <v>1217.1375750993589</v>
      </c>
      <c r="AV6" s="268">
        <f>'1.Summary'!AV5</f>
        <v>1266.9739070711857</v>
      </c>
      <c r="AW6" s="268">
        <f>'1.Summary'!AW5</f>
        <v>1308.1558652811696</v>
      </c>
      <c r="AX6" s="268">
        <f>'1.Summary'!AX5</f>
        <v>1317.4710704033189</v>
      </c>
      <c r="AY6" s="268">
        <f>'1.Summary'!AY5</f>
        <v>1266.2799229807936</v>
      </c>
      <c r="AZ6" s="268">
        <f>'1.Summary'!AZ5</f>
        <v>1225.3538006200479</v>
      </c>
      <c r="BA6" s="268">
        <f>'1.Summary'!BA5</f>
        <v>1204.6018015196496</v>
      </c>
      <c r="BB6" s="268">
        <f>'1.Summary'!BB5</f>
        <v>1188.913600002259</v>
      </c>
      <c r="BC6" s="268">
        <f>'1.Summary'!BC5</f>
        <v>1143.8171527937004</v>
      </c>
      <c r="BD6" s="268">
        <f>'1.Summary'!BD5</f>
        <v>1106.6278193104122</v>
      </c>
      <c r="BE6" s="268">
        <f>'1.Summary'!BE5</f>
        <v>1041.7368822439917</v>
      </c>
      <c r="BF6" s="268">
        <f>'1.Summary'!BF5</f>
        <v>1062.7427130364708</v>
      </c>
      <c r="BG6" s="268">
        <f>'1.Summary'!BG5</f>
        <v>1031.1197157523013</v>
      </c>
      <c r="BH6" s="269"/>
    </row>
    <row r="7" spans="1:60" s="30" customFormat="1" ht="15.75" customHeight="1">
      <c r="A7" s="1212"/>
      <c r="R7" s="270"/>
      <c r="S7" s="271"/>
      <c r="T7" s="272" t="s">
        <v>319</v>
      </c>
      <c r="U7" s="263" t="s">
        <v>318</v>
      </c>
      <c r="V7" s="268"/>
      <c r="W7" s="268"/>
      <c r="X7" s="268"/>
      <c r="Y7" s="268"/>
      <c r="Z7" s="268"/>
      <c r="AA7" s="268">
        <f>'2.CO2-Sector'!AA5/1000</f>
        <v>1067.5618983855411</v>
      </c>
      <c r="AB7" s="268">
        <f>'2.CO2-Sector'!AB5/1000</f>
        <v>1077.8112664300413</v>
      </c>
      <c r="AC7" s="268">
        <f>'2.CO2-Sector'!AC5/1000</f>
        <v>1085.822118839797</v>
      </c>
      <c r="AD7" s="268">
        <f>'2.CO2-Sector'!AD5/1000</f>
        <v>1081.0016257430209</v>
      </c>
      <c r="AE7" s="268">
        <f>'2.CO2-Sector'!AE5/1000</f>
        <v>1130.9039129167625</v>
      </c>
      <c r="AF7" s="268">
        <f>'2.CO2-Sector'!AF5/1000</f>
        <v>1142.1411813057227</v>
      </c>
      <c r="AG7" s="268">
        <f>'2.CO2-Sector'!AG5/1000</f>
        <v>1153.5496329822022</v>
      </c>
      <c r="AH7" s="268">
        <f>'2.CO2-Sector'!AH5/1000</f>
        <v>1147.0967505250376</v>
      </c>
      <c r="AI7" s="268">
        <f>'2.CO2-Sector'!AI5/1000</f>
        <v>1113.1577684669046</v>
      </c>
      <c r="AJ7" s="268">
        <f>'2.CO2-Sector'!AJ5/1000</f>
        <v>1149.4786834938734</v>
      </c>
      <c r="AK7" s="268">
        <f>'2.CO2-Sector'!AK5/1000</f>
        <v>1170.3001609849173</v>
      </c>
      <c r="AL7" s="268">
        <f>'2.CO2-Sector'!AL5/1000</f>
        <v>1157.3601408356458</v>
      </c>
      <c r="AM7" s="268">
        <f>'2.CO2-Sector'!AM5/1000</f>
        <v>1188.9908054189971</v>
      </c>
      <c r="AN7" s="268">
        <f>'2.CO2-Sector'!AN5/1000</f>
        <v>1197.2982133972207</v>
      </c>
      <c r="AO7" s="268">
        <f>'2.CO2-Sector'!AO5/1000</f>
        <v>1193.4424110291955</v>
      </c>
      <c r="AP7" s="268">
        <f>'2.CO2-Sector'!AP5/1000</f>
        <v>1200.5211122516496</v>
      </c>
      <c r="AQ7" s="268">
        <f>'2.CO2-Sector'!AQ5/1000</f>
        <v>1178.7163480245581</v>
      </c>
      <c r="AR7" s="268">
        <f>'2.CO2-Sector'!AR5/1000</f>
        <v>1214.4893158623697</v>
      </c>
      <c r="AS7" s="268">
        <f>'2.CO2-Sector'!AS5/1000</f>
        <v>1146.9221417937933</v>
      </c>
      <c r="AT7" s="268">
        <f>'2.CO2-Sector'!AT5/1000</f>
        <v>1087.1315649887183</v>
      </c>
      <c r="AU7" s="268">
        <f>'2.CO2-Sector'!AU5/1000</f>
        <v>1137.0296587623225</v>
      </c>
      <c r="AV7" s="268">
        <f>'2.CO2-Sector'!AV5/1000</f>
        <v>1187.9850714465933</v>
      </c>
      <c r="AW7" s="268">
        <f>'2.CO2-Sector'!AW5/1000</f>
        <v>1227.315453541572</v>
      </c>
      <c r="AX7" s="268">
        <f>'2.CO2-Sector'!AX5/1000</f>
        <v>1235.3936393310541</v>
      </c>
      <c r="AY7" s="268">
        <f>'2.CO2-Sector'!AY5/1000</f>
        <v>1185.6230555570353</v>
      </c>
      <c r="AZ7" s="268">
        <f>'2.CO2-Sector'!AZ5/1000</f>
        <v>1145.9126025612925</v>
      </c>
      <c r="BA7" s="268">
        <f>'2.CO2-Sector'!BA5/1000</f>
        <v>1125.4620395700395</v>
      </c>
      <c r="BB7" s="268">
        <f>'2.CO2-Sector'!BB5/1000</f>
        <v>1108.8326154584422</v>
      </c>
      <c r="BC7" s="268">
        <f>'2.CO2-Sector'!BC5/1000</f>
        <v>1063.8048131939429</v>
      </c>
      <c r="BD7" s="268">
        <f>'2.CO2-Sector'!BD5/1000</f>
        <v>1027.8225158534692</v>
      </c>
      <c r="BE7" s="268">
        <f>'2.CO2-Sector'!BE5/1000</f>
        <v>967.43590799728997</v>
      </c>
      <c r="BF7" s="268">
        <f>'2.CO2-Sector'!BF5/1000</f>
        <v>987.06928684791262</v>
      </c>
      <c r="BG7" s="268">
        <f>'2.CO2-Sector'!BG5/1000</f>
        <v>958.02329365550997</v>
      </c>
      <c r="BH7" s="269"/>
    </row>
    <row r="8" spans="1:60" s="33" customFormat="1" ht="15.75" customHeight="1">
      <c r="A8" s="1212"/>
      <c r="R8" s="260"/>
      <c r="S8" s="261"/>
      <c r="T8" s="262"/>
      <c r="U8" s="26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4"/>
    </row>
    <row r="9" spans="1:60" s="30" customFormat="1" ht="15.75" customHeight="1">
      <c r="A9" s="1212"/>
      <c r="R9" s="275"/>
      <c r="S9" s="260" t="s">
        <v>320</v>
      </c>
      <c r="T9" s="262"/>
      <c r="U9" s="263" t="s">
        <v>321</v>
      </c>
      <c r="V9" s="278"/>
      <c r="W9" s="278"/>
      <c r="X9" s="278"/>
      <c r="Y9" s="278"/>
      <c r="Z9" s="278"/>
      <c r="AA9" s="278">
        <f t="shared" ref="AA9:AD9" si="2">AA6/AA11*10^3</f>
        <v>2.6984913472085879</v>
      </c>
      <c r="AB9" s="278">
        <f t="shared" si="2"/>
        <v>2.6584958048899399</v>
      </c>
      <c r="AC9" s="278">
        <f t="shared" si="2"/>
        <v>2.6642062261768658</v>
      </c>
      <c r="AD9" s="278">
        <f t="shared" si="2"/>
        <v>2.6687091751278005</v>
      </c>
      <c r="AE9" s="278">
        <f t="shared" ref="AE9:BE9" si="3">AE6/AE11*10^3</f>
        <v>2.7492356388752319</v>
      </c>
      <c r="AF9" s="278">
        <f t="shared" si="3"/>
        <v>2.6910267836778354</v>
      </c>
      <c r="AG9" s="278">
        <f t="shared" si="3"/>
        <v>2.6402847499517454</v>
      </c>
      <c r="AH9" s="278">
        <f t="shared" si="3"/>
        <v>2.6278456764651703</v>
      </c>
      <c r="AI9" s="278">
        <f t="shared" si="3"/>
        <v>2.5686512097577481</v>
      </c>
      <c r="AJ9" s="278">
        <f t="shared" si="3"/>
        <v>2.6307739221969739</v>
      </c>
      <c r="AK9" s="278">
        <f t="shared" si="3"/>
        <v>2.6110533314806497</v>
      </c>
      <c r="AL9" s="278">
        <f t="shared" si="3"/>
        <v>2.5988828166321447</v>
      </c>
      <c r="AM9" s="278">
        <f t="shared" si="3"/>
        <v>2.6356007720975403</v>
      </c>
      <c r="AN9" s="278">
        <f t="shared" si="3"/>
        <v>2.6026325511876869</v>
      </c>
      <c r="AO9" s="278">
        <f t="shared" si="3"/>
        <v>2.5502675169032245</v>
      </c>
      <c r="AP9" s="278">
        <f t="shared" si="3"/>
        <v>2.510772733242276</v>
      </c>
      <c r="AQ9" s="278">
        <f t="shared" si="3"/>
        <v>2.4344911283017376</v>
      </c>
      <c r="AR9" s="278">
        <f t="shared" si="3"/>
        <v>2.4766096861864098</v>
      </c>
      <c r="AS9" s="278">
        <f t="shared" si="3"/>
        <v>2.429308398864614</v>
      </c>
      <c r="AT9" s="278">
        <f t="shared" si="3"/>
        <v>2.3505059351752968</v>
      </c>
      <c r="AU9" s="278">
        <f t="shared" si="3"/>
        <v>2.3769214614859391</v>
      </c>
      <c r="AV9" s="278">
        <f t="shared" si="3"/>
        <v>2.4616410470120669</v>
      </c>
      <c r="AW9" s="278">
        <f t="shared" si="3"/>
        <v>2.5257909200934772</v>
      </c>
      <c r="AX9" s="278">
        <f t="shared" si="3"/>
        <v>2.4761128711329623</v>
      </c>
      <c r="AY9" s="278">
        <f t="shared" si="3"/>
        <v>2.3883273257624</v>
      </c>
      <c r="AZ9" s="278">
        <f t="shared" si="3"/>
        <v>2.2716409593383329</v>
      </c>
      <c r="BA9" s="278">
        <f t="shared" si="3"/>
        <v>2.2164638925759053</v>
      </c>
      <c r="BB9" s="278">
        <f t="shared" si="3"/>
        <v>2.1492598615122724</v>
      </c>
      <c r="BC9" s="278">
        <f t="shared" si="3"/>
        <v>2.0626644449692701</v>
      </c>
      <c r="BD9" s="278">
        <f t="shared" si="3"/>
        <v>2.0116932306941337</v>
      </c>
      <c r="BE9" s="278">
        <f t="shared" si="3"/>
        <v>1.9741594243473664</v>
      </c>
      <c r="BF9" s="278">
        <f t="shared" ref="BF9:BG9" si="4">BF6/BF11*10^3</f>
        <v>1.9616702655383638</v>
      </c>
      <c r="BG9" s="278">
        <f t="shared" si="4"/>
        <v>1.877384973000114</v>
      </c>
      <c r="BH9" s="279"/>
    </row>
    <row r="10" spans="1:60" s="30" customFormat="1" ht="15.75" customHeight="1">
      <c r="A10" s="1212"/>
      <c r="R10" s="280"/>
      <c r="S10" s="271"/>
      <c r="T10" s="272" t="s">
        <v>322</v>
      </c>
      <c r="U10" s="263" t="s">
        <v>321</v>
      </c>
      <c r="V10" s="278"/>
      <c r="W10" s="278"/>
      <c r="X10" s="278"/>
      <c r="Y10" s="278"/>
      <c r="Z10" s="278"/>
      <c r="AA10" s="278">
        <f t="shared" ref="AA10:AD10" si="5">AA7/AA11*10^3</f>
        <v>2.4777356697947557</v>
      </c>
      <c r="AB10" s="278">
        <f t="shared" si="5"/>
        <v>2.44026533007434</v>
      </c>
      <c r="AC10" s="278">
        <f t="shared" si="5"/>
        <v>2.4439094345852213</v>
      </c>
      <c r="AD10" s="278">
        <f t="shared" si="5"/>
        <v>2.4521316176672547</v>
      </c>
      <c r="AE10" s="278">
        <f t="shared" ref="AE10:BE10" si="6">AE7/AE11*10^3</f>
        <v>2.5246946900707719</v>
      </c>
      <c r="AF10" s="278">
        <f t="shared" si="6"/>
        <v>2.4712186888142771</v>
      </c>
      <c r="AG10" s="278">
        <f t="shared" si="6"/>
        <v>2.4244111897308636</v>
      </c>
      <c r="AH10" s="278">
        <f t="shared" si="6"/>
        <v>2.413836260853798</v>
      </c>
      <c r="AI10" s="278">
        <f t="shared" si="6"/>
        <v>2.3658666547367893</v>
      </c>
      <c r="AJ10" s="278">
        <f t="shared" si="6"/>
        <v>2.4285439885056084</v>
      </c>
      <c r="AK10" s="278">
        <f t="shared" si="6"/>
        <v>2.4098944263037732</v>
      </c>
      <c r="AL10" s="278">
        <f t="shared" si="6"/>
        <v>2.4005968321477114</v>
      </c>
      <c r="AM10" s="278">
        <f t="shared" si="6"/>
        <v>2.4437402163189201</v>
      </c>
      <c r="AN10" s="278">
        <f t="shared" si="6"/>
        <v>2.4142834598393557</v>
      </c>
      <c r="AO10" s="278">
        <f t="shared" si="6"/>
        <v>2.3666762469211804</v>
      </c>
      <c r="AP10" s="278">
        <f t="shared" si="6"/>
        <v>2.3305021202278193</v>
      </c>
      <c r="AQ10" s="278">
        <f t="shared" si="6"/>
        <v>2.2590094610392071</v>
      </c>
      <c r="AR10" s="278">
        <f t="shared" si="6"/>
        <v>2.3033467303423318</v>
      </c>
      <c r="AS10" s="278">
        <f t="shared" si="6"/>
        <v>2.2565569367644902</v>
      </c>
      <c r="AT10" s="278">
        <f t="shared" si="6"/>
        <v>2.1923473649211984</v>
      </c>
      <c r="AU10" s="278">
        <f t="shared" si="6"/>
        <v>2.2204804563999874</v>
      </c>
      <c r="AV10" s="278">
        <f t="shared" si="6"/>
        <v>2.3081713039147767</v>
      </c>
      <c r="AW10" s="278">
        <f t="shared" si="6"/>
        <v>2.369704032156307</v>
      </c>
      <c r="AX10" s="278">
        <f t="shared" si="6"/>
        <v>2.3218529499300269</v>
      </c>
      <c r="AY10" s="278">
        <f t="shared" si="6"/>
        <v>2.2362006142963455</v>
      </c>
      <c r="AZ10" s="278">
        <f t="shared" si="6"/>
        <v>2.1243676744488087</v>
      </c>
      <c r="BA10" s="278">
        <f t="shared" si="6"/>
        <v>2.0708469554211737</v>
      </c>
      <c r="BB10" s="278">
        <f t="shared" si="6"/>
        <v>2.0044933740651749</v>
      </c>
      <c r="BC10" s="278">
        <f t="shared" si="6"/>
        <v>1.9183768657455016</v>
      </c>
      <c r="BD10" s="278">
        <f t="shared" si="6"/>
        <v>1.868436308411159</v>
      </c>
      <c r="BE10" s="278">
        <f t="shared" si="6"/>
        <v>1.8333542257915165</v>
      </c>
      <c r="BF10" s="278">
        <f t="shared" ref="BF10:BG10" si="7">BF7/BF11*10^3</f>
        <v>1.8219879998078696</v>
      </c>
      <c r="BG10" s="278">
        <f t="shared" si="7"/>
        <v>1.7442965233001031</v>
      </c>
      <c r="BH10" s="279"/>
    </row>
    <row r="11" spans="1:60" s="30" customFormat="1" ht="45.75" customHeight="1">
      <c r="A11" s="1212"/>
      <c r="R11" s="1269" t="s">
        <v>323</v>
      </c>
      <c r="S11" s="1270"/>
      <c r="T11" s="1271"/>
      <c r="U11" s="263" t="s">
        <v>68</v>
      </c>
      <c r="V11" s="283"/>
      <c r="W11" s="283"/>
      <c r="X11" s="283"/>
      <c r="Y11" s="283"/>
      <c r="Z11" s="283"/>
      <c r="AA11" s="283">
        <v>430861.9</v>
      </c>
      <c r="AB11" s="283">
        <v>441677.9</v>
      </c>
      <c r="AC11" s="283">
        <v>444297.2</v>
      </c>
      <c r="AD11" s="283">
        <v>440841.6</v>
      </c>
      <c r="AE11" s="283">
        <v>447936.9</v>
      </c>
      <c r="AF11" s="283">
        <v>462177.3</v>
      </c>
      <c r="AG11" s="283">
        <v>475806.1</v>
      </c>
      <c r="AH11" s="283">
        <v>475217.3</v>
      </c>
      <c r="AI11" s="283">
        <v>470507.4</v>
      </c>
      <c r="AJ11" s="283">
        <v>473320.1</v>
      </c>
      <c r="AK11" s="283">
        <v>485623</v>
      </c>
      <c r="AL11" s="283">
        <v>482113.5</v>
      </c>
      <c r="AM11" s="283">
        <v>486545.5</v>
      </c>
      <c r="AN11" s="283">
        <v>495922.8</v>
      </c>
      <c r="AO11" s="283">
        <v>504269.4</v>
      </c>
      <c r="AP11" s="283">
        <v>515134.1</v>
      </c>
      <c r="AQ11" s="283">
        <v>521784.6</v>
      </c>
      <c r="AR11" s="283">
        <v>527271.6</v>
      </c>
      <c r="AS11" s="283">
        <v>508262</v>
      </c>
      <c r="AT11" s="283">
        <v>495875.6</v>
      </c>
      <c r="AU11" s="283">
        <v>512064.7</v>
      </c>
      <c r="AV11" s="283">
        <v>514686.7</v>
      </c>
      <c r="AW11" s="283">
        <v>517919.3</v>
      </c>
      <c r="AX11" s="283">
        <v>532072.30000000005</v>
      </c>
      <c r="AY11" s="283">
        <v>530195.30000000005</v>
      </c>
      <c r="AZ11" s="283">
        <v>539413.5</v>
      </c>
      <c r="BA11" s="283">
        <v>543479.1</v>
      </c>
      <c r="BB11" s="283">
        <v>553173.5</v>
      </c>
      <c r="BC11" s="283">
        <v>554533.80000000005</v>
      </c>
      <c r="BD11" s="283">
        <v>550097.69999999995</v>
      </c>
      <c r="BE11" s="283">
        <v>527686.30000000005</v>
      </c>
      <c r="BF11" s="283">
        <v>541754</v>
      </c>
      <c r="BG11" s="283">
        <v>549231.9</v>
      </c>
      <c r="BH11" s="284"/>
    </row>
    <row r="12" spans="1:60" s="152" customFormat="1" ht="33" customHeight="1">
      <c r="A12" s="1212"/>
      <c r="R12" s="1268" t="s">
        <v>324</v>
      </c>
      <c r="S12" s="1272"/>
      <c r="T12" s="1272"/>
      <c r="U12" s="1272"/>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6"/>
    </row>
    <row r="13" spans="1:60" s="33" customFormat="1" ht="15">
      <c r="A13" s="1212"/>
      <c r="U13" s="287"/>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90"/>
    </row>
    <row r="14" spans="1:60" s="33" customFormat="1" ht="15">
      <c r="A14" s="1212"/>
      <c r="U14" s="287"/>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90"/>
    </row>
    <row r="15" spans="1:60" s="30" customFormat="1" ht="15">
      <c r="A15" s="1212"/>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291"/>
      <c r="AS15" s="291"/>
      <c r="AT15" s="153"/>
      <c r="AU15" s="153"/>
      <c r="AV15" s="153"/>
      <c r="AW15" s="153"/>
      <c r="AX15" s="153"/>
      <c r="AY15" s="153"/>
      <c r="AZ15" s="153"/>
      <c r="BA15" s="153"/>
      <c r="BB15" s="153"/>
      <c r="BC15" s="153"/>
      <c r="BD15" s="153"/>
      <c r="BE15" s="153"/>
      <c r="BF15" s="153"/>
      <c r="BG15" s="153"/>
    </row>
    <row r="16" spans="1:60" s="30" customFormat="1" ht="15">
      <c r="A16" s="1212"/>
      <c r="R16" s="292" t="s">
        <v>32</v>
      </c>
    </row>
    <row r="17" spans="1:60" s="30" customFormat="1" ht="15">
      <c r="A17" s="1212"/>
      <c r="R17" s="255"/>
      <c r="S17" s="256"/>
      <c r="T17" s="256"/>
      <c r="U17" s="257"/>
      <c r="V17" s="157"/>
      <c r="W17" s="157"/>
      <c r="X17" s="157"/>
      <c r="Y17" s="157"/>
      <c r="Z17" s="157"/>
      <c r="AA17" s="157">
        <v>1990</v>
      </c>
      <c r="AB17" s="157">
        <f t="shared" ref="AB17:BA17" si="8">AA17+1</f>
        <v>1991</v>
      </c>
      <c r="AC17" s="157">
        <f t="shared" si="8"/>
        <v>1992</v>
      </c>
      <c r="AD17" s="157">
        <f t="shared" si="8"/>
        <v>1993</v>
      </c>
      <c r="AE17" s="157">
        <f t="shared" si="8"/>
        <v>1994</v>
      </c>
      <c r="AF17" s="157">
        <f t="shared" si="8"/>
        <v>1995</v>
      </c>
      <c r="AG17" s="157">
        <f t="shared" si="8"/>
        <v>1996</v>
      </c>
      <c r="AH17" s="157">
        <f t="shared" si="8"/>
        <v>1997</v>
      </c>
      <c r="AI17" s="157">
        <f t="shared" si="8"/>
        <v>1998</v>
      </c>
      <c r="AJ17" s="157">
        <f t="shared" si="8"/>
        <v>1999</v>
      </c>
      <c r="AK17" s="157">
        <f t="shared" si="8"/>
        <v>2000</v>
      </c>
      <c r="AL17" s="157">
        <f t="shared" si="8"/>
        <v>2001</v>
      </c>
      <c r="AM17" s="157">
        <f t="shared" si="8"/>
        <v>2002</v>
      </c>
      <c r="AN17" s="157">
        <f t="shared" si="8"/>
        <v>2003</v>
      </c>
      <c r="AO17" s="157">
        <f t="shared" si="8"/>
        <v>2004</v>
      </c>
      <c r="AP17" s="157">
        <f t="shared" si="8"/>
        <v>2005</v>
      </c>
      <c r="AQ17" s="157">
        <f>AP17+1</f>
        <v>2006</v>
      </c>
      <c r="AR17" s="157">
        <f>AQ17+1</f>
        <v>2007</v>
      </c>
      <c r="AS17" s="157">
        <f>AR17+1</f>
        <v>2008</v>
      </c>
      <c r="AT17" s="157">
        <f t="shared" si="8"/>
        <v>2009</v>
      </c>
      <c r="AU17" s="157">
        <f>AT17+1</f>
        <v>2010</v>
      </c>
      <c r="AV17" s="157">
        <f>AU17+1</f>
        <v>2011</v>
      </c>
      <c r="AW17" s="157">
        <f>AV17+1</f>
        <v>2012</v>
      </c>
      <c r="AX17" s="157">
        <f>AW17+1</f>
        <v>2013</v>
      </c>
      <c r="AY17" s="157">
        <f t="shared" si="8"/>
        <v>2014</v>
      </c>
      <c r="AZ17" s="157">
        <f t="shared" si="8"/>
        <v>2015</v>
      </c>
      <c r="BA17" s="157">
        <f t="shared" si="8"/>
        <v>2016</v>
      </c>
      <c r="BB17" s="157">
        <f t="shared" ref="BB17:BG17" si="9">BA17+1</f>
        <v>2017</v>
      </c>
      <c r="BC17" s="157">
        <f t="shared" si="9"/>
        <v>2018</v>
      </c>
      <c r="BD17" s="157">
        <f t="shared" si="9"/>
        <v>2019</v>
      </c>
      <c r="BE17" s="157">
        <f t="shared" si="9"/>
        <v>2020</v>
      </c>
      <c r="BF17" s="157">
        <f t="shared" si="9"/>
        <v>2021</v>
      </c>
      <c r="BG17" s="157">
        <f t="shared" si="9"/>
        <v>2022</v>
      </c>
    </row>
    <row r="18" spans="1:60" s="30" customFormat="1" ht="15.75" customHeight="1">
      <c r="A18" s="1212"/>
      <c r="R18" s="260"/>
      <c r="S18" s="261"/>
      <c r="T18" s="261"/>
      <c r="U18" s="277"/>
      <c r="V18" s="295"/>
      <c r="W18" s="295"/>
      <c r="X18" s="295"/>
      <c r="Y18" s="295"/>
      <c r="Z18" s="295"/>
      <c r="AA18" s="295"/>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7"/>
    </row>
    <row r="19" spans="1:60" s="30" customFormat="1" ht="15.75" customHeight="1">
      <c r="A19" s="1212"/>
      <c r="R19" s="267"/>
      <c r="S19" s="260" t="s">
        <v>317</v>
      </c>
      <c r="T19" s="261"/>
      <c r="U19" s="277"/>
      <c r="V19" s="295"/>
      <c r="W19" s="295"/>
      <c r="X19" s="295"/>
      <c r="Y19" s="295"/>
      <c r="Z19" s="295"/>
      <c r="AA19" s="295"/>
      <c r="AB19" s="296">
        <f t="shared" ref="AB19:AB24" si="10">AB6/AA6-1</f>
        <v>9.9096603705710606E-3</v>
      </c>
      <c r="AC19" s="296">
        <f t="shared" ref="AC19:AC24" si="11">AC6/AB6-1</f>
        <v>8.0910676217842425E-3</v>
      </c>
      <c r="AD19" s="296">
        <f t="shared" ref="AD19:AD24" si="12">AD6/AC6-1</f>
        <v>-6.1006569904668018E-3</v>
      </c>
      <c r="AE19" s="296">
        <f t="shared" ref="AE19:AE24" si="13">AE6/AD6-1</f>
        <v>4.6754861279198145E-2</v>
      </c>
      <c r="AF19" s="296">
        <f t="shared" ref="AF19:BG19" si="14">AF6/AE6-1</f>
        <v>9.9452390538896651E-3</v>
      </c>
      <c r="AG19" s="296">
        <f t="shared" si="14"/>
        <v>1.0076207546046101E-2</v>
      </c>
      <c r="AH19" s="296">
        <f t="shared" si="14"/>
        <v>-5.9429108973584333E-3</v>
      </c>
      <c r="AI19" s="296">
        <f t="shared" si="14"/>
        <v>-3.221364365157342E-2</v>
      </c>
      <c r="AJ19" s="296">
        <f t="shared" si="14"/>
        <v>3.0307546802618379E-2</v>
      </c>
      <c r="AK19" s="296">
        <f t="shared" si="14"/>
        <v>1.8301806493502548E-2</v>
      </c>
      <c r="AL19" s="296">
        <f t="shared" si="14"/>
        <v>-1.18542655672077E-2</v>
      </c>
      <c r="AM19" s="296">
        <f t="shared" si="14"/>
        <v>2.3451097352197303E-2</v>
      </c>
      <c r="AN19" s="296">
        <f t="shared" si="14"/>
        <v>6.5233313178787444E-3</v>
      </c>
      <c r="AO19" s="296">
        <f t="shared" si="14"/>
        <v>-3.6282126536406611E-3</v>
      </c>
      <c r="AP19" s="296">
        <f t="shared" si="14"/>
        <v>5.7252382898067555E-3</v>
      </c>
      <c r="AQ19" s="296">
        <f t="shared" si="14"/>
        <v>-1.7863728797736456E-2</v>
      </c>
      <c r="AR19" s="296">
        <f t="shared" si="14"/>
        <v>2.7998530086390527E-2</v>
      </c>
      <c r="AS19" s="296">
        <f t="shared" si="14"/>
        <v>-5.4463396918025486E-2</v>
      </c>
      <c r="AT19" s="296">
        <f t="shared" si="14"/>
        <v>-5.6017814791792242E-2</v>
      </c>
      <c r="AU19" s="296">
        <f t="shared" si="14"/>
        <v>4.4252632862643804E-2</v>
      </c>
      <c r="AV19" s="296">
        <f t="shared" si="14"/>
        <v>4.0945520860908857E-2</v>
      </c>
      <c r="AW19" s="296">
        <f t="shared" si="14"/>
        <v>3.2504188113220422E-2</v>
      </c>
      <c r="AX19" s="296">
        <f t="shared" si="14"/>
        <v>7.1208679098397898E-3</v>
      </c>
      <c r="AY19" s="296">
        <f t="shared" si="14"/>
        <v>-3.8855614041569897E-2</v>
      </c>
      <c r="AZ19" s="296">
        <f t="shared" si="14"/>
        <v>-3.2319964660267653E-2</v>
      </c>
      <c r="BA19" s="296">
        <f t="shared" si="14"/>
        <v>-1.6935516166757258E-2</v>
      </c>
      <c r="BB19" s="296">
        <f t="shared" si="14"/>
        <v>-1.302355807338107E-2</v>
      </c>
      <c r="BC19" s="296">
        <f t="shared" si="14"/>
        <v>-3.7930802716423573E-2</v>
      </c>
      <c r="BD19" s="296">
        <f t="shared" si="14"/>
        <v>-3.2513355296740931E-2</v>
      </c>
      <c r="BE19" s="296">
        <f t="shared" si="14"/>
        <v>-5.8638447302776897E-2</v>
      </c>
      <c r="BF19" s="296">
        <f t="shared" si="14"/>
        <v>2.016423835088843E-2</v>
      </c>
      <c r="BG19" s="296">
        <f t="shared" si="14"/>
        <v>-2.9756023632301565E-2</v>
      </c>
      <c r="BH19" s="297"/>
    </row>
    <row r="20" spans="1:60" s="30" customFormat="1" ht="15.75" customHeight="1">
      <c r="A20" s="1212"/>
      <c r="R20" s="270"/>
      <c r="S20" s="271"/>
      <c r="T20" s="299" t="s">
        <v>319</v>
      </c>
      <c r="U20" s="277"/>
      <c r="V20" s="295"/>
      <c r="W20" s="295"/>
      <c r="X20" s="295"/>
      <c r="Y20" s="295"/>
      <c r="Z20" s="295"/>
      <c r="AA20" s="295"/>
      <c r="AB20" s="296">
        <f t="shared" si="10"/>
        <v>9.6007248478988672E-3</v>
      </c>
      <c r="AC20" s="296">
        <f t="shared" si="11"/>
        <v>7.4325187157204819E-3</v>
      </c>
      <c r="AD20" s="296">
        <f t="shared" si="12"/>
        <v>-4.4394869225234945E-3</v>
      </c>
      <c r="AE20" s="296">
        <f t="shared" si="13"/>
        <v>4.6163008440844422E-2</v>
      </c>
      <c r="AF20" s="296">
        <f t="shared" ref="AF20:BG20" si="15">AF7/AE7-1</f>
        <v>9.9365368362531736E-3</v>
      </c>
      <c r="AG20" s="296">
        <f t="shared" si="15"/>
        <v>9.9886527718378026E-3</v>
      </c>
      <c r="AH20" s="296">
        <f t="shared" si="15"/>
        <v>-5.593935685699436E-3</v>
      </c>
      <c r="AI20" s="296">
        <f t="shared" si="15"/>
        <v>-2.9586852235959027E-2</v>
      </c>
      <c r="AJ20" s="296">
        <f t="shared" si="15"/>
        <v>3.2628721692336438E-2</v>
      </c>
      <c r="AK20" s="296">
        <f t="shared" si="15"/>
        <v>1.8113843945114727E-2</v>
      </c>
      <c r="AL20" s="296">
        <f t="shared" si="15"/>
        <v>-1.1057009629376835E-2</v>
      </c>
      <c r="AM20" s="296">
        <f t="shared" si="15"/>
        <v>2.7330010311667596E-2</v>
      </c>
      <c r="AN20" s="296">
        <f t="shared" si="15"/>
        <v>6.9869404711637717E-3</v>
      </c>
      <c r="AO20" s="296">
        <f t="shared" si="15"/>
        <v>-3.2204193782974233E-3</v>
      </c>
      <c r="AP20" s="296">
        <f t="shared" si="15"/>
        <v>5.9313303742487555E-3</v>
      </c>
      <c r="AQ20" s="296">
        <f t="shared" si="15"/>
        <v>-1.8162749496504316E-2</v>
      </c>
      <c r="AR20" s="296">
        <f t="shared" si="15"/>
        <v>3.0349089412193608E-2</v>
      </c>
      <c r="AS20" s="296">
        <f t="shared" si="15"/>
        <v>-5.5634226819524679E-2</v>
      </c>
      <c r="AT20" s="296">
        <f t="shared" si="15"/>
        <v>-5.2131330128095899E-2</v>
      </c>
      <c r="AU20" s="296">
        <f t="shared" si="15"/>
        <v>4.589885472980626E-2</v>
      </c>
      <c r="AV20" s="296">
        <f t="shared" si="15"/>
        <v>4.4814497398191655E-2</v>
      </c>
      <c r="AW20" s="296">
        <f t="shared" si="15"/>
        <v>3.3106798258909498E-2</v>
      </c>
      <c r="AX20" s="296">
        <f t="shared" si="15"/>
        <v>6.5819963124977843E-3</v>
      </c>
      <c r="AY20" s="296">
        <f t="shared" si="15"/>
        <v>-4.0287226831578038E-2</v>
      </c>
      <c r="AZ20" s="296">
        <f t="shared" si="15"/>
        <v>-3.349332050318965E-2</v>
      </c>
      <c r="BA20" s="296">
        <f t="shared" si="15"/>
        <v>-1.7846529434742964E-2</v>
      </c>
      <c r="BB20" s="296">
        <f t="shared" si="15"/>
        <v>-1.4775641938088113E-2</v>
      </c>
      <c r="BC20" s="296">
        <f t="shared" si="15"/>
        <v>-4.060829527988119E-2</v>
      </c>
      <c r="BD20" s="296">
        <f t="shared" si="15"/>
        <v>-3.38241535422662E-2</v>
      </c>
      <c r="BE20" s="296">
        <f t="shared" si="15"/>
        <v>-5.8751979962256673E-2</v>
      </c>
      <c r="BF20" s="296">
        <f t="shared" si="15"/>
        <v>2.0294242428179121E-2</v>
      </c>
      <c r="BG20" s="296">
        <f t="shared" si="15"/>
        <v>-2.9426498807553325E-2</v>
      </c>
      <c r="BH20" s="297"/>
    </row>
    <row r="21" spans="1:60" s="30" customFormat="1" ht="15.75" customHeight="1">
      <c r="A21" s="1212"/>
      <c r="R21" s="260"/>
      <c r="S21" s="261"/>
      <c r="T21" s="261"/>
      <c r="U21" s="277"/>
      <c r="V21" s="295"/>
      <c r="W21" s="295"/>
      <c r="X21" s="295"/>
      <c r="Y21" s="295"/>
      <c r="Z21" s="295"/>
      <c r="AA21" s="295"/>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7"/>
    </row>
    <row r="22" spans="1:60" s="30" customFormat="1" ht="15.75" customHeight="1">
      <c r="A22" s="1212"/>
      <c r="R22" s="275"/>
      <c r="S22" s="260" t="s">
        <v>320</v>
      </c>
      <c r="T22" s="261"/>
      <c r="U22" s="277"/>
      <c r="V22" s="295"/>
      <c r="W22" s="295"/>
      <c r="X22" s="295"/>
      <c r="Y22" s="295"/>
      <c r="Z22" s="295"/>
      <c r="AA22" s="295"/>
      <c r="AB22" s="296">
        <f t="shared" si="10"/>
        <v>-1.4821445456929427E-2</v>
      </c>
      <c r="AC22" s="296">
        <f t="shared" si="11"/>
        <v>2.1479895798302007E-3</v>
      </c>
      <c r="AD22" s="296">
        <f t="shared" si="12"/>
        <v>1.6901653132896932E-3</v>
      </c>
      <c r="AE22" s="296">
        <f t="shared" si="13"/>
        <v>3.0174312172316364E-2</v>
      </c>
      <c r="AF22" s="296">
        <f t="shared" ref="AF22:BG22" si="16">AF9/AE9-1</f>
        <v>-2.1172741388297611E-2</v>
      </c>
      <c r="AG22" s="296">
        <f t="shared" si="16"/>
        <v>-1.8856012148916856E-2</v>
      </c>
      <c r="AH22" s="296">
        <f t="shared" si="16"/>
        <v>-4.7112621041357494E-3</v>
      </c>
      <c r="AI22" s="296">
        <f t="shared" si="16"/>
        <v>-2.2525853491917158E-2</v>
      </c>
      <c r="AJ22" s="296">
        <f t="shared" si="16"/>
        <v>2.4184954424032012E-2</v>
      </c>
      <c r="AK22" s="296">
        <f t="shared" si="16"/>
        <v>-7.4961176062804391E-3</v>
      </c>
      <c r="AL22" s="296">
        <f t="shared" si="16"/>
        <v>-4.6611513835312923E-3</v>
      </c>
      <c r="AM22" s="296">
        <f t="shared" si="16"/>
        <v>1.4128361321414928E-2</v>
      </c>
      <c r="AN22" s="296">
        <f t="shared" si="16"/>
        <v>-1.2508806818877893E-2</v>
      </c>
      <c r="AO22" s="296">
        <f t="shared" si="16"/>
        <v>-2.0120025879398984E-2</v>
      </c>
      <c r="AP22" s="296">
        <f t="shared" si="16"/>
        <v>-1.5486525785697536E-2</v>
      </c>
      <c r="AQ22" s="296">
        <f t="shared" si="16"/>
        <v>-3.0381724291721257E-2</v>
      </c>
      <c r="AR22" s="296">
        <f t="shared" si="16"/>
        <v>1.7300764580749695E-2</v>
      </c>
      <c r="AS22" s="296">
        <f t="shared" si="16"/>
        <v>-1.9099209530522465E-2</v>
      </c>
      <c r="AT22" s="296">
        <f t="shared" si="16"/>
        <v>-3.2438229632000271E-2</v>
      </c>
      <c r="AU22" s="296">
        <f t="shared" si="16"/>
        <v>1.1238229997778015E-2</v>
      </c>
      <c r="AV22" s="296">
        <f t="shared" si="16"/>
        <v>3.5642568296373245E-2</v>
      </c>
      <c r="AW22" s="296">
        <f t="shared" si="16"/>
        <v>2.6059799888076718E-2</v>
      </c>
      <c r="AX22" s="296">
        <f t="shared" si="16"/>
        <v>-1.9668314018120081E-2</v>
      </c>
      <c r="AY22" s="296">
        <f t="shared" si="16"/>
        <v>-3.5452965975010464E-2</v>
      </c>
      <c r="AZ22" s="296">
        <f t="shared" si="16"/>
        <v>-4.8856940656917147E-2</v>
      </c>
      <c r="BA22" s="296">
        <f t="shared" si="16"/>
        <v>-2.4289519228645751E-2</v>
      </c>
      <c r="BB22" s="296">
        <f t="shared" si="16"/>
        <v>-3.0320381617194081E-2</v>
      </c>
      <c r="BC22" s="296">
        <f t="shared" si="16"/>
        <v>-4.0290808056161032E-2</v>
      </c>
      <c r="BD22" s="296">
        <f t="shared" si="16"/>
        <v>-2.471134575449363E-2</v>
      </c>
      <c r="BE22" s="296">
        <f t="shared" si="16"/>
        <v>-1.8657818087808753E-2</v>
      </c>
      <c r="BF22" s="296">
        <f t="shared" si="16"/>
        <v>-6.3263172441766491E-3</v>
      </c>
      <c r="BG22" s="296">
        <f t="shared" si="16"/>
        <v>-4.2966085594980719E-2</v>
      </c>
      <c r="BH22" s="297"/>
    </row>
    <row r="23" spans="1:60" s="30" customFormat="1" ht="15.75" customHeight="1">
      <c r="A23" s="1212"/>
      <c r="R23" s="280"/>
      <c r="S23" s="271"/>
      <c r="T23" s="299" t="s">
        <v>322</v>
      </c>
      <c r="U23" s="277"/>
      <c r="V23" s="295"/>
      <c r="W23" s="295"/>
      <c r="X23" s="295"/>
      <c r="Y23" s="295"/>
      <c r="Z23" s="295"/>
      <c r="AA23" s="295"/>
      <c r="AB23" s="296">
        <f t="shared" si="10"/>
        <v>-1.5122815632516384E-2</v>
      </c>
      <c r="AC23" s="296">
        <f t="shared" si="11"/>
        <v>1.493323068590291E-3</v>
      </c>
      <c r="AD23" s="296">
        <f t="shared" si="12"/>
        <v>3.3643567006520492E-3</v>
      </c>
      <c r="AE23" s="296">
        <f t="shared" si="13"/>
        <v>2.9591834255841221E-2</v>
      </c>
      <c r="AF23" s="296">
        <f t="shared" ref="AF23:BG23" si="17">AF10/AE10-1</f>
        <v>-2.1181175477101299E-2</v>
      </c>
      <c r="AG23" s="296">
        <f t="shared" si="17"/>
        <v>-1.8941059039122243E-2</v>
      </c>
      <c r="AH23" s="296">
        <f t="shared" si="17"/>
        <v>-4.3618545079555648E-3</v>
      </c>
      <c r="AI23" s="296">
        <f t="shared" si="17"/>
        <v>-1.9872767219115905E-2</v>
      </c>
      <c r="AJ23" s="296">
        <f t="shared" si="17"/>
        <v>2.6492335754988883E-2</v>
      </c>
      <c r="AK23" s="296">
        <f t="shared" si="17"/>
        <v>-7.6793182623433598E-3</v>
      </c>
      <c r="AL23" s="296">
        <f t="shared" si="17"/>
        <v>-3.8580918958853738E-3</v>
      </c>
      <c r="AM23" s="296">
        <f t="shared" si="17"/>
        <v>1.7971940807990805E-2</v>
      </c>
      <c r="AN23" s="296">
        <f t="shared" si="17"/>
        <v>-1.2053963953638225E-2</v>
      </c>
      <c r="AO23" s="296">
        <f t="shared" si="17"/>
        <v>-1.9718982344079428E-2</v>
      </c>
      <c r="AP23" s="296">
        <f t="shared" si="17"/>
        <v>-1.5284780392087916E-2</v>
      </c>
      <c r="AQ23" s="296">
        <f t="shared" si="17"/>
        <v>-3.0676933768085779E-2</v>
      </c>
      <c r="AR23" s="296">
        <f t="shared" si="17"/>
        <v>1.9626863042321308E-2</v>
      </c>
      <c r="AS23" s="296">
        <f t="shared" si="17"/>
        <v>-2.0313829855259202E-2</v>
      </c>
      <c r="AT23" s="296">
        <f t="shared" si="17"/>
        <v>-2.8454665068348373E-2</v>
      </c>
      <c r="AU23" s="296">
        <f t="shared" si="17"/>
        <v>1.2832405999585017E-2</v>
      </c>
      <c r="AV23" s="296">
        <f t="shared" si="17"/>
        <v>3.9491834869360032E-2</v>
      </c>
      <c r="AW23" s="296">
        <f t="shared" si="17"/>
        <v>2.6658648834758436E-2</v>
      </c>
      <c r="AX23" s="296">
        <f t="shared" si="17"/>
        <v>-2.0192851755726715E-2</v>
      </c>
      <c r="AY23" s="296">
        <f t="shared" si="17"/>
        <v>-3.6889646967635303E-2</v>
      </c>
      <c r="AZ23" s="296">
        <f t="shared" si="17"/>
        <v>-5.0010244667930581E-2</v>
      </c>
      <c r="BA23" s="296">
        <f t="shared" si="17"/>
        <v>-2.5193717486555856E-2</v>
      </c>
      <c r="BB23" s="296">
        <f t="shared" si="17"/>
        <v>-3.2041760103176498E-2</v>
      </c>
      <c r="BC23" s="296">
        <f t="shared" si="17"/>
        <v>-4.2961732592323942E-2</v>
      </c>
      <c r="BD23" s="296">
        <f t="shared" si="17"/>
        <v>-2.6032714544300561E-2</v>
      </c>
      <c r="BE23" s="296">
        <f t="shared" si="17"/>
        <v>-1.8776172600432295E-2</v>
      </c>
      <c r="BF23" s="296">
        <f t="shared" si="17"/>
        <v>-6.1996889764932561E-3</v>
      </c>
      <c r="BG23" s="296">
        <f t="shared" si="17"/>
        <v>-4.2641047315327585E-2</v>
      </c>
      <c r="BH23" s="297"/>
    </row>
    <row r="24" spans="1:60" s="30" customFormat="1" ht="15.75" customHeight="1">
      <c r="A24" s="1212"/>
      <c r="R24" s="301" t="s">
        <v>177</v>
      </c>
      <c r="S24" s="300"/>
      <c r="T24" s="300"/>
      <c r="U24" s="277"/>
      <c r="V24" s="295"/>
      <c r="W24" s="295"/>
      <c r="X24" s="295"/>
      <c r="Y24" s="295"/>
      <c r="Z24" s="295"/>
      <c r="AA24" s="295"/>
      <c r="AB24" s="296">
        <f t="shared" si="10"/>
        <v>2.5103171108886713E-2</v>
      </c>
      <c r="AC24" s="296">
        <f t="shared" si="11"/>
        <v>5.9303397340007002E-3</v>
      </c>
      <c r="AD24" s="296">
        <f t="shared" si="12"/>
        <v>-7.7776767443055173E-3</v>
      </c>
      <c r="AE24" s="296">
        <f t="shared" si="13"/>
        <v>1.6094896670368675E-2</v>
      </c>
      <c r="AF24" s="296">
        <f t="shared" ref="AF24:BG24" si="18">AF11/AE11-1</f>
        <v>3.1791084860389951E-2</v>
      </c>
      <c r="AG24" s="296">
        <f t="shared" si="18"/>
        <v>2.9488250504730473E-2</v>
      </c>
      <c r="AH24" s="296">
        <f t="shared" si="18"/>
        <v>-1.2374788805775694E-3</v>
      </c>
      <c r="AI24" s="296">
        <f t="shared" si="18"/>
        <v>-9.9110449051411642E-3</v>
      </c>
      <c r="AJ24" s="296">
        <f t="shared" si="18"/>
        <v>5.9780143734189384E-3</v>
      </c>
      <c r="AK24" s="296">
        <f t="shared" si="18"/>
        <v>2.5992768952765921E-2</v>
      </c>
      <c r="AL24" s="296">
        <f t="shared" si="18"/>
        <v>-7.2267993896499849E-3</v>
      </c>
      <c r="AM24" s="296">
        <f t="shared" si="18"/>
        <v>9.1928560390861502E-3</v>
      </c>
      <c r="AN24" s="296">
        <f t="shared" si="18"/>
        <v>1.9273223162068032E-2</v>
      </c>
      <c r="AO24" s="296">
        <f t="shared" si="18"/>
        <v>1.6830442157529379E-2</v>
      </c>
      <c r="AP24" s="296">
        <f t="shared" si="18"/>
        <v>2.1545427900245384E-2</v>
      </c>
      <c r="AQ24" s="296">
        <f t="shared" si="18"/>
        <v>1.2910230559382452E-2</v>
      </c>
      <c r="AR24" s="296">
        <f t="shared" si="18"/>
        <v>1.0515833545106545E-2</v>
      </c>
      <c r="AS24" s="296">
        <f t="shared" si="18"/>
        <v>-3.6052766733501218E-2</v>
      </c>
      <c r="AT24" s="296">
        <f t="shared" si="18"/>
        <v>-2.4370108329955897E-2</v>
      </c>
      <c r="AU24" s="296">
        <f t="shared" si="18"/>
        <v>3.264750272044048E-2</v>
      </c>
      <c r="AV24" s="296">
        <f t="shared" si="18"/>
        <v>5.120446693552605E-3</v>
      </c>
      <c r="AW24" s="296">
        <f t="shared" si="18"/>
        <v>6.2807140732410449E-3</v>
      </c>
      <c r="AX24" s="296">
        <f t="shared" si="18"/>
        <v>2.7326651082514308E-2</v>
      </c>
      <c r="AY24" s="296">
        <f t="shared" si="18"/>
        <v>-3.527716064151476E-3</v>
      </c>
      <c r="AZ24" s="296">
        <f t="shared" si="18"/>
        <v>1.7386423455658662E-2</v>
      </c>
      <c r="BA24" s="296">
        <f t="shared" si="18"/>
        <v>7.5370749897805123E-3</v>
      </c>
      <c r="BB24" s="296">
        <f t="shared" si="18"/>
        <v>1.7837668458639877E-2</v>
      </c>
      <c r="BC24" s="296">
        <f t="shared" si="18"/>
        <v>2.4590838136679949E-3</v>
      </c>
      <c r="BD24" s="296">
        <f t="shared" si="18"/>
        <v>-7.9996927148535679E-3</v>
      </c>
      <c r="BE24" s="296">
        <f t="shared" si="18"/>
        <v>-4.0740762959016075E-2</v>
      </c>
      <c r="BF24" s="296">
        <f t="shared" si="18"/>
        <v>2.6659210216372742E-2</v>
      </c>
      <c r="BG24" s="296">
        <f t="shared" si="18"/>
        <v>1.380312835715114E-2</v>
      </c>
      <c r="BH24" s="297"/>
    </row>
    <row r="25" spans="1:60" s="30" customFormat="1" ht="15">
      <c r="A25" s="1212"/>
    </row>
    <row r="26" spans="1:60" s="30" customFormat="1" ht="15">
      <c r="A26" s="1212"/>
      <c r="R26" s="30" t="s">
        <v>325</v>
      </c>
    </row>
    <row r="27" spans="1:60" s="30" customFormat="1" ht="15">
      <c r="A27" s="1212"/>
      <c r="R27" s="255"/>
      <c r="S27" s="256"/>
      <c r="T27" s="256"/>
      <c r="U27" s="257"/>
      <c r="V27" s="157"/>
      <c r="W27" s="157"/>
      <c r="X27" s="157"/>
      <c r="Y27" s="157"/>
      <c r="Z27" s="157"/>
      <c r="AA27" s="157">
        <v>1990</v>
      </c>
      <c r="AB27" s="157">
        <f t="shared" ref="AB27:BA27" si="19">AA27+1</f>
        <v>1991</v>
      </c>
      <c r="AC27" s="157">
        <f t="shared" si="19"/>
        <v>1992</v>
      </c>
      <c r="AD27" s="157">
        <f t="shared" si="19"/>
        <v>1993</v>
      </c>
      <c r="AE27" s="157">
        <f t="shared" si="19"/>
        <v>1994</v>
      </c>
      <c r="AF27" s="157">
        <f t="shared" si="19"/>
        <v>1995</v>
      </c>
      <c r="AG27" s="157">
        <f t="shared" si="19"/>
        <v>1996</v>
      </c>
      <c r="AH27" s="157">
        <f t="shared" si="19"/>
        <v>1997</v>
      </c>
      <c r="AI27" s="157">
        <f t="shared" si="19"/>
        <v>1998</v>
      </c>
      <c r="AJ27" s="157">
        <f t="shared" si="19"/>
        <v>1999</v>
      </c>
      <c r="AK27" s="157">
        <f t="shared" si="19"/>
        <v>2000</v>
      </c>
      <c r="AL27" s="157">
        <f t="shared" si="19"/>
        <v>2001</v>
      </c>
      <c r="AM27" s="157">
        <f t="shared" si="19"/>
        <v>2002</v>
      </c>
      <c r="AN27" s="157">
        <f t="shared" si="19"/>
        <v>2003</v>
      </c>
      <c r="AO27" s="157">
        <f t="shared" si="19"/>
        <v>2004</v>
      </c>
      <c r="AP27" s="157">
        <f t="shared" si="19"/>
        <v>2005</v>
      </c>
      <c r="AQ27" s="157">
        <f t="shared" si="19"/>
        <v>2006</v>
      </c>
      <c r="AR27" s="157">
        <f t="shared" si="19"/>
        <v>2007</v>
      </c>
      <c r="AS27" s="157">
        <f t="shared" si="19"/>
        <v>2008</v>
      </c>
      <c r="AT27" s="157">
        <f t="shared" si="19"/>
        <v>2009</v>
      </c>
      <c r="AU27" s="157">
        <f t="shared" si="19"/>
        <v>2010</v>
      </c>
      <c r="AV27" s="157">
        <f t="shared" si="19"/>
        <v>2011</v>
      </c>
      <c r="AW27" s="157">
        <f t="shared" si="19"/>
        <v>2012</v>
      </c>
      <c r="AX27" s="157">
        <f t="shared" si="19"/>
        <v>2013</v>
      </c>
      <c r="AY27" s="157">
        <f t="shared" si="19"/>
        <v>2014</v>
      </c>
      <c r="AZ27" s="157">
        <f t="shared" si="19"/>
        <v>2015</v>
      </c>
      <c r="BA27" s="157">
        <f t="shared" si="19"/>
        <v>2016</v>
      </c>
      <c r="BB27" s="157">
        <f t="shared" ref="BB27:BG27" si="20">BA27+1</f>
        <v>2017</v>
      </c>
      <c r="BC27" s="157">
        <f t="shared" si="20"/>
        <v>2018</v>
      </c>
      <c r="BD27" s="157">
        <f t="shared" si="20"/>
        <v>2019</v>
      </c>
      <c r="BE27" s="157">
        <f t="shared" si="20"/>
        <v>2020</v>
      </c>
      <c r="BF27" s="157">
        <f t="shared" si="20"/>
        <v>2021</v>
      </c>
      <c r="BG27" s="157">
        <f t="shared" si="20"/>
        <v>2022</v>
      </c>
    </row>
    <row r="28" spans="1:60" s="30" customFormat="1" ht="15.75" customHeight="1">
      <c r="A28" s="1212"/>
      <c r="R28" s="260"/>
      <c r="S28" s="261"/>
      <c r="T28" s="261"/>
      <c r="U28" s="277"/>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302"/>
      <c r="AZ28" s="302"/>
      <c r="BA28" s="302"/>
      <c r="BB28" s="302"/>
      <c r="BC28" s="302"/>
      <c r="BD28" s="302"/>
      <c r="BE28" s="302"/>
      <c r="BF28" s="302"/>
      <c r="BG28" s="302"/>
      <c r="BH28" s="297"/>
    </row>
    <row r="29" spans="1:60" s="30" customFormat="1" ht="15.75" customHeight="1">
      <c r="A29" s="1212"/>
      <c r="R29" s="267"/>
      <c r="S29" s="260" t="s">
        <v>317</v>
      </c>
      <c r="T29" s="261"/>
      <c r="U29" s="277"/>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302">
        <f t="shared" ref="AY29:BE34" si="21">AY6/$AX6-1</f>
        <v>-3.8855614041569897E-2</v>
      </c>
      <c r="AZ29" s="302">
        <f t="shared" si="21"/>
        <v>-6.9919766629160995E-2</v>
      </c>
      <c r="BA29" s="302">
        <f t="shared" si="21"/>
        <v>-8.5671155457794246E-2</v>
      </c>
      <c r="BB29" s="302">
        <f t="shared" si="21"/>
        <v>-9.7578970262857001E-2</v>
      </c>
      <c r="BC29" s="302">
        <f t="shared" si="21"/>
        <v>-0.13180852430896839</v>
      </c>
      <c r="BD29" s="302">
        <f t="shared" si="21"/>
        <v>-0.16003634222371277</v>
      </c>
      <c r="BE29" s="302">
        <f t="shared" si="21"/>
        <v>-0.20929050690647533</v>
      </c>
      <c r="BF29" s="302">
        <f t="shared" ref="BF29:BG29" si="22">BF6/$AX6-1</f>
        <v>-0.19334645222142732</v>
      </c>
      <c r="BG29" s="302">
        <f t="shared" si="22"/>
        <v>-0.21734925425220653</v>
      </c>
      <c r="BH29" s="297"/>
    </row>
    <row r="30" spans="1:60" s="30" customFormat="1" ht="15.75" customHeight="1">
      <c r="A30" s="1212"/>
      <c r="R30" s="270"/>
      <c r="S30" s="271"/>
      <c r="T30" s="299" t="s">
        <v>319</v>
      </c>
      <c r="U30" s="277"/>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302">
        <f t="shared" si="21"/>
        <v>-4.0287226831578038E-2</v>
      </c>
      <c r="AZ30" s="302">
        <f t="shared" si="21"/>
        <v>-7.2431194334312887E-2</v>
      </c>
      <c r="BA30" s="302">
        <f t="shared" si="21"/>
        <v>-8.8985078327375011E-2</v>
      </c>
      <c r="BB30" s="302">
        <f t="shared" si="21"/>
        <v>-0.10244590861026504</v>
      </c>
      <c r="BC30" s="302">
        <f t="shared" si="21"/>
        <v>-0.13889405018308487</v>
      </c>
      <c r="BD30" s="302">
        <f t="shared" si="21"/>
        <v>-0.16802023004585109</v>
      </c>
      <c r="BE30" s="302">
        <f t="shared" si="21"/>
        <v>-0.21690068881920022</v>
      </c>
      <c r="BF30" s="302">
        <f t="shared" ref="BF30:BG30" si="23">BF7/$AX7-1</f>
        <v>-0.20100828155275685</v>
      </c>
      <c r="BG30" s="302">
        <f t="shared" si="23"/>
        <v>-0.22451981040288971</v>
      </c>
      <c r="BH30" s="297"/>
    </row>
    <row r="31" spans="1:60" s="30" customFormat="1" ht="15.75" customHeight="1">
      <c r="A31" s="1212"/>
      <c r="R31" s="260"/>
      <c r="S31" s="261"/>
      <c r="T31" s="261"/>
      <c r="U31" s="277"/>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302"/>
      <c r="AZ31" s="302"/>
      <c r="BA31" s="302"/>
      <c r="BB31" s="302"/>
      <c r="BC31" s="302"/>
      <c r="BD31" s="302"/>
      <c r="BE31" s="302"/>
      <c r="BF31" s="302"/>
      <c r="BG31" s="302"/>
      <c r="BH31" s="297"/>
    </row>
    <row r="32" spans="1:60" s="30" customFormat="1" ht="15.75" customHeight="1">
      <c r="A32" s="1212"/>
      <c r="R32" s="275"/>
      <c r="S32" s="260" t="s">
        <v>320</v>
      </c>
      <c r="T32" s="261"/>
      <c r="U32" s="277"/>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302">
        <f t="shared" si="21"/>
        <v>-3.5452965975010464E-2</v>
      </c>
      <c r="AZ32" s="302">
        <f t="shared" si="21"/>
        <v>-8.2577783177174791E-2</v>
      </c>
      <c r="BA32" s="302">
        <f t="shared" si="21"/>
        <v>-0.10486152775347957</v>
      </c>
      <c r="BB32" s="302">
        <f t="shared" si="21"/>
        <v>-0.13200246783222613</v>
      </c>
      <c r="BC32" s="302">
        <f t="shared" si="21"/>
        <v>-0.16697478979401936</v>
      </c>
      <c r="BD32" s="302">
        <f t="shared" si="21"/>
        <v>-0.18755996378562911</v>
      </c>
      <c r="BE32" s="302">
        <f t="shared" si="21"/>
        <v>-0.20271832218856956</v>
      </c>
      <c r="BF32" s="302">
        <f t="shared" ref="BF32:BG32" si="24">BF9/$AX9-1</f>
        <v>-0.20776217901537408</v>
      </c>
      <c r="BG32" s="302">
        <f t="shared" si="24"/>
        <v>-0.24180153704338059</v>
      </c>
      <c r="BH32" s="297"/>
    </row>
    <row r="33" spans="1:60" s="30" customFormat="1" ht="15.75" customHeight="1">
      <c r="A33" s="1212"/>
      <c r="R33" s="280"/>
      <c r="S33" s="271"/>
      <c r="T33" s="299" t="s">
        <v>322</v>
      </c>
      <c r="U33" s="277"/>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302">
        <f t="shared" si="21"/>
        <v>-3.6889646967635303E-2</v>
      </c>
      <c r="AZ33" s="302">
        <f t="shared" si="21"/>
        <v>-8.5055031365000811E-2</v>
      </c>
      <c r="BA33" s="302">
        <f t="shared" si="21"/>
        <v>-0.10810589642053681</v>
      </c>
      <c r="BB33" s="302">
        <f t="shared" si="21"/>
        <v>-0.1366837533248676</v>
      </c>
      <c r="BC33" s="302">
        <f t="shared" si="21"/>
        <v>-0.17377331505713345</v>
      </c>
      <c r="BD33" s="302">
        <f t="shared" si="21"/>
        <v>-0.19528223849513482</v>
      </c>
      <c r="BE33" s="302">
        <f t="shared" si="21"/>
        <v>-0.21039175807978372</v>
      </c>
      <c r="BF33" s="302">
        <f t="shared" ref="BF33:BG33" si="25">BF10/$AX10-1</f>
        <v>-0.21528708359296467</v>
      </c>
      <c r="BG33" s="302">
        <f t="shared" si="25"/>
        <v>-0.24874806419042583</v>
      </c>
      <c r="BH33" s="297"/>
    </row>
    <row r="34" spans="1:60" s="30" customFormat="1" ht="15.75" customHeight="1">
      <c r="A34" s="1212"/>
      <c r="R34" s="301" t="s">
        <v>177</v>
      </c>
      <c r="S34" s="300"/>
      <c r="T34" s="300"/>
      <c r="U34" s="277"/>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302">
        <f t="shared" si="21"/>
        <v>-3.527716064151476E-3</v>
      </c>
      <c r="AZ34" s="303">
        <f t="shared" si="21"/>
        <v>1.3797373026184445E-2</v>
      </c>
      <c r="BA34" s="302">
        <f t="shared" si="21"/>
        <v>2.1438439851125368E-2</v>
      </c>
      <c r="BB34" s="302">
        <f t="shared" si="21"/>
        <v>3.9658520092100247E-2</v>
      </c>
      <c r="BC34" s="302">
        <f t="shared" si="21"/>
        <v>4.2215127530600638E-2</v>
      </c>
      <c r="BD34" s="302">
        <f t="shared" si="21"/>
        <v>3.3877726767583827E-2</v>
      </c>
      <c r="BE34" s="302">
        <f t="shared" si="21"/>
        <v>-8.2432406272606729E-3</v>
      </c>
      <c r="BF34" s="302">
        <f t="shared" ref="BF34:BG34" si="26">BF11/$AX11-1</f>
        <v>1.8196211304365884E-2</v>
      </c>
      <c r="BG34" s="302">
        <f t="shared" si="26"/>
        <v>3.2250504301764904E-2</v>
      </c>
      <c r="BH34" s="297"/>
    </row>
    <row r="35" spans="1:60" s="30" customFormat="1" ht="15">
      <c r="A35" s="1212"/>
    </row>
    <row r="36" spans="1:60" ht="14.25">
      <c r="A36" s="1212"/>
    </row>
  </sheetData>
  <mergeCells count="2">
    <mergeCell ref="R11:T11"/>
    <mergeCell ref="R12:U12"/>
  </mergeCells>
  <phoneticPr fontId="10"/>
  <pageMargins left="0.28000000000000003" right="0.32" top="0.72" bottom="0.45" header="0.51181102362204722" footer="0.51181102362204722"/>
  <pageSetup paperSize="9" scale="4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pageSetUpPr fitToPage="1"/>
  </sheetPr>
  <dimension ref="A1:BH64"/>
  <sheetViews>
    <sheetView zoomScaleNormal="100" workbookViewId="0">
      <pane xSplit="26" ySplit="5" topLeftCell="AA6"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625" style="1218" customWidth="1"/>
    <col min="2" max="20" width="9" style="199" hidden="1" customWidth="1"/>
    <col min="21" max="21" width="1.625" style="199" customWidth="1"/>
    <col min="22" max="22" width="1.5" style="199" customWidth="1"/>
    <col min="23" max="23" width="29.875" style="199" customWidth="1"/>
    <col min="24" max="26" width="7.875" style="199" hidden="1" customWidth="1"/>
    <col min="27" max="54" width="7.875" style="199" customWidth="1"/>
    <col min="55" max="56" width="9" style="199" bestFit="1" customWidth="1"/>
    <col min="57" max="59" width="9" style="199" customWidth="1"/>
    <col min="60" max="16384" width="9" style="199"/>
  </cols>
  <sheetData>
    <row r="1" spans="1:59" ht="52.5" customHeight="1">
      <c r="V1" s="1273" t="s">
        <v>304</v>
      </c>
      <c r="W1" s="1273"/>
      <c r="X1" s="239"/>
      <c r="Y1" s="239"/>
      <c r="Z1" s="239"/>
      <c r="AA1" s="239"/>
      <c r="AB1" s="239"/>
      <c r="AY1" s="240"/>
      <c r="AZ1" s="240"/>
      <c r="BE1" s="240"/>
      <c r="BF1" s="240"/>
      <c r="BG1" s="240"/>
    </row>
    <row r="2" spans="1:59" ht="15.75" customHeight="1">
      <c r="V2" s="36"/>
    </row>
    <row r="3" spans="1:59" ht="15.75">
      <c r="V3" s="36" t="str">
        <f>'0.Contents'!$C$2</f>
        <v>＜暫定データ＞</v>
      </c>
    </row>
    <row r="4" spans="1:59">
      <c r="V4" s="199" t="s">
        <v>305</v>
      </c>
    </row>
    <row r="5" spans="1:59">
      <c r="V5" s="201" t="s">
        <v>141</v>
      </c>
      <c r="W5" s="202"/>
      <c r="X5" s="203"/>
      <c r="Y5" s="203"/>
      <c r="Z5" s="203"/>
      <c r="AA5" s="203">
        <v>1990</v>
      </c>
      <c r="AB5" s="203">
        <v>1991</v>
      </c>
      <c r="AC5" s="203">
        <v>1992</v>
      </c>
      <c r="AD5" s="203">
        <v>1993</v>
      </c>
      <c r="AE5" s="203">
        <v>1994</v>
      </c>
      <c r="AF5" s="203">
        <v>1995</v>
      </c>
      <c r="AG5" s="203">
        <v>1996</v>
      </c>
      <c r="AH5" s="203">
        <v>1997</v>
      </c>
      <c r="AI5" s="203">
        <v>1998</v>
      </c>
      <c r="AJ5" s="203">
        <v>1999</v>
      </c>
      <c r="AK5" s="203">
        <v>2000</v>
      </c>
      <c r="AL5" s="203">
        <v>2001</v>
      </c>
      <c r="AM5" s="203">
        <v>2002</v>
      </c>
      <c r="AN5" s="203">
        <v>2003</v>
      </c>
      <c r="AO5" s="203">
        <v>2004</v>
      </c>
      <c r="AP5" s="203">
        <v>2005</v>
      </c>
      <c r="AQ5" s="203">
        <v>2006</v>
      </c>
      <c r="AR5" s="203">
        <v>2007</v>
      </c>
      <c r="AS5" s="203">
        <v>2008</v>
      </c>
      <c r="AT5" s="203">
        <v>2009</v>
      </c>
      <c r="AU5" s="203">
        <f t="shared" ref="AU5:BB5" si="0">AT5+1</f>
        <v>2010</v>
      </c>
      <c r="AV5" s="203">
        <f t="shared" si="0"/>
        <v>2011</v>
      </c>
      <c r="AW5" s="203">
        <f t="shared" si="0"/>
        <v>2012</v>
      </c>
      <c r="AX5" s="203">
        <f t="shared" si="0"/>
        <v>2013</v>
      </c>
      <c r="AY5" s="203">
        <f t="shared" si="0"/>
        <v>2014</v>
      </c>
      <c r="AZ5" s="203">
        <f t="shared" si="0"/>
        <v>2015</v>
      </c>
      <c r="BA5" s="203">
        <f t="shared" si="0"/>
        <v>2016</v>
      </c>
      <c r="BB5" s="203">
        <f t="shared" si="0"/>
        <v>2017</v>
      </c>
      <c r="BC5" s="203">
        <f>BB5+1</f>
        <v>2018</v>
      </c>
      <c r="BD5" s="203">
        <f>BC5+1</f>
        <v>2019</v>
      </c>
      <c r="BE5" s="203">
        <f>BD5+1</f>
        <v>2020</v>
      </c>
      <c r="BF5" s="203">
        <f>BE5+1</f>
        <v>2021</v>
      </c>
      <c r="BG5" s="203">
        <f>BF5+1</f>
        <v>2022</v>
      </c>
    </row>
    <row r="6" spans="1:59" ht="15" customHeight="1">
      <c r="V6" s="208" t="s">
        <v>142</v>
      </c>
      <c r="W6" s="209"/>
      <c r="X6" s="241"/>
      <c r="Y6" s="241"/>
      <c r="Z6" s="241"/>
      <c r="AA6" s="241">
        <v>41797.445</v>
      </c>
      <c r="AB6" s="241">
        <v>42457.974999999999</v>
      </c>
      <c r="AC6" s="241">
        <v>43077.125999999997</v>
      </c>
      <c r="AD6" s="241">
        <v>43665.843000000008</v>
      </c>
      <c r="AE6" s="241">
        <v>44235.735000000008</v>
      </c>
      <c r="AF6" s="241">
        <v>44830.961000000003</v>
      </c>
      <c r="AG6" s="241">
        <v>45498.173000000003</v>
      </c>
      <c r="AH6" s="241">
        <v>46156.796000000009</v>
      </c>
      <c r="AI6" s="241">
        <v>46811.712</v>
      </c>
      <c r="AJ6" s="241">
        <v>47419.904999999999</v>
      </c>
      <c r="AK6" s="241">
        <v>48015.250999999997</v>
      </c>
      <c r="AL6" s="241">
        <v>48637.788999999997</v>
      </c>
      <c r="AM6" s="241">
        <v>49260.790999999997</v>
      </c>
      <c r="AN6" s="241">
        <v>49837.731</v>
      </c>
      <c r="AO6" s="241">
        <v>50382.080999999998</v>
      </c>
      <c r="AP6" s="241">
        <v>51102.004999999997</v>
      </c>
      <c r="AQ6" s="241">
        <v>51713.048000000003</v>
      </c>
      <c r="AR6" s="241">
        <v>52324.877</v>
      </c>
      <c r="AS6" s="241">
        <v>52877.802000000003</v>
      </c>
      <c r="AT6" s="241">
        <v>53362.800999999999</v>
      </c>
      <c r="AU6" s="241">
        <v>53783.434999999998</v>
      </c>
      <c r="AV6" s="241">
        <v>54171.474999999999</v>
      </c>
      <c r="AW6" s="241">
        <v>55549.281999999999</v>
      </c>
      <c r="AX6" s="241">
        <v>55952.258000000002</v>
      </c>
      <c r="AY6" s="241">
        <v>56412.14</v>
      </c>
      <c r="AZ6" s="241">
        <v>56950.756999999998</v>
      </c>
      <c r="BA6" s="241">
        <v>57477.036999999997</v>
      </c>
      <c r="BB6" s="241">
        <v>58007.536</v>
      </c>
      <c r="BC6" s="241">
        <v>58527.116999999998</v>
      </c>
      <c r="BD6" s="241">
        <v>59071.519</v>
      </c>
      <c r="BE6" s="241">
        <v>59497.356</v>
      </c>
      <c r="BF6" s="241">
        <v>59761.065000000002</v>
      </c>
      <c r="BG6" s="241">
        <v>60266.317999999999</v>
      </c>
    </row>
    <row r="7" spans="1:59" ht="27.75" customHeight="1">
      <c r="V7" s="1274" t="s">
        <v>306</v>
      </c>
      <c r="W7" s="1274"/>
    </row>
    <row r="8" spans="1:59" ht="38.25" customHeight="1">
      <c r="V8" s="242"/>
      <c r="W8" s="242"/>
    </row>
    <row r="10" spans="1:59" ht="16.5">
      <c r="V10" s="199" t="s">
        <v>307</v>
      </c>
    </row>
    <row r="11" spans="1:59">
      <c r="V11" s="201" t="s">
        <v>141</v>
      </c>
      <c r="W11" s="202"/>
      <c r="X11" s="203"/>
      <c r="Y11" s="203"/>
      <c r="Z11" s="203"/>
      <c r="AA11" s="203">
        <v>1990</v>
      </c>
      <c r="AB11" s="203">
        <v>1991</v>
      </c>
      <c r="AC11" s="203">
        <v>1992</v>
      </c>
      <c r="AD11" s="203">
        <v>1993</v>
      </c>
      <c r="AE11" s="203">
        <v>1994</v>
      </c>
      <c r="AF11" s="203">
        <v>1995</v>
      </c>
      <c r="AG11" s="203">
        <v>1996</v>
      </c>
      <c r="AH11" s="203">
        <v>1997</v>
      </c>
      <c r="AI11" s="203">
        <v>1998</v>
      </c>
      <c r="AJ11" s="203">
        <v>1999</v>
      </c>
      <c r="AK11" s="203">
        <v>2000</v>
      </c>
      <c r="AL11" s="203">
        <v>2001</v>
      </c>
      <c r="AM11" s="203">
        <v>2002</v>
      </c>
      <c r="AN11" s="203">
        <v>2003</v>
      </c>
      <c r="AO11" s="203">
        <v>2004</v>
      </c>
      <c r="AP11" s="203">
        <v>2005</v>
      </c>
      <c r="AQ11" s="203">
        <v>2006</v>
      </c>
      <c r="AR11" s="203">
        <v>2007</v>
      </c>
      <c r="AS11" s="203">
        <v>2008</v>
      </c>
      <c r="AT11" s="203">
        <v>2009</v>
      </c>
      <c r="AU11" s="203">
        <f t="shared" ref="AU11:BB11" si="1">AT11+1</f>
        <v>2010</v>
      </c>
      <c r="AV11" s="203">
        <f t="shared" si="1"/>
        <v>2011</v>
      </c>
      <c r="AW11" s="203">
        <f t="shared" si="1"/>
        <v>2012</v>
      </c>
      <c r="AX11" s="203">
        <f t="shared" si="1"/>
        <v>2013</v>
      </c>
      <c r="AY11" s="203">
        <f t="shared" si="1"/>
        <v>2014</v>
      </c>
      <c r="AZ11" s="203">
        <f t="shared" si="1"/>
        <v>2015</v>
      </c>
      <c r="BA11" s="203">
        <f t="shared" si="1"/>
        <v>2016</v>
      </c>
      <c r="BB11" s="203">
        <f t="shared" si="1"/>
        <v>2017</v>
      </c>
      <c r="BC11" s="203">
        <f>BB11+1</f>
        <v>2018</v>
      </c>
      <c r="BD11" s="203">
        <f>BC11+1</f>
        <v>2019</v>
      </c>
      <c r="BE11" s="203">
        <f>BD11+1</f>
        <v>2020</v>
      </c>
      <c r="BF11" s="203">
        <f>BE11+1</f>
        <v>2021</v>
      </c>
      <c r="BG11" s="203">
        <f>BF11+1</f>
        <v>2022</v>
      </c>
    </row>
    <row r="12" spans="1:59" s="207" customFormat="1" ht="15" customHeight="1">
      <c r="A12" s="1219"/>
      <c r="V12" s="211" t="s">
        <v>143</v>
      </c>
      <c r="W12" s="243"/>
      <c r="X12" s="213"/>
      <c r="Y12" s="213"/>
      <c r="Z12" s="213"/>
      <c r="AA12" s="213">
        <v>4585.771218448418</v>
      </c>
      <c r="AB12" s="213">
        <v>4609.1796892770199</v>
      </c>
      <c r="AC12" s="213">
        <v>4879.8228429040519</v>
      </c>
      <c r="AD12" s="213">
        <v>4928.3816787447258</v>
      </c>
      <c r="AE12" s="213">
        <v>5259.9845146312537</v>
      </c>
      <c r="AF12" s="213">
        <v>5249.8248282105651</v>
      </c>
      <c r="AG12" s="213">
        <v>5317.708303815235</v>
      </c>
      <c r="AH12" s="213">
        <v>4981.2360174151418</v>
      </c>
      <c r="AI12" s="213">
        <v>4980.9197495439857</v>
      </c>
      <c r="AJ12" s="213">
        <v>5172.0583482944085</v>
      </c>
      <c r="AK12" s="213">
        <v>5233.4201081815736</v>
      </c>
      <c r="AL12" s="213">
        <v>5085.3227447225217</v>
      </c>
      <c r="AM12" s="213">
        <v>5275.9193359423034</v>
      </c>
      <c r="AN12" s="213">
        <v>5298.666908923874</v>
      </c>
      <c r="AO12" s="213">
        <v>5161.3608276877885</v>
      </c>
      <c r="AP12" s="213">
        <v>5151.6827108149319</v>
      </c>
      <c r="AQ12" s="213">
        <v>4864.424604989028</v>
      </c>
      <c r="AR12" s="213">
        <v>4990.2209316249473</v>
      </c>
      <c r="AS12" s="213">
        <v>4858.3332691750602</v>
      </c>
      <c r="AT12" s="213">
        <v>4592.329848636522</v>
      </c>
      <c r="AU12" s="213">
        <v>4856.7516729108065</v>
      </c>
      <c r="AV12" s="213">
        <v>5082.4764965955319</v>
      </c>
      <c r="AW12" s="213">
        <v>5342.0545983302891</v>
      </c>
      <c r="AX12" s="213">
        <v>5162.2473323248096</v>
      </c>
      <c r="AY12" s="213">
        <v>4779.5043411777106</v>
      </c>
      <c r="AZ12" s="213">
        <v>4603.2716899634115</v>
      </c>
      <c r="BA12" s="213">
        <v>4469.2628312583665</v>
      </c>
      <c r="BB12" s="213">
        <v>4486.8727864810453</v>
      </c>
      <c r="BC12" s="213">
        <v>4121.0550066217538</v>
      </c>
      <c r="BD12" s="213">
        <v>3971.0071230497178</v>
      </c>
      <c r="BE12" s="213">
        <v>3922.3721987451745</v>
      </c>
      <c r="BF12" s="213">
        <v>3732.313460252502</v>
      </c>
      <c r="BG12" s="213">
        <v>3795.61675864167</v>
      </c>
    </row>
    <row r="13" spans="1:59" s="207" customFormat="1" ht="15" customHeight="1">
      <c r="A13" s="1219"/>
      <c r="V13" s="214"/>
      <c r="W13" s="244" t="s">
        <v>144</v>
      </c>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row>
    <row r="14" spans="1:59" s="207" customFormat="1" ht="15" customHeight="1">
      <c r="A14" s="1219"/>
      <c r="V14" s="214"/>
      <c r="W14" s="245" t="s">
        <v>145</v>
      </c>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row>
    <row r="15" spans="1:59" s="207" customFormat="1" ht="15" customHeight="1">
      <c r="A15" s="1219"/>
      <c r="V15" s="214"/>
      <c r="W15" s="245" t="s">
        <v>2</v>
      </c>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row>
    <row r="16" spans="1:59" s="207" customFormat="1" ht="15" customHeight="1">
      <c r="A16" s="1219"/>
      <c r="V16" s="214"/>
      <c r="W16" s="246" t="s">
        <v>146</v>
      </c>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row>
    <row r="17" spans="1:60" s="207" customFormat="1" ht="15" customHeight="1">
      <c r="A17" s="1219"/>
      <c r="V17" s="214"/>
      <c r="W17" s="245" t="s">
        <v>147</v>
      </c>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row>
    <row r="18" spans="1:60" s="207" customFormat="1" ht="15" customHeight="1">
      <c r="A18" s="1219"/>
      <c r="V18" s="214"/>
      <c r="W18" s="245" t="s">
        <v>148</v>
      </c>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row>
    <row r="19" spans="1:60" s="207" customFormat="1" ht="15" customHeight="1">
      <c r="A19" s="1219"/>
      <c r="V19" s="214"/>
      <c r="W19" s="245" t="s">
        <v>149</v>
      </c>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row>
    <row r="20" spans="1:60" s="207" customFormat="1" ht="15" customHeight="1">
      <c r="A20" s="1219"/>
      <c r="V20" s="214"/>
      <c r="W20" s="245" t="s">
        <v>150</v>
      </c>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47"/>
    </row>
    <row r="21" spans="1:60" s="207" customFormat="1" ht="15" customHeight="1">
      <c r="A21" s="1219"/>
      <c r="V21" s="214"/>
      <c r="W21" s="246" t="s">
        <v>308</v>
      </c>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row>
    <row r="22" spans="1:60" s="207" customFormat="1" ht="15" customHeight="1">
      <c r="A22" s="1219"/>
      <c r="V22" s="222"/>
      <c r="W22" s="205" t="s">
        <v>151</v>
      </c>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row>
    <row r="23" spans="1:60">
      <c r="AZ23" s="249"/>
      <c r="BE23" s="249"/>
      <c r="BF23" s="249"/>
      <c r="BG23" s="249"/>
    </row>
    <row r="24" spans="1:60" ht="18.75" customHeight="1">
      <c r="V24" s="199" t="s">
        <v>152</v>
      </c>
    </row>
    <row r="25" spans="1:60">
      <c r="V25" s="201" t="s">
        <v>141</v>
      </c>
      <c r="W25" s="202"/>
      <c r="X25" s="203"/>
      <c r="Y25" s="203"/>
      <c r="Z25" s="203"/>
      <c r="AA25" s="203">
        <v>1990</v>
      </c>
      <c r="AB25" s="203">
        <v>1991</v>
      </c>
      <c r="AC25" s="203">
        <v>1992</v>
      </c>
      <c r="AD25" s="203">
        <v>1993</v>
      </c>
      <c r="AE25" s="203">
        <v>1994</v>
      </c>
      <c r="AF25" s="203">
        <v>1995</v>
      </c>
      <c r="AG25" s="203">
        <v>1996</v>
      </c>
      <c r="AH25" s="203">
        <v>1997</v>
      </c>
      <c r="AI25" s="203">
        <v>1998</v>
      </c>
      <c r="AJ25" s="203">
        <v>1999</v>
      </c>
      <c r="AK25" s="203">
        <v>2000</v>
      </c>
      <c r="AL25" s="203">
        <v>2001</v>
      </c>
      <c r="AM25" s="203">
        <v>2002</v>
      </c>
      <c r="AN25" s="203">
        <v>2003</v>
      </c>
      <c r="AO25" s="203">
        <v>2004</v>
      </c>
      <c r="AP25" s="203">
        <v>2005</v>
      </c>
      <c r="AQ25" s="203">
        <v>2006</v>
      </c>
      <c r="AR25" s="203">
        <v>2007</v>
      </c>
      <c r="AS25" s="203">
        <v>2008</v>
      </c>
      <c r="AT25" s="203">
        <v>2009</v>
      </c>
      <c r="AU25" s="203">
        <f t="shared" ref="AU25:BB25" si="2">AT25+1</f>
        <v>2010</v>
      </c>
      <c r="AV25" s="203">
        <f t="shared" si="2"/>
        <v>2011</v>
      </c>
      <c r="AW25" s="203">
        <f t="shared" si="2"/>
        <v>2012</v>
      </c>
      <c r="AX25" s="203">
        <f t="shared" si="2"/>
        <v>2013</v>
      </c>
      <c r="AY25" s="203">
        <f t="shared" si="2"/>
        <v>2014</v>
      </c>
      <c r="AZ25" s="203">
        <f t="shared" si="2"/>
        <v>2015</v>
      </c>
      <c r="BA25" s="203">
        <f t="shared" si="2"/>
        <v>2016</v>
      </c>
      <c r="BB25" s="203">
        <f t="shared" si="2"/>
        <v>2017</v>
      </c>
      <c r="BC25" s="203">
        <f>BB25+1</f>
        <v>2018</v>
      </c>
      <c r="BD25" s="203">
        <f>BC25+1</f>
        <v>2019</v>
      </c>
      <c r="BE25" s="203">
        <f>BD25+1</f>
        <v>2020</v>
      </c>
      <c r="BF25" s="203">
        <f>BE25+1</f>
        <v>2021</v>
      </c>
      <c r="BG25" s="203">
        <f>BF25+1</f>
        <v>2022</v>
      </c>
    </row>
    <row r="26" spans="1:60" s="207" customFormat="1" ht="15" customHeight="1">
      <c r="A26" s="1219"/>
      <c r="V26" s="211" t="s">
        <v>143</v>
      </c>
      <c r="W26" s="250"/>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row>
    <row r="27" spans="1:60" s="207" customFormat="1" ht="15" customHeight="1">
      <c r="A27" s="1219"/>
      <c r="V27" s="214"/>
      <c r="W27" s="251" t="s">
        <v>144</v>
      </c>
      <c r="X27" s="228"/>
      <c r="Y27" s="228"/>
      <c r="Z27" s="228"/>
      <c r="AA27" s="228"/>
      <c r="AB27" s="228"/>
      <c r="AC27" s="228"/>
      <c r="AD27" s="228"/>
      <c r="AE27" s="228"/>
      <c r="AF27" s="228"/>
      <c r="AG27" s="228"/>
      <c r="AH27" s="228"/>
      <c r="AI27" s="228"/>
      <c r="AJ27" s="229"/>
      <c r="AK27" s="229"/>
      <c r="AL27" s="229"/>
      <c r="AM27" s="229"/>
      <c r="AN27" s="229"/>
      <c r="AO27" s="229"/>
      <c r="AP27" s="229"/>
      <c r="AQ27" s="229"/>
      <c r="AR27" s="229"/>
      <c r="AS27" s="229"/>
      <c r="AT27" s="229"/>
      <c r="AU27" s="229"/>
      <c r="AV27" s="229"/>
      <c r="AW27" s="229"/>
      <c r="AX27" s="229"/>
      <c r="AY27" s="229"/>
      <c r="AZ27" s="230"/>
      <c r="BA27" s="229"/>
      <c r="BB27" s="229"/>
      <c r="BC27" s="229"/>
      <c r="BD27" s="229"/>
      <c r="BE27" s="230"/>
      <c r="BF27" s="230"/>
      <c r="BG27" s="230"/>
    </row>
    <row r="28" spans="1:60" s="207" customFormat="1" ht="15" customHeight="1">
      <c r="A28" s="1219"/>
      <c r="V28" s="214"/>
      <c r="W28" s="223" t="s">
        <v>145</v>
      </c>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30"/>
      <c r="BA28" s="229"/>
      <c r="BB28" s="229"/>
      <c r="BC28" s="229"/>
      <c r="BD28" s="229"/>
      <c r="BE28" s="230"/>
      <c r="BF28" s="230"/>
      <c r="BG28" s="230"/>
    </row>
    <row r="29" spans="1:60" s="207" customFormat="1" ht="15" customHeight="1">
      <c r="A29" s="1219"/>
      <c r="V29" s="214"/>
      <c r="W29" s="223" t="s">
        <v>2</v>
      </c>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30"/>
      <c r="BA29" s="229"/>
      <c r="BB29" s="229"/>
      <c r="BC29" s="229"/>
      <c r="BD29" s="229"/>
      <c r="BE29" s="230"/>
      <c r="BF29" s="230"/>
      <c r="BG29" s="230"/>
    </row>
    <row r="30" spans="1:60" s="207" customFormat="1" ht="15" customHeight="1">
      <c r="A30" s="1219"/>
      <c r="V30" s="214"/>
      <c r="W30" s="252" t="s">
        <v>146</v>
      </c>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30"/>
      <c r="BA30" s="229"/>
      <c r="BB30" s="229"/>
      <c r="BC30" s="229"/>
      <c r="BD30" s="229"/>
      <c r="BE30" s="230"/>
      <c r="BF30" s="230"/>
      <c r="BG30" s="230"/>
    </row>
    <row r="31" spans="1:60" s="207" customFormat="1" ht="15" customHeight="1">
      <c r="A31" s="1219"/>
      <c r="V31" s="214"/>
      <c r="W31" s="223" t="s">
        <v>147</v>
      </c>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30"/>
      <c r="BA31" s="229"/>
      <c r="BB31" s="229"/>
      <c r="BC31" s="229"/>
      <c r="BD31" s="229"/>
      <c r="BE31" s="230"/>
      <c r="BF31" s="230"/>
      <c r="BG31" s="230"/>
    </row>
    <row r="32" spans="1:60" s="207" customFormat="1" ht="15" customHeight="1">
      <c r="A32" s="1219"/>
      <c r="V32" s="214"/>
      <c r="W32" s="223" t="s">
        <v>148</v>
      </c>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32"/>
      <c r="BA32" s="228"/>
      <c r="BB32" s="228"/>
      <c r="BC32" s="228"/>
      <c r="BD32" s="228"/>
      <c r="BE32" s="232"/>
      <c r="BF32" s="232"/>
      <c r="BG32" s="232"/>
    </row>
    <row r="33" spans="1:59" s="207" customFormat="1" ht="15" customHeight="1">
      <c r="A33" s="1219"/>
      <c r="V33" s="214"/>
      <c r="W33" s="223" t="s">
        <v>149</v>
      </c>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30"/>
      <c r="BA33" s="229"/>
      <c r="BB33" s="229"/>
      <c r="BC33" s="229"/>
      <c r="BD33" s="229"/>
      <c r="BE33" s="230"/>
      <c r="BF33" s="230"/>
      <c r="BG33" s="230"/>
    </row>
    <row r="34" spans="1:59" s="207" customFormat="1" ht="15" customHeight="1">
      <c r="A34" s="1219"/>
      <c r="V34" s="214"/>
      <c r="W34" s="205" t="s">
        <v>150</v>
      </c>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8"/>
      <c r="AX34" s="228"/>
      <c r="AY34" s="228"/>
      <c r="AZ34" s="232"/>
      <c r="BA34" s="228"/>
      <c r="BB34" s="229"/>
      <c r="BC34" s="229"/>
      <c r="BD34" s="229"/>
      <c r="BE34" s="230"/>
      <c r="BF34" s="230"/>
      <c r="BG34" s="230"/>
    </row>
    <row r="35" spans="1:59" s="207" customFormat="1" ht="15" customHeight="1">
      <c r="A35" s="1219"/>
      <c r="V35" s="214"/>
      <c r="W35" s="246" t="s">
        <v>308</v>
      </c>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30"/>
      <c r="BA35" s="229"/>
      <c r="BB35" s="229"/>
      <c r="BC35" s="229"/>
      <c r="BD35" s="229"/>
      <c r="BE35" s="230"/>
      <c r="BF35" s="230"/>
      <c r="BG35" s="230"/>
    </row>
    <row r="36" spans="1:59" s="207" customFormat="1" ht="15" customHeight="1">
      <c r="A36" s="1219"/>
      <c r="V36" s="222"/>
      <c r="W36" s="223" t="s">
        <v>151</v>
      </c>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30"/>
      <c r="BA36" s="229"/>
      <c r="BB36" s="229"/>
      <c r="BC36" s="229"/>
      <c r="BD36" s="229"/>
      <c r="BE36" s="230"/>
      <c r="BF36" s="230"/>
      <c r="BG36" s="230"/>
    </row>
    <row r="38" spans="1:59" ht="18.75" customHeight="1">
      <c r="V38" s="199" t="s">
        <v>309</v>
      </c>
    </row>
    <row r="39" spans="1:59">
      <c r="V39" s="201" t="s">
        <v>141</v>
      </c>
      <c r="W39" s="202"/>
      <c r="X39" s="203"/>
      <c r="Y39" s="203"/>
      <c r="Z39" s="203"/>
      <c r="AA39" s="203">
        <v>1990</v>
      </c>
      <c r="AB39" s="203">
        <v>1991</v>
      </c>
      <c r="AC39" s="203">
        <v>1992</v>
      </c>
      <c r="AD39" s="203">
        <v>1993</v>
      </c>
      <c r="AE39" s="203">
        <v>1994</v>
      </c>
      <c r="AF39" s="203">
        <v>1995</v>
      </c>
      <c r="AG39" s="203">
        <v>1996</v>
      </c>
      <c r="AH39" s="203">
        <v>1997</v>
      </c>
      <c r="AI39" s="203">
        <v>1998</v>
      </c>
      <c r="AJ39" s="203">
        <v>1999</v>
      </c>
      <c r="AK39" s="203">
        <v>2000</v>
      </c>
      <c r="AL39" s="203">
        <v>2001</v>
      </c>
      <c r="AM39" s="203">
        <v>2002</v>
      </c>
      <c r="AN39" s="203">
        <v>2003</v>
      </c>
      <c r="AO39" s="203">
        <v>2004</v>
      </c>
      <c r="AP39" s="203">
        <v>2005</v>
      </c>
      <c r="AQ39" s="203">
        <v>2006</v>
      </c>
      <c r="AR39" s="203">
        <v>2007</v>
      </c>
      <c r="AS39" s="203">
        <v>2008</v>
      </c>
      <c r="AT39" s="203">
        <v>2009</v>
      </c>
      <c r="AU39" s="203">
        <f t="shared" ref="AU39:BB39" si="3">AT39+1</f>
        <v>2010</v>
      </c>
      <c r="AV39" s="203">
        <f t="shared" si="3"/>
        <v>2011</v>
      </c>
      <c r="AW39" s="203">
        <f t="shared" si="3"/>
        <v>2012</v>
      </c>
      <c r="AX39" s="203">
        <f t="shared" si="3"/>
        <v>2013</v>
      </c>
      <c r="AY39" s="203">
        <f t="shared" si="3"/>
        <v>2014</v>
      </c>
      <c r="AZ39" s="203">
        <f t="shared" si="3"/>
        <v>2015</v>
      </c>
      <c r="BA39" s="203">
        <f t="shared" si="3"/>
        <v>2016</v>
      </c>
      <c r="BB39" s="203">
        <f t="shared" si="3"/>
        <v>2017</v>
      </c>
      <c r="BC39" s="203">
        <f>BB39+1</f>
        <v>2018</v>
      </c>
      <c r="BD39" s="203">
        <f>BC39+1</f>
        <v>2019</v>
      </c>
      <c r="BE39" s="203">
        <f>BD39+1</f>
        <v>2020</v>
      </c>
      <c r="BF39" s="203">
        <f>BE39+1</f>
        <v>2021</v>
      </c>
      <c r="BG39" s="203">
        <f>BF39+1</f>
        <v>2022</v>
      </c>
    </row>
    <row r="40" spans="1:59" s="207" customFormat="1" ht="15" customHeight="1">
      <c r="A40" s="1219"/>
      <c r="V40" s="211" t="s">
        <v>143</v>
      </c>
      <c r="W40" s="250"/>
      <c r="X40" s="213"/>
      <c r="Y40" s="213"/>
      <c r="Z40" s="213"/>
      <c r="AA40" s="213">
        <v>4585.7712184484189</v>
      </c>
      <c r="AB40" s="213">
        <v>4609.179689277019</v>
      </c>
      <c r="AC40" s="213">
        <v>4879.8228429040519</v>
      </c>
      <c r="AD40" s="213">
        <v>4928.3816787447258</v>
      </c>
      <c r="AE40" s="213">
        <v>5259.9845146312537</v>
      </c>
      <c r="AF40" s="213">
        <v>5249.8248282105642</v>
      </c>
      <c r="AG40" s="213">
        <v>5317.7083038152341</v>
      </c>
      <c r="AH40" s="213">
        <v>4981.2360174151409</v>
      </c>
      <c r="AI40" s="213">
        <v>4980.9197495439857</v>
      </c>
      <c r="AJ40" s="213">
        <v>5172.0583482944094</v>
      </c>
      <c r="AK40" s="213">
        <v>5233.4201081815727</v>
      </c>
      <c r="AL40" s="213">
        <v>5085.3227447225217</v>
      </c>
      <c r="AM40" s="213">
        <v>5275.9193359423034</v>
      </c>
      <c r="AN40" s="213">
        <v>5298.666908923874</v>
      </c>
      <c r="AO40" s="213">
        <v>5161.3608276877885</v>
      </c>
      <c r="AP40" s="213">
        <v>5151.6827108149319</v>
      </c>
      <c r="AQ40" s="213">
        <v>4864.424604989028</v>
      </c>
      <c r="AR40" s="213">
        <v>4990.2209316249473</v>
      </c>
      <c r="AS40" s="213">
        <v>4858.3332691750593</v>
      </c>
      <c r="AT40" s="213">
        <v>4592.329848636522</v>
      </c>
      <c r="AU40" s="213">
        <v>4856.7516729108065</v>
      </c>
      <c r="AV40" s="213">
        <v>5082.4764965955319</v>
      </c>
      <c r="AW40" s="213">
        <v>5342.0545983302891</v>
      </c>
      <c r="AX40" s="213">
        <v>5162.2473323248096</v>
      </c>
      <c r="AY40" s="213">
        <v>4779.5043411777115</v>
      </c>
      <c r="AZ40" s="213">
        <v>4603.2716899634115</v>
      </c>
      <c r="BA40" s="213">
        <v>4469.2628312583674</v>
      </c>
      <c r="BB40" s="213">
        <v>4486.8727864810444</v>
      </c>
      <c r="BC40" s="213">
        <v>4121.0550066217538</v>
      </c>
      <c r="BD40" s="213">
        <v>3971.0071230497178</v>
      </c>
      <c r="BE40" s="213">
        <v>3922.3721987451736</v>
      </c>
      <c r="BF40" s="213">
        <v>3732.3134602525015</v>
      </c>
      <c r="BG40" s="213">
        <v>3795.6167586416705</v>
      </c>
    </row>
    <row r="41" spans="1:59" s="207" customFormat="1" ht="15" customHeight="1">
      <c r="A41" s="1219"/>
      <c r="V41" s="214"/>
      <c r="W41" s="251" t="s">
        <v>153</v>
      </c>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row>
    <row r="42" spans="1:59" s="207" customFormat="1" ht="15" customHeight="1">
      <c r="A42" s="1219"/>
      <c r="V42" s="214"/>
      <c r="W42" s="223" t="s">
        <v>154</v>
      </c>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row>
    <row r="43" spans="1:59" s="207" customFormat="1" ht="15" customHeight="1">
      <c r="A43" s="1219"/>
      <c r="V43" s="214"/>
      <c r="W43" s="252" t="s">
        <v>155</v>
      </c>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row>
    <row r="44" spans="1:59" s="207" customFormat="1" ht="15" customHeight="1">
      <c r="A44" s="1219"/>
      <c r="V44" s="214"/>
      <c r="W44" s="223" t="s">
        <v>156</v>
      </c>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row>
    <row r="45" spans="1:59" s="207" customFormat="1" ht="15" customHeight="1">
      <c r="A45" s="1219"/>
      <c r="V45" s="214"/>
      <c r="W45" s="248" t="s">
        <v>159</v>
      </c>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row>
    <row r="46" spans="1:59" s="207" customFormat="1" ht="15" customHeight="1">
      <c r="A46" s="1219"/>
      <c r="V46" s="214"/>
      <c r="W46" s="223" t="s">
        <v>157</v>
      </c>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row>
    <row r="47" spans="1:59" s="207" customFormat="1" ht="15" customHeight="1">
      <c r="A47" s="1219"/>
      <c r="V47" s="214"/>
      <c r="W47" s="246" t="s">
        <v>308</v>
      </c>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row>
    <row r="48" spans="1:59" s="207" customFormat="1" ht="15" customHeight="1">
      <c r="A48" s="1219"/>
      <c r="V48" s="222"/>
      <c r="W48" s="223" t="s">
        <v>151</v>
      </c>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row>
    <row r="50" spans="1:59">
      <c r="V50" s="199" t="s">
        <v>158</v>
      </c>
    </row>
    <row r="51" spans="1:59">
      <c r="V51" s="201" t="s">
        <v>141</v>
      </c>
      <c r="W51" s="202"/>
      <c r="X51" s="203"/>
      <c r="Y51" s="203"/>
      <c r="Z51" s="203"/>
      <c r="AA51" s="203">
        <v>1990</v>
      </c>
      <c r="AB51" s="203">
        <v>1991</v>
      </c>
      <c r="AC51" s="203">
        <v>1992</v>
      </c>
      <c r="AD51" s="203">
        <v>1993</v>
      </c>
      <c r="AE51" s="203">
        <v>1994</v>
      </c>
      <c r="AF51" s="203">
        <v>1995</v>
      </c>
      <c r="AG51" s="203">
        <v>1996</v>
      </c>
      <c r="AH51" s="203">
        <v>1997</v>
      </c>
      <c r="AI51" s="203">
        <v>1998</v>
      </c>
      <c r="AJ51" s="203">
        <v>1999</v>
      </c>
      <c r="AK51" s="203">
        <v>2000</v>
      </c>
      <c r="AL51" s="203">
        <v>2001</v>
      </c>
      <c r="AM51" s="203">
        <v>2002</v>
      </c>
      <c r="AN51" s="203">
        <v>2003</v>
      </c>
      <c r="AO51" s="203">
        <v>2004</v>
      </c>
      <c r="AP51" s="203">
        <v>2005</v>
      </c>
      <c r="AQ51" s="203">
        <v>2006</v>
      </c>
      <c r="AR51" s="203">
        <v>2007</v>
      </c>
      <c r="AS51" s="203">
        <v>2008</v>
      </c>
      <c r="AT51" s="203">
        <v>2009</v>
      </c>
      <c r="AU51" s="203">
        <f t="shared" ref="AU51:BB51" si="4">AT51+1</f>
        <v>2010</v>
      </c>
      <c r="AV51" s="203">
        <f t="shared" si="4"/>
        <v>2011</v>
      </c>
      <c r="AW51" s="203">
        <f t="shared" si="4"/>
        <v>2012</v>
      </c>
      <c r="AX51" s="203">
        <f t="shared" si="4"/>
        <v>2013</v>
      </c>
      <c r="AY51" s="203">
        <f t="shared" si="4"/>
        <v>2014</v>
      </c>
      <c r="AZ51" s="203">
        <f t="shared" si="4"/>
        <v>2015</v>
      </c>
      <c r="BA51" s="203">
        <f t="shared" si="4"/>
        <v>2016</v>
      </c>
      <c r="BB51" s="203">
        <f t="shared" si="4"/>
        <v>2017</v>
      </c>
      <c r="BC51" s="203">
        <f>BB51+1</f>
        <v>2018</v>
      </c>
      <c r="BD51" s="203">
        <f>BC51+1</f>
        <v>2019</v>
      </c>
      <c r="BE51" s="203">
        <f>BD51+1</f>
        <v>2020</v>
      </c>
      <c r="BF51" s="203">
        <f>BE51+1</f>
        <v>2021</v>
      </c>
      <c r="BG51" s="203">
        <f>BF51+1</f>
        <v>2022</v>
      </c>
    </row>
    <row r="52" spans="1:59" s="207" customFormat="1" ht="15" customHeight="1">
      <c r="A52" s="1219"/>
      <c r="V52" s="211" t="s">
        <v>143</v>
      </c>
      <c r="W52" s="250"/>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row>
    <row r="53" spans="1:59" s="207" customFormat="1" ht="15" customHeight="1">
      <c r="A53" s="1219"/>
      <c r="V53" s="214"/>
      <c r="W53" s="251" t="s">
        <v>153</v>
      </c>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30"/>
      <c r="BA53" s="229"/>
      <c r="BB53" s="229"/>
      <c r="BC53" s="229"/>
      <c r="BD53" s="229"/>
      <c r="BE53" s="230"/>
      <c r="BF53" s="230"/>
      <c r="BG53" s="230"/>
    </row>
    <row r="54" spans="1:59" s="207" customFormat="1" ht="15" customHeight="1">
      <c r="A54" s="1219"/>
      <c r="V54" s="214"/>
      <c r="W54" s="223" t="s">
        <v>154</v>
      </c>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30"/>
      <c r="BA54" s="229"/>
      <c r="BB54" s="229"/>
      <c r="BC54" s="229"/>
      <c r="BD54" s="229"/>
      <c r="BE54" s="230"/>
      <c r="BF54" s="230"/>
      <c r="BG54" s="230"/>
    </row>
    <row r="55" spans="1:59" s="207" customFormat="1" ht="15" customHeight="1">
      <c r="A55" s="1219"/>
      <c r="V55" s="214"/>
      <c r="W55" s="252" t="s">
        <v>310</v>
      </c>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30"/>
      <c r="BA55" s="229"/>
      <c r="BB55" s="229"/>
      <c r="BC55" s="229"/>
      <c r="BD55" s="229"/>
      <c r="BE55" s="230"/>
      <c r="BF55" s="230"/>
      <c r="BG55" s="230"/>
    </row>
    <row r="56" spans="1:59" s="207" customFormat="1" ht="15" customHeight="1">
      <c r="A56" s="1219"/>
      <c r="V56" s="214"/>
      <c r="W56" s="223" t="s">
        <v>156</v>
      </c>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30"/>
      <c r="BA56" s="229"/>
      <c r="BB56" s="229"/>
      <c r="BC56" s="229"/>
      <c r="BD56" s="229"/>
      <c r="BE56" s="230"/>
      <c r="BF56" s="230"/>
      <c r="BG56" s="230"/>
    </row>
    <row r="57" spans="1:59" s="207" customFormat="1" ht="15" customHeight="1">
      <c r="A57" s="1219"/>
      <c r="V57" s="214"/>
      <c r="W57" s="252" t="s">
        <v>311</v>
      </c>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30"/>
      <c r="BA57" s="229"/>
      <c r="BB57" s="229"/>
      <c r="BC57" s="229"/>
      <c r="BD57" s="229"/>
      <c r="BE57" s="230"/>
      <c r="BF57" s="230"/>
      <c r="BG57" s="230"/>
    </row>
    <row r="58" spans="1:59" s="207" customFormat="1" ht="15" customHeight="1">
      <c r="A58" s="1219"/>
      <c r="V58" s="214"/>
      <c r="W58" s="223" t="s">
        <v>312</v>
      </c>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30"/>
      <c r="BA58" s="229"/>
      <c r="BB58" s="229"/>
      <c r="BC58" s="229"/>
      <c r="BD58" s="229"/>
      <c r="BE58" s="230"/>
      <c r="BF58" s="230"/>
      <c r="BG58" s="230"/>
    </row>
    <row r="59" spans="1:59" s="207" customFormat="1" ht="15" customHeight="1">
      <c r="A59" s="1219"/>
      <c r="V59" s="214"/>
      <c r="W59" s="246" t="s">
        <v>313</v>
      </c>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30"/>
      <c r="BA59" s="229"/>
      <c r="BB59" s="229"/>
      <c r="BC59" s="229"/>
      <c r="BD59" s="229"/>
      <c r="BE59" s="230"/>
      <c r="BF59" s="230"/>
      <c r="BG59" s="230"/>
    </row>
    <row r="60" spans="1:59" s="207" customFormat="1" ht="15" customHeight="1">
      <c r="A60" s="1219"/>
      <c r="V60" s="222"/>
      <c r="W60" s="223" t="s">
        <v>314</v>
      </c>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30"/>
      <c r="BA60" s="229"/>
      <c r="BB60" s="229"/>
      <c r="BC60" s="229"/>
      <c r="BD60" s="229"/>
      <c r="BE60" s="230"/>
      <c r="BF60" s="230"/>
      <c r="BG60" s="230"/>
    </row>
    <row r="62" spans="1:59" ht="55.5">
      <c r="B62" s="198"/>
      <c r="C62" s="198"/>
      <c r="D62" s="198"/>
      <c r="E62" s="198"/>
      <c r="F62" s="198"/>
      <c r="G62" s="198"/>
      <c r="H62" s="198"/>
      <c r="I62" s="198"/>
      <c r="J62" s="198"/>
      <c r="K62" s="198"/>
      <c r="L62" s="198"/>
      <c r="M62" s="198"/>
      <c r="N62" s="198"/>
      <c r="O62" s="198"/>
      <c r="P62" s="198"/>
      <c r="Q62" s="198"/>
      <c r="R62" s="198"/>
      <c r="S62" s="198"/>
      <c r="T62" s="198"/>
      <c r="U62" s="198"/>
      <c r="V62" s="198"/>
      <c r="W62" s="237" t="s">
        <v>302</v>
      </c>
    </row>
    <row r="64" spans="1:59" ht="72">
      <c r="W64" s="1176" t="s">
        <v>303</v>
      </c>
    </row>
  </sheetData>
  <mergeCells count="2">
    <mergeCell ref="V1:W1"/>
    <mergeCell ref="V7:W7"/>
  </mergeCells>
  <phoneticPr fontId="10"/>
  <pageMargins left="0.2" right="0.22" top="0.98425196850393704" bottom="0.98425196850393704" header="0.51181102362204722" footer="0.51181102362204722"/>
  <pageSetup paperSize="9" scale="2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pageSetUpPr fitToPage="1"/>
  </sheetPr>
  <dimension ref="A1:BJ64"/>
  <sheetViews>
    <sheetView zoomScaleNormal="100" workbookViewId="0">
      <pane xSplit="26" ySplit="5" topLeftCell="AA6"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875" style="1218" customWidth="1"/>
    <col min="2" max="20" width="8.625" style="198" hidden="1" customWidth="1"/>
    <col min="21" max="21" width="1.625" style="198" customWidth="1"/>
    <col min="22" max="22" width="1.5" style="199" customWidth="1"/>
    <col min="23" max="23" width="27.625" style="199" customWidth="1"/>
    <col min="24" max="26" width="8.25" style="199" hidden="1" customWidth="1"/>
    <col min="27" max="50" width="8.25" style="199" customWidth="1"/>
    <col min="51" max="52" width="8.25" style="198" customWidth="1"/>
    <col min="53" max="54" width="8.25" style="199" customWidth="1"/>
    <col min="55" max="56" width="8.25" style="198" customWidth="1"/>
    <col min="57" max="59" width="8.25" style="199" customWidth="1"/>
    <col min="60" max="16384" width="9" style="199"/>
  </cols>
  <sheetData>
    <row r="1" spans="1:62" ht="52.5" customHeight="1">
      <c r="A1" s="1217"/>
      <c r="V1" s="1273" t="s">
        <v>296</v>
      </c>
      <c r="W1" s="1273"/>
      <c r="X1" s="200"/>
      <c r="Y1" s="200"/>
      <c r="Z1" s="200"/>
      <c r="AA1" s="200"/>
    </row>
    <row r="2" spans="1:62" ht="14.25" customHeight="1">
      <c r="V2" s="36"/>
    </row>
    <row r="3" spans="1:62" ht="14.25" customHeight="1">
      <c r="V3" s="36" t="str">
        <f>'0.Contents'!$C$2</f>
        <v>＜暫定データ＞</v>
      </c>
    </row>
    <row r="4" spans="1:62">
      <c r="V4" s="199" t="s">
        <v>297</v>
      </c>
    </row>
    <row r="5" spans="1:62" ht="14.25" customHeight="1">
      <c r="V5" s="201" t="s">
        <v>141</v>
      </c>
      <c r="W5" s="202"/>
      <c r="X5" s="203"/>
      <c r="Y5" s="203"/>
      <c r="Z5" s="203"/>
      <c r="AA5" s="203">
        <v>1990</v>
      </c>
      <c r="AB5" s="203">
        <v>1991</v>
      </c>
      <c r="AC5" s="203">
        <v>1992</v>
      </c>
      <c r="AD5" s="203">
        <v>1993</v>
      </c>
      <c r="AE5" s="203">
        <v>1994</v>
      </c>
      <c r="AF5" s="203">
        <v>1995</v>
      </c>
      <c r="AG5" s="203">
        <v>1996</v>
      </c>
      <c r="AH5" s="203">
        <v>1997</v>
      </c>
      <c r="AI5" s="203">
        <v>1998</v>
      </c>
      <c r="AJ5" s="203">
        <v>1999</v>
      </c>
      <c r="AK5" s="203">
        <v>2000</v>
      </c>
      <c r="AL5" s="203">
        <v>2001</v>
      </c>
      <c r="AM5" s="203">
        <v>2002</v>
      </c>
      <c r="AN5" s="203">
        <v>2003</v>
      </c>
      <c r="AO5" s="203">
        <v>2004</v>
      </c>
      <c r="AP5" s="203">
        <v>2005</v>
      </c>
      <c r="AQ5" s="203">
        <f t="shared" ref="AQ5:AW5" si="0">AP5+1</f>
        <v>2006</v>
      </c>
      <c r="AR5" s="203">
        <f t="shared" si="0"/>
        <v>2007</v>
      </c>
      <c r="AS5" s="203">
        <f t="shared" si="0"/>
        <v>2008</v>
      </c>
      <c r="AT5" s="203">
        <f t="shared" si="0"/>
        <v>2009</v>
      </c>
      <c r="AU5" s="203">
        <f t="shared" si="0"/>
        <v>2010</v>
      </c>
      <c r="AV5" s="203">
        <f t="shared" si="0"/>
        <v>2011</v>
      </c>
      <c r="AW5" s="203">
        <f t="shared" si="0"/>
        <v>2012</v>
      </c>
      <c r="AX5" s="203">
        <f t="shared" ref="AX5:BG5" si="1">AW5+1</f>
        <v>2013</v>
      </c>
      <c r="AY5" s="203">
        <f t="shared" si="1"/>
        <v>2014</v>
      </c>
      <c r="AZ5" s="203">
        <f t="shared" si="1"/>
        <v>2015</v>
      </c>
      <c r="BA5" s="203">
        <f t="shared" si="1"/>
        <v>2016</v>
      </c>
      <c r="BB5" s="203">
        <f t="shared" si="1"/>
        <v>2017</v>
      </c>
      <c r="BC5" s="203">
        <f t="shared" si="1"/>
        <v>2018</v>
      </c>
      <c r="BD5" s="203">
        <f t="shared" si="1"/>
        <v>2019</v>
      </c>
      <c r="BE5" s="203">
        <f t="shared" si="1"/>
        <v>2020</v>
      </c>
      <c r="BF5" s="203">
        <f t="shared" si="1"/>
        <v>2021</v>
      </c>
      <c r="BG5" s="203">
        <f t="shared" si="1"/>
        <v>2022</v>
      </c>
    </row>
    <row r="6" spans="1:62" s="207" customFormat="1" ht="15" customHeight="1">
      <c r="A6" s="1219"/>
      <c r="B6" s="204"/>
      <c r="C6" s="204"/>
      <c r="D6" s="204"/>
      <c r="E6" s="204"/>
      <c r="F6" s="204"/>
      <c r="G6" s="204"/>
      <c r="H6" s="204"/>
      <c r="I6" s="204"/>
      <c r="J6" s="204"/>
      <c r="K6" s="204"/>
      <c r="L6" s="204"/>
      <c r="M6" s="204"/>
      <c r="N6" s="204"/>
      <c r="O6" s="204"/>
      <c r="P6" s="204"/>
      <c r="Q6" s="204"/>
      <c r="R6" s="204"/>
      <c r="S6" s="204"/>
      <c r="T6" s="204"/>
      <c r="U6" s="204"/>
      <c r="V6" s="205" t="s">
        <v>72</v>
      </c>
      <c r="W6" s="206"/>
      <c r="X6" s="210"/>
      <c r="Y6" s="210"/>
      <c r="Z6" s="210"/>
      <c r="AA6" s="210">
        <v>123611</v>
      </c>
      <c r="AB6" s="210">
        <v>124101</v>
      </c>
      <c r="AC6" s="210">
        <v>124567</v>
      </c>
      <c r="AD6" s="210">
        <v>124938</v>
      </c>
      <c r="AE6" s="210">
        <v>125265</v>
      </c>
      <c r="AF6" s="210">
        <v>125570</v>
      </c>
      <c r="AG6" s="210">
        <v>125859</v>
      </c>
      <c r="AH6" s="210">
        <v>126157</v>
      </c>
      <c r="AI6" s="210">
        <v>126472</v>
      </c>
      <c r="AJ6" s="210">
        <v>126667</v>
      </c>
      <c r="AK6" s="210">
        <v>126926</v>
      </c>
      <c r="AL6" s="210">
        <v>127316</v>
      </c>
      <c r="AM6" s="210">
        <v>127486</v>
      </c>
      <c r="AN6" s="210">
        <v>127694</v>
      </c>
      <c r="AO6" s="210">
        <v>127787</v>
      </c>
      <c r="AP6" s="210">
        <v>127768</v>
      </c>
      <c r="AQ6" s="210">
        <v>127901</v>
      </c>
      <c r="AR6" s="210">
        <v>128033</v>
      </c>
      <c r="AS6" s="210">
        <v>128084</v>
      </c>
      <c r="AT6" s="210">
        <v>128032</v>
      </c>
      <c r="AU6" s="210">
        <v>128057.35199999998</v>
      </c>
      <c r="AV6" s="210">
        <v>127834.23300000001</v>
      </c>
      <c r="AW6" s="210">
        <v>127592.65700000001</v>
      </c>
      <c r="AX6" s="210">
        <v>127413.88800000001</v>
      </c>
      <c r="AY6" s="210">
        <v>127237.15</v>
      </c>
      <c r="AZ6" s="210">
        <v>127094.745</v>
      </c>
      <c r="BA6" s="210">
        <v>127042</v>
      </c>
      <c r="BB6" s="210">
        <v>126919</v>
      </c>
      <c r="BC6" s="210">
        <v>126749</v>
      </c>
      <c r="BD6" s="210">
        <v>126555</v>
      </c>
      <c r="BE6" s="210">
        <v>126146.09899999999</v>
      </c>
      <c r="BF6" s="210">
        <v>125502.29</v>
      </c>
      <c r="BG6" s="210">
        <v>124947</v>
      </c>
    </row>
    <row r="7" spans="1:62" ht="43.5" customHeight="1">
      <c r="V7" s="1275" t="s">
        <v>298</v>
      </c>
      <c r="W7" s="1275"/>
      <c r="AY7" s="199"/>
      <c r="AZ7" s="199"/>
      <c r="BC7" s="199"/>
      <c r="BD7" s="199"/>
    </row>
    <row r="8" spans="1:62" ht="14.25" customHeight="1">
      <c r="V8" s="1276"/>
      <c r="W8" s="1276"/>
      <c r="AY8" s="199"/>
      <c r="AZ8" s="199"/>
      <c r="BC8" s="199"/>
      <c r="BD8" s="199"/>
      <c r="BJ8" s="199" t="s">
        <v>15</v>
      </c>
    </row>
    <row r="9" spans="1:62" ht="14.25" customHeight="1">
      <c r="V9" s="1184"/>
      <c r="W9" s="1184"/>
      <c r="AY9" s="199"/>
      <c r="AZ9" s="199"/>
      <c r="BC9" s="199"/>
      <c r="BD9" s="199"/>
    </row>
    <row r="10" spans="1:62" ht="16.5">
      <c r="V10" s="199" t="s">
        <v>299</v>
      </c>
      <c r="AY10" s="199"/>
      <c r="AZ10" s="199"/>
      <c r="BC10" s="199"/>
      <c r="BD10" s="199"/>
    </row>
    <row r="11" spans="1:62">
      <c r="V11" s="201" t="s">
        <v>141</v>
      </c>
      <c r="W11" s="202"/>
      <c r="X11" s="203"/>
      <c r="Y11" s="203"/>
      <c r="Z11" s="203"/>
      <c r="AA11" s="203">
        <v>1990</v>
      </c>
      <c r="AB11" s="203">
        <v>1991</v>
      </c>
      <c r="AC11" s="203">
        <v>1992</v>
      </c>
      <c r="AD11" s="203">
        <v>1993</v>
      </c>
      <c r="AE11" s="203">
        <v>1994</v>
      </c>
      <c r="AF11" s="203">
        <v>1995</v>
      </c>
      <c r="AG11" s="203">
        <v>1996</v>
      </c>
      <c r="AH11" s="203">
        <v>1997</v>
      </c>
      <c r="AI11" s="203">
        <v>1998</v>
      </c>
      <c r="AJ11" s="203">
        <v>1999</v>
      </c>
      <c r="AK11" s="203">
        <v>2000</v>
      </c>
      <c r="AL11" s="203">
        <v>2001</v>
      </c>
      <c r="AM11" s="203">
        <v>2002</v>
      </c>
      <c r="AN11" s="203">
        <v>2003</v>
      </c>
      <c r="AO11" s="203">
        <v>2004</v>
      </c>
      <c r="AP11" s="203">
        <v>2005</v>
      </c>
      <c r="AQ11" s="203">
        <f t="shared" ref="AQ11:AW11" si="2">AP11+1</f>
        <v>2006</v>
      </c>
      <c r="AR11" s="203">
        <f t="shared" si="2"/>
        <v>2007</v>
      </c>
      <c r="AS11" s="203">
        <f t="shared" si="2"/>
        <v>2008</v>
      </c>
      <c r="AT11" s="203">
        <f t="shared" si="2"/>
        <v>2009</v>
      </c>
      <c r="AU11" s="203">
        <f t="shared" si="2"/>
        <v>2010</v>
      </c>
      <c r="AV11" s="203">
        <f t="shared" si="2"/>
        <v>2011</v>
      </c>
      <c r="AW11" s="203">
        <f t="shared" si="2"/>
        <v>2012</v>
      </c>
      <c r="AX11" s="203">
        <f t="shared" ref="AX11:BG11" si="3">AW11+1</f>
        <v>2013</v>
      </c>
      <c r="AY11" s="203">
        <f t="shared" si="3"/>
        <v>2014</v>
      </c>
      <c r="AZ11" s="203">
        <f t="shared" si="3"/>
        <v>2015</v>
      </c>
      <c r="BA11" s="203">
        <f t="shared" si="3"/>
        <v>2016</v>
      </c>
      <c r="BB11" s="203">
        <f t="shared" si="3"/>
        <v>2017</v>
      </c>
      <c r="BC11" s="203">
        <f t="shared" si="3"/>
        <v>2018</v>
      </c>
      <c r="BD11" s="203">
        <f t="shared" si="3"/>
        <v>2019</v>
      </c>
      <c r="BE11" s="203">
        <f t="shared" si="3"/>
        <v>2020</v>
      </c>
      <c r="BF11" s="203">
        <f t="shared" si="3"/>
        <v>2021</v>
      </c>
      <c r="BG11" s="203">
        <f t="shared" si="3"/>
        <v>2022</v>
      </c>
    </row>
    <row r="12" spans="1:62" s="207" customFormat="1" ht="15" customHeight="1">
      <c r="A12" s="1219"/>
      <c r="B12" s="204"/>
      <c r="C12" s="204"/>
      <c r="D12" s="204"/>
      <c r="E12" s="204"/>
      <c r="F12" s="204"/>
      <c r="G12" s="204"/>
      <c r="H12" s="204"/>
      <c r="I12" s="204"/>
      <c r="J12" s="204"/>
      <c r="K12" s="204"/>
      <c r="L12" s="204"/>
      <c r="M12" s="204"/>
      <c r="N12" s="204"/>
      <c r="O12" s="204"/>
      <c r="P12" s="204"/>
      <c r="Q12" s="204"/>
      <c r="R12" s="204"/>
      <c r="S12" s="204"/>
      <c r="T12" s="204"/>
      <c r="U12" s="204"/>
      <c r="V12" s="211" t="s">
        <v>143</v>
      </c>
      <c r="W12" s="212"/>
      <c r="X12" s="213"/>
      <c r="Y12" s="213"/>
      <c r="Z12" s="213"/>
      <c r="AA12" s="213">
        <v>1550.6186365750682</v>
      </c>
      <c r="AB12" s="213">
        <v>1576.9126438774183</v>
      </c>
      <c r="AC12" s="213">
        <v>1687.515501388458</v>
      </c>
      <c r="AD12" s="213">
        <v>1722.4698700807096</v>
      </c>
      <c r="AE12" s="213">
        <v>1857.4963564709353</v>
      </c>
      <c r="AF12" s="213">
        <v>1874.2907711263802</v>
      </c>
      <c r="AG12" s="213">
        <v>1922.3576571442813</v>
      </c>
      <c r="AH12" s="213">
        <v>1822.4743350244789</v>
      </c>
      <c r="AI12" s="213">
        <v>1843.6126637577108</v>
      </c>
      <c r="AJ12" s="213">
        <v>1936.2463430141852</v>
      </c>
      <c r="AK12" s="213">
        <v>1979.7675817624863</v>
      </c>
      <c r="AL12" s="213">
        <v>1942.7161916390307</v>
      </c>
      <c r="AM12" s="213">
        <v>2038.6235330994193</v>
      </c>
      <c r="AN12" s="213">
        <v>2068.0183568965613</v>
      </c>
      <c r="AO12" s="213">
        <v>2034.9495589597784</v>
      </c>
      <c r="AP12" s="213">
        <v>2060.4636187971805</v>
      </c>
      <c r="AQ12" s="213">
        <v>1966.7885559157367</v>
      </c>
      <c r="AR12" s="213">
        <v>2039.4171537814532</v>
      </c>
      <c r="AS12" s="213">
        <v>2005.6992649936883</v>
      </c>
      <c r="AT12" s="213">
        <v>1914.0494863717731</v>
      </c>
      <c r="AU12" s="213">
        <v>2039.8109427652359</v>
      </c>
      <c r="AV12" s="213">
        <v>2153.7677507198905</v>
      </c>
      <c r="AW12" s="213">
        <v>2325.7396179315074</v>
      </c>
      <c r="AX12" s="213">
        <v>2266.938079764504</v>
      </c>
      <c r="AY12" s="213">
        <v>2119.0514564741884</v>
      </c>
      <c r="AZ12" s="213">
        <v>2062.71162053227</v>
      </c>
      <c r="BA12" s="213">
        <v>2022.0083524736856</v>
      </c>
      <c r="BB12" s="213">
        <v>2050.6971744909706</v>
      </c>
      <c r="BC12" s="213">
        <v>1902.9220627854045</v>
      </c>
      <c r="BD12" s="213">
        <v>1853.5294750769767</v>
      </c>
      <c r="BE12" s="213">
        <v>1850.0038996310491</v>
      </c>
      <c r="BF12" s="213">
        <v>1777.2347205658532</v>
      </c>
      <c r="BG12" s="213">
        <v>1830.7590144815661</v>
      </c>
    </row>
    <row r="13" spans="1:62" s="207" customFormat="1" ht="15" customHeight="1">
      <c r="A13" s="1219"/>
      <c r="B13" s="204"/>
      <c r="C13" s="204"/>
      <c r="D13" s="204"/>
      <c r="E13" s="204"/>
      <c r="F13" s="204"/>
      <c r="G13" s="204"/>
      <c r="H13" s="204"/>
      <c r="I13" s="204"/>
      <c r="J13" s="204"/>
      <c r="K13" s="204"/>
      <c r="L13" s="204"/>
      <c r="M13" s="204"/>
      <c r="N13" s="204"/>
      <c r="O13" s="204"/>
      <c r="P13" s="204"/>
      <c r="Q13" s="204"/>
      <c r="R13" s="204"/>
      <c r="S13" s="204"/>
      <c r="T13" s="204"/>
      <c r="U13" s="204"/>
      <c r="V13" s="214"/>
      <c r="W13" s="215" t="s">
        <v>144</v>
      </c>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row>
    <row r="14" spans="1:62" s="207" customFormat="1" ht="15" customHeight="1">
      <c r="A14" s="1219"/>
      <c r="B14" s="204"/>
      <c r="C14" s="204"/>
      <c r="D14" s="204"/>
      <c r="E14" s="204"/>
      <c r="F14" s="204"/>
      <c r="G14" s="204"/>
      <c r="H14" s="204"/>
      <c r="I14" s="204"/>
      <c r="J14" s="204"/>
      <c r="K14" s="204"/>
      <c r="L14" s="204"/>
      <c r="M14" s="204"/>
      <c r="N14" s="204"/>
      <c r="O14" s="204"/>
      <c r="P14" s="204"/>
      <c r="Q14" s="204"/>
      <c r="R14" s="204"/>
      <c r="S14" s="204"/>
      <c r="T14" s="204"/>
      <c r="U14" s="204"/>
      <c r="V14" s="214"/>
      <c r="W14" s="218" t="s">
        <v>145</v>
      </c>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row>
    <row r="15" spans="1:62" s="207" customFormat="1" ht="15" customHeight="1">
      <c r="A15" s="1219"/>
      <c r="B15" s="204"/>
      <c r="C15" s="204"/>
      <c r="D15" s="204"/>
      <c r="E15" s="204"/>
      <c r="F15" s="204"/>
      <c r="G15" s="204"/>
      <c r="H15" s="204"/>
      <c r="I15" s="204"/>
      <c r="J15" s="204"/>
      <c r="K15" s="204"/>
      <c r="L15" s="204"/>
      <c r="M15" s="204"/>
      <c r="N15" s="204"/>
      <c r="O15" s="204"/>
      <c r="P15" s="204"/>
      <c r="Q15" s="204"/>
      <c r="R15" s="204"/>
      <c r="S15" s="204"/>
      <c r="T15" s="204"/>
      <c r="U15" s="204"/>
      <c r="V15" s="214"/>
      <c r="W15" s="218" t="s">
        <v>2</v>
      </c>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row>
    <row r="16" spans="1:62" s="207" customFormat="1" ht="15" customHeight="1">
      <c r="A16" s="1219"/>
      <c r="B16" s="204"/>
      <c r="C16" s="204"/>
      <c r="D16" s="204"/>
      <c r="E16" s="204"/>
      <c r="F16" s="204"/>
      <c r="G16" s="204"/>
      <c r="H16" s="204"/>
      <c r="I16" s="204"/>
      <c r="J16" s="204"/>
      <c r="K16" s="204"/>
      <c r="L16" s="204"/>
      <c r="M16" s="204"/>
      <c r="N16" s="204"/>
      <c r="O16" s="204"/>
      <c r="P16" s="204"/>
      <c r="Q16" s="204"/>
      <c r="R16" s="204"/>
      <c r="S16" s="204"/>
      <c r="T16" s="204"/>
      <c r="U16" s="204"/>
      <c r="V16" s="214"/>
      <c r="W16" s="221" t="s">
        <v>146</v>
      </c>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row>
    <row r="17" spans="1:59" s="207" customFormat="1" ht="15" customHeight="1">
      <c r="A17" s="1219"/>
      <c r="B17" s="204"/>
      <c r="C17" s="204"/>
      <c r="D17" s="204"/>
      <c r="E17" s="204"/>
      <c r="F17" s="204"/>
      <c r="G17" s="204"/>
      <c r="H17" s="204"/>
      <c r="I17" s="204"/>
      <c r="J17" s="204"/>
      <c r="K17" s="204"/>
      <c r="L17" s="204"/>
      <c r="M17" s="204"/>
      <c r="N17" s="204"/>
      <c r="O17" s="204"/>
      <c r="P17" s="204"/>
      <c r="Q17" s="204"/>
      <c r="R17" s="204"/>
      <c r="S17" s="204"/>
      <c r="T17" s="204"/>
      <c r="U17" s="204"/>
      <c r="V17" s="214"/>
      <c r="W17" s="218" t="s">
        <v>147</v>
      </c>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row>
    <row r="18" spans="1:59" s="207" customFormat="1" ht="15" customHeight="1">
      <c r="A18" s="1219"/>
      <c r="B18" s="204"/>
      <c r="C18" s="204"/>
      <c r="D18" s="204"/>
      <c r="E18" s="204"/>
      <c r="F18" s="204"/>
      <c r="G18" s="204"/>
      <c r="H18" s="204"/>
      <c r="I18" s="204"/>
      <c r="J18" s="204"/>
      <c r="K18" s="204"/>
      <c r="L18" s="204"/>
      <c r="M18" s="204"/>
      <c r="N18" s="204"/>
      <c r="O18" s="204"/>
      <c r="P18" s="204"/>
      <c r="Q18" s="204"/>
      <c r="R18" s="204"/>
      <c r="S18" s="204"/>
      <c r="T18" s="204"/>
      <c r="U18" s="204"/>
      <c r="V18" s="214"/>
      <c r="W18" s="218" t="s">
        <v>148</v>
      </c>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row>
    <row r="19" spans="1:59" s="207" customFormat="1" ht="15" customHeight="1">
      <c r="A19" s="1219"/>
      <c r="B19" s="204"/>
      <c r="C19" s="204"/>
      <c r="D19" s="204"/>
      <c r="E19" s="204"/>
      <c r="F19" s="204"/>
      <c r="G19" s="204"/>
      <c r="H19" s="204"/>
      <c r="I19" s="204"/>
      <c r="J19" s="204"/>
      <c r="K19" s="204"/>
      <c r="L19" s="204"/>
      <c r="M19" s="204"/>
      <c r="N19" s="204"/>
      <c r="O19" s="204"/>
      <c r="P19" s="204"/>
      <c r="Q19" s="204"/>
      <c r="R19" s="204"/>
      <c r="S19" s="204"/>
      <c r="T19" s="204"/>
      <c r="U19" s="204"/>
      <c r="V19" s="214"/>
      <c r="W19" s="218" t="s">
        <v>149</v>
      </c>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row>
    <row r="20" spans="1:59" s="207" customFormat="1" ht="15" customHeight="1">
      <c r="A20" s="1219"/>
      <c r="B20" s="204"/>
      <c r="C20" s="204"/>
      <c r="D20" s="204"/>
      <c r="E20" s="204"/>
      <c r="F20" s="204"/>
      <c r="G20" s="204"/>
      <c r="H20" s="204"/>
      <c r="I20" s="204"/>
      <c r="J20" s="204"/>
      <c r="K20" s="204"/>
      <c r="L20" s="204"/>
      <c r="M20" s="204"/>
      <c r="N20" s="204"/>
      <c r="O20" s="204"/>
      <c r="P20" s="204"/>
      <c r="Q20" s="204"/>
      <c r="R20" s="204"/>
      <c r="S20" s="204"/>
      <c r="T20" s="204"/>
      <c r="U20" s="204"/>
      <c r="V20" s="214"/>
      <c r="W20" s="218" t="s">
        <v>150</v>
      </c>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row>
    <row r="21" spans="1:59" s="207" customFormat="1" ht="15" customHeight="1">
      <c r="A21" s="1219"/>
      <c r="B21" s="204"/>
      <c r="C21" s="204"/>
      <c r="D21" s="204"/>
      <c r="E21" s="204"/>
      <c r="F21" s="204"/>
      <c r="G21" s="204"/>
      <c r="H21" s="204"/>
      <c r="I21" s="204"/>
      <c r="J21" s="204"/>
      <c r="K21" s="204"/>
      <c r="L21" s="204"/>
      <c r="M21" s="204"/>
      <c r="N21" s="204"/>
      <c r="O21" s="204"/>
      <c r="P21" s="204"/>
      <c r="Q21" s="204"/>
      <c r="R21" s="204"/>
      <c r="S21" s="204"/>
      <c r="T21" s="204"/>
      <c r="U21" s="204"/>
      <c r="V21" s="214"/>
      <c r="W21" s="221" t="s">
        <v>300</v>
      </c>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row>
    <row r="22" spans="1:59" s="207" customFormat="1" ht="15" customHeight="1">
      <c r="A22" s="1219"/>
      <c r="B22" s="204"/>
      <c r="C22" s="204"/>
      <c r="D22" s="204"/>
      <c r="E22" s="204"/>
      <c r="F22" s="204"/>
      <c r="G22" s="204"/>
      <c r="H22" s="204"/>
      <c r="I22" s="204"/>
      <c r="J22" s="204"/>
      <c r="K22" s="204"/>
      <c r="L22" s="204"/>
      <c r="M22" s="204"/>
      <c r="N22" s="204"/>
      <c r="O22" s="204"/>
      <c r="P22" s="204"/>
      <c r="Q22" s="204"/>
      <c r="R22" s="204"/>
      <c r="S22" s="204"/>
      <c r="T22" s="204"/>
      <c r="U22" s="204"/>
      <c r="V22" s="222"/>
      <c r="W22" s="223" t="s">
        <v>151</v>
      </c>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row>
    <row r="23" spans="1:59" ht="14.25" customHeight="1">
      <c r="AY23" s="199"/>
      <c r="AZ23" s="199"/>
      <c r="BC23" s="199"/>
      <c r="BD23" s="199"/>
    </row>
    <row r="24" spans="1:59" ht="18.75" customHeight="1">
      <c r="V24" s="199" t="s">
        <v>152</v>
      </c>
      <c r="AY24" s="199"/>
      <c r="AZ24" s="199"/>
      <c r="BC24" s="199"/>
      <c r="BD24" s="199"/>
    </row>
    <row r="25" spans="1:59" ht="14.25" customHeight="1">
      <c r="V25" s="201" t="s">
        <v>141</v>
      </c>
      <c r="W25" s="202"/>
      <c r="X25" s="203"/>
      <c r="Y25" s="203"/>
      <c r="Z25" s="203"/>
      <c r="AA25" s="203">
        <v>1990</v>
      </c>
      <c r="AB25" s="203">
        <v>1991</v>
      </c>
      <c r="AC25" s="203">
        <v>1992</v>
      </c>
      <c r="AD25" s="203">
        <v>1993</v>
      </c>
      <c r="AE25" s="203">
        <v>1994</v>
      </c>
      <c r="AF25" s="203">
        <v>1995</v>
      </c>
      <c r="AG25" s="203">
        <v>1996</v>
      </c>
      <c r="AH25" s="203">
        <v>1997</v>
      </c>
      <c r="AI25" s="203">
        <v>1998</v>
      </c>
      <c r="AJ25" s="203">
        <v>1999</v>
      </c>
      <c r="AK25" s="203">
        <v>2000</v>
      </c>
      <c r="AL25" s="203">
        <v>2001</v>
      </c>
      <c r="AM25" s="203">
        <v>2002</v>
      </c>
      <c r="AN25" s="203">
        <v>2003</v>
      </c>
      <c r="AO25" s="203">
        <v>2004</v>
      </c>
      <c r="AP25" s="203">
        <v>2005</v>
      </c>
      <c r="AQ25" s="203">
        <f t="shared" ref="AQ25:AW25" si="4">AP25+1</f>
        <v>2006</v>
      </c>
      <c r="AR25" s="203">
        <f t="shared" si="4"/>
        <v>2007</v>
      </c>
      <c r="AS25" s="203">
        <f t="shared" si="4"/>
        <v>2008</v>
      </c>
      <c r="AT25" s="203">
        <f t="shared" si="4"/>
        <v>2009</v>
      </c>
      <c r="AU25" s="203">
        <f t="shared" si="4"/>
        <v>2010</v>
      </c>
      <c r="AV25" s="203">
        <f t="shared" si="4"/>
        <v>2011</v>
      </c>
      <c r="AW25" s="203">
        <f t="shared" si="4"/>
        <v>2012</v>
      </c>
      <c r="AX25" s="203">
        <f t="shared" ref="AX25:BG25" si="5">AW25+1</f>
        <v>2013</v>
      </c>
      <c r="AY25" s="203">
        <f t="shared" si="5"/>
        <v>2014</v>
      </c>
      <c r="AZ25" s="203">
        <f t="shared" si="5"/>
        <v>2015</v>
      </c>
      <c r="BA25" s="203">
        <f t="shared" si="5"/>
        <v>2016</v>
      </c>
      <c r="BB25" s="203">
        <f t="shared" si="5"/>
        <v>2017</v>
      </c>
      <c r="BC25" s="203">
        <f t="shared" si="5"/>
        <v>2018</v>
      </c>
      <c r="BD25" s="203">
        <f t="shared" si="5"/>
        <v>2019</v>
      </c>
      <c r="BE25" s="203">
        <f t="shared" si="5"/>
        <v>2020</v>
      </c>
      <c r="BF25" s="203">
        <f t="shared" si="5"/>
        <v>2021</v>
      </c>
      <c r="BG25" s="203">
        <f t="shared" si="5"/>
        <v>2022</v>
      </c>
    </row>
    <row r="26" spans="1:59" s="207" customFormat="1" ht="15" customHeight="1">
      <c r="A26" s="1219"/>
      <c r="B26" s="204"/>
      <c r="C26" s="204"/>
      <c r="D26" s="204"/>
      <c r="E26" s="204"/>
      <c r="F26" s="204"/>
      <c r="G26" s="204"/>
      <c r="H26" s="204"/>
      <c r="I26" s="204"/>
      <c r="J26" s="204"/>
      <c r="K26" s="204"/>
      <c r="L26" s="204"/>
      <c r="M26" s="204"/>
      <c r="N26" s="204"/>
      <c r="O26" s="204"/>
      <c r="P26" s="204"/>
      <c r="Q26" s="204"/>
      <c r="R26" s="204"/>
      <c r="S26" s="204"/>
      <c r="T26" s="204"/>
      <c r="U26" s="204"/>
      <c r="V26" s="211" t="s">
        <v>143</v>
      </c>
      <c r="W26" s="224"/>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6"/>
      <c r="BD26" s="226"/>
      <c r="BE26" s="226"/>
      <c r="BF26" s="226"/>
      <c r="BG26" s="226"/>
    </row>
    <row r="27" spans="1:59" s="207" customFormat="1" ht="15" customHeight="1">
      <c r="A27" s="1219"/>
      <c r="B27" s="204"/>
      <c r="C27" s="204"/>
      <c r="D27" s="204"/>
      <c r="E27" s="204"/>
      <c r="F27" s="204"/>
      <c r="G27" s="204"/>
      <c r="H27" s="204"/>
      <c r="I27" s="204"/>
      <c r="J27" s="204"/>
      <c r="K27" s="204"/>
      <c r="L27" s="204"/>
      <c r="M27" s="204"/>
      <c r="N27" s="204"/>
      <c r="O27" s="204"/>
      <c r="P27" s="204"/>
      <c r="Q27" s="204"/>
      <c r="R27" s="204"/>
      <c r="S27" s="204"/>
      <c r="T27" s="204"/>
      <c r="U27" s="204"/>
      <c r="V27" s="214"/>
      <c r="W27" s="227" t="s">
        <v>144</v>
      </c>
      <c r="X27" s="228"/>
      <c r="Y27" s="228"/>
      <c r="Z27" s="228"/>
      <c r="AA27" s="228"/>
      <c r="AB27" s="228"/>
      <c r="AC27" s="228"/>
      <c r="AD27" s="228"/>
      <c r="AE27" s="228"/>
      <c r="AF27" s="228"/>
      <c r="AG27" s="228"/>
      <c r="AH27" s="228"/>
      <c r="AI27" s="228"/>
      <c r="AJ27" s="229"/>
      <c r="AK27" s="229"/>
      <c r="AL27" s="229"/>
      <c r="AM27" s="229"/>
      <c r="AN27" s="229"/>
      <c r="AO27" s="229"/>
      <c r="AP27" s="229"/>
      <c r="AQ27" s="229"/>
      <c r="AR27" s="229"/>
      <c r="AS27" s="229"/>
      <c r="AT27" s="229"/>
      <c r="AU27" s="229"/>
      <c r="AV27" s="229"/>
      <c r="AW27" s="229"/>
      <c r="AX27" s="229"/>
      <c r="AY27" s="229"/>
      <c r="AZ27" s="230"/>
      <c r="BA27" s="229"/>
      <c r="BB27" s="229"/>
      <c r="BC27" s="229"/>
      <c r="BD27" s="229"/>
      <c r="BE27" s="229"/>
      <c r="BF27" s="229"/>
      <c r="BG27" s="229"/>
    </row>
    <row r="28" spans="1:59" s="207" customFormat="1" ht="15" customHeight="1">
      <c r="A28" s="1219"/>
      <c r="B28" s="204"/>
      <c r="C28" s="204"/>
      <c r="D28" s="204"/>
      <c r="E28" s="204"/>
      <c r="F28" s="204"/>
      <c r="G28" s="204"/>
      <c r="H28" s="204"/>
      <c r="I28" s="204"/>
      <c r="J28" s="204"/>
      <c r="K28" s="204"/>
      <c r="L28" s="204"/>
      <c r="M28" s="204"/>
      <c r="N28" s="204"/>
      <c r="O28" s="204"/>
      <c r="P28" s="204"/>
      <c r="Q28" s="204"/>
      <c r="R28" s="204"/>
      <c r="S28" s="204"/>
      <c r="T28" s="204"/>
      <c r="U28" s="204"/>
      <c r="V28" s="214"/>
      <c r="W28" s="223" t="s">
        <v>145</v>
      </c>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30"/>
      <c r="BA28" s="229"/>
      <c r="BB28" s="229"/>
      <c r="BC28" s="229"/>
      <c r="BD28" s="229"/>
      <c r="BE28" s="229"/>
      <c r="BF28" s="229"/>
      <c r="BG28" s="229"/>
    </row>
    <row r="29" spans="1:59" s="207" customFormat="1" ht="15" customHeight="1">
      <c r="A29" s="1219"/>
      <c r="B29" s="204"/>
      <c r="C29" s="204"/>
      <c r="D29" s="204"/>
      <c r="E29" s="204"/>
      <c r="F29" s="204"/>
      <c r="G29" s="204"/>
      <c r="H29" s="204"/>
      <c r="I29" s="204"/>
      <c r="J29" s="204"/>
      <c r="K29" s="204"/>
      <c r="L29" s="204"/>
      <c r="M29" s="204"/>
      <c r="N29" s="204"/>
      <c r="O29" s="204"/>
      <c r="P29" s="204"/>
      <c r="Q29" s="204"/>
      <c r="R29" s="204"/>
      <c r="S29" s="204"/>
      <c r="T29" s="204"/>
      <c r="U29" s="204"/>
      <c r="V29" s="214"/>
      <c r="W29" s="223" t="s">
        <v>2</v>
      </c>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30"/>
      <c r="BA29" s="229"/>
      <c r="BB29" s="229"/>
      <c r="BC29" s="229"/>
      <c r="BD29" s="229"/>
      <c r="BE29" s="229"/>
      <c r="BF29" s="229"/>
      <c r="BG29" s="229"/>
    </row>
    <row r="30" spans="1:59" s="207" customFormat="1" ht="15" customHeight="1">
      <c r="A30" s="1219"/>
      <c r="B30" s="204"/>
      <c r="C30" s="204"/>
      <c r="D30" s="204"/>
      <c r="E30" s="204"/>
      <c r="F30" s="204"/>
      <c r="G30" s="204"/>
      <c r="H30" s="204"/>
      <c r="I30" s="204"/>
      <c r="J30" s="204"/>
      <c r="K30" s="204"/>
      <c r="L30" s="204"/>
      <c r="M30" s="204"/>
      <c r="N30" s="204"/>
      <c r="O30" s="204"/>
      <c r="P30" s="204"/>
      <c r="Q30" s="204"/>
      <c r="R30" s="204"/>
      <c r="S30" s="204"/>
      <c r="T30" s="204"/>
      <c r="U30" s="204"/>
      <c r="V30" s="214"/>
      <c r="W30" s="231" t="s">
        <v>146</v>
      </c>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30"/>
      <c r="BA30" s="229"/>
      <c r="BB30" s="229"/>
      <c r="BC30" s="229"/>
      <c r="BD30" s="229"/>
      <c r="BE30" s="229"/>
      <c r="BF30" s="229"/>
      <c r="BG30" s="229"/>
    </row>
    <row r="31" spans="1:59" s="207" customFormat="1" ht="15" customHeight="1">
      <c r="A31" s="1219"/>
      <c r="B31" s="204"/>
      <c r="C31" s="204"/>
      <c r="D31" s="204"/>
      <c r="E31" s="204"/>
      <c r="F31" s="204"/>
      <c r="G31" s="204"/>
      <c r="H31" s="204"/>
      <c r="I31" s="204"/>
      <c r="J31" s="204"/>
      <c r="K31" s="204"/>
      <c r="L31" s="204"/>
      <c r="M31" s="204"/>
      <c r="N31" s="204"/>
      <c r="O31" s="204"/>
      <c r="P31" s="204"/>
      <c r="Q31" s="204"/>
      <c r="R31" s="204"/>
      <c r="S31" s="204"/>
      <c r="T31" s="204"/>
      <c r="U31" s="204"/>
      <c r="V31" s="214"/>
      <c r="W31" s="223" t="s">
        <v>147</v>
      </c>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30"/>
      <c r="BA31" s="229"/>
      <c r="BB31" s="229"/>
      <c r="BC31" s="229"/>
      <c r="BD31" s="229"/>
      <c r="BE31" s="229"/>
      <c r="BF31" s="229"/>
      <c r="BG31" s="229"/>
    </row>
    <row r="32" spans="1:59" s="207" customFormat="1" ht="15" customHeight="1">
      <c r="A32" s="1219"/>
      <c r="B32" s="204"/>
      <c r="C32" s="204"/>
      <c r="D32" s="204"/>
      <c r="E32" s="204"/>
      <c r="F32" s="204"/>
      <c r="G32" s="204"/>
      <c r="H32" s="204"/>
      <c r="I32" s="204"/>
      <c r="J32" s="204"/>
      <c r="K32" s="204"/>
      <c r="L32" s="204"/>
      <c r="M32" s="204"/>
      <c r="N32" s="204"/>
      <c r="O32" s="204"/>
      <c r="P32" s="204"/>
      <c r="Q32" s="204"/>
      <c r="R32" s="204"/>
      <c r="S32" s="204"/>
      <c r="T32" s="204"/>
      <c r="U32" s="204"/>
      <c r="V32" s="214"/>
      <c r="W32" s="223" t="s">
        <v>148</v>
      </c>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32"/>
      <c r="BA32" s="228"/>
      <c r="BB32" s="228"/>
      <c r="BC32" s="228"/>
      <c r="BD32" s="228"/>
      <c r="BE32" s="228"/>
      <c r="BF32" s="228"/>
      <c r="BG32" s="228"/>
    </row>
    <row r="33" spans="1:59" s="207" customFormat="1" ht="15" customHeight="1">
      <c r="A33" s="1219"/>
      <c r="B33" s="204"/>
      <c r="C33" s="204"/>
      <c r="D33" s="204"/>
      <c r="E33" s="204"/>
      <c r="F33" s="204"/>
      <c r="G33" s="204"/>
      <c r="H33" s="204"/>
      <c r="I33" s="204"/>
      <c r="J33" s="204"/>
      <c r="K33" s="204"/>
      <c r="L33" s="204"/>
      <c r="M33" s="204"/>
      <c r="N33" s="204"/>
      <c r="O33" s="204"/>
      <c r="P33" s="204"/>
      <c r="Q33" s="204"/>
      <c r="R33" s="204"/>
      <c r="S33" s="204"/>
      <c r="T33" s="204"/>
      <c r="U33" s="204"/>
      <c r="V33" s="214"/>
      <c r="W33" s="223" t="s">
        <v>149</v>
      </c>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30"/>
      <c r="BA33" s="229"/>
      <c r="BB33" s="229"/>
      <c r="BC33" s="229"/>
      <c r="BD33" s="229"/>
      <c r="BE33" s="229"/>
      <c r="BF33" s="229"/>
      <c r="BG33" s="229"/>
    </row>
    <row r="34" spans="1:59" s="207" customFormat="1" ht="15" customHeight="1">
      <c r="A34" s="1219"/>
      <c r="B34" s="204"/>
      <c r="C34" s="204"/>
      <c r="D34" s="204"/>
      <c r="E34" s="204"/>
      <c r="F34" s="204"/>
      <c r="G34" s="204"/>
      <c r="H34" s="204"/>
      <c r="I34" s="204"/>
      <c r="J34" s="204"/>
      <c r="K34" s="204"/>
      <c r="L34" s="204"/>
      <c r="M34" s="204"/>
      <c r="N34" s="204"/>
      <c r="O34" s="204"/>
      <c r="P34" s="204"/>
      <c r="Q34" s="204"/>
      <c r="R34" s="204"/>
      <c r="S34" s="204"/>
      <c r="T34" s="204"/>
      <c r="U34" s="204"/>
      <c r="V34" s="214"/>
      <c r="W34" s="223" t="s">
        <v>150</v>
      </c>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8"/>
      <c r="AX34" s="228"/>
      <c r="AY34" s="228"/>
      <c r="AZ34" s="232"/>
      <c r="BA34" s="228"/>
      <c r="BB34" s="229"/>
      <c r="BC34" s="229"/>
      <c r="BD34" s="229"/>
      <c r="BE34" s="229"/>
      <c r="BF34" s="229"/>
      <c r="BG34" s="229"/>
    </row>
    <row r="35" spans="1:59" s="207" customFormat="1" ht="15" customHeight="1">
      <c r="A35" s="1219"/>
      <c r="B35" s="204"/>
      <c r="C35" s="204"/>
      <c r="D35" s="204"/>
      <c r="E35" s="204"/>
      <c r="F35" s="204"/>
      <c r="G35" s="204"/>
      <c r="H35" s="204"/>
      <c r="I35" s="204"/>
      <c r="J35" s="204"/>
      <c r="K35" s="204"/>
      <c r="L35" s="204"/>
      <c r="M35" s="204"/>
      <c r="N35" s="204"/>
      <c r="O35" s="204"/>
      <c r="P35" s="204"/>
      <c r="Q35" s="204"/>
      <c r="R35" s="204"/>
      <c r="S35" s="204"/>
      <c r="T35" s="204"/>
      <c r="U35" s="204"/>
      <c r="V35" s="214"/>
      <c r="W35" s="231" t="s">
        <v>300</v>
      </c>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30"/>
      <c r="BA35" s="229"/>
      <c r="BB35" s="229"/>
      <c r="BC35" s="229"/>
      <c r="BD35" s="229"/>
      <c r="BE35" s="229"/>
      <c r="BF35" s="229"/>
      <c r="BG35" s="229"/>
    </row>
    <row r="36" spans="1:59" s="207" customFormat="1" ht="15" customHeight="1">
      <c r="A36" s="1219"/>
      <c r="B36" s="204"/>
      <c r="C36" s="204"/>
      <c r="D36" s="204"/>
      <c r="E36" s="204"/>
      <c r="F36" s="204"/>
      <c r="G36" s="204"/>
      <c r="H36" s="204"/>
      <c r="I36" s="204"/>
      <c r="J36" s="204"/>
      <c r="K36" s="204"/>
      <c r="L36" s="204"/>
      <c r="M36" s="204"/>
      <c r="N36" s="204"/>
      <c r="O36" s="204"/>
      <c r="P36" s="204"/>
      <c r="Q36" s="204"/>
      <c r="R36" s="204"/>
      <c r="S36" s="204"/>
      <c r="T36" s="204"/>
      <c r="U36" s="204"/>
      <c r="V36" s="222"/>
      <c r="W36" s="223" t="s">
        <v>151</v>
      </c>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30"/>
      <c r="BA36" s="229"/>
      <c r="BB36" s="229"/>
      <c r="BC36" s="229"/>
      <c r="BD36" s="229"/>
      <c r="BE36" s="229"/>
      <c r="BF36" s="229"/>
      <c r="BG36" s="229"/>
    </row>
    <row r="37" spans="1:59" ht="14.25" customHeight="1">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B37" s="233"/>
      <c r="BC37" s="233"/>
      <c r="BD37" s="233"/>
    </row>
    <row r="38" spans="1:59" ht="16.5">
      <c r="V38" s="199" t="s">
        <v>301</v>
      </c>
      <c r="AY38" s="199"/>
      <c r="AZ38" s="199"/>
      <c r="BC38" s="199"/>
      <c r="BD38" s="199"/>
    </row>
    <row r="39" spans="1:59">
      <c r="V39" s="201" t="s">
        <v>141</v>
      </c>
      <c r="W39" s="202"/>
      <c r="X39" s="203"/>
      <c r="Y39" s="203"/>
      <c r="Z39" s="203"/>
      <c r="AA39" s="203">
        <v>1990</v>
      </c>
      <c r="AB39" s="203">
        <v>1991</v>
      </c>
      <c r="AC39" s="203">
        <v>1992</v>
      </c>
      <c r="AD39" s="203">
        <v>1993</v>
      </c>
      <c r="AE39" s="203">
        <v>1994</v>
      </c>
      <c r="AF39" s="203">
        <v>1995</v>
      </c>
      <c r="AG39" s="203">
        <v>1996</v>
      </c>
      <c r="AH39" s="203">
        <v>1997</v>
      </c>
      <c r="AI39" s="203">
        <v>1998</v>
      </c>
      <c r="AJ39" s="203">
        <v>1999</v>
      </c>
      <c r="AK39" s="203">
        <v>2000</v>
      </c>
      <c r="AL39" s="203">
        <v>2001</v>
      </c>
      <c r="AM39" s="203">
        <v>2002</v>
      </c>
      <c r="AN39" s="203">
        <v>2003</v>
      </c>
      <c r="AO39" s="203">
        <v>2004</v>
      </c>
      <c r="AP39" s="203">
        <v>2005</v>
      </c>
      <c r="AQ39" s="203">
        <f t="shared" ref="AQ39:AW39" si="6">AP39+1</f>
        <v>2006</v>
      </c>
      <c r="AR39" s="203">
        <f t="shared" si="6"/>
        <v>2007</v>
      </c>
      <c r="AS39" s="203">
        <f t="shared" si="6"/>
        <v>2008</v>
      </c>
      <c r="AT39" s="203">
        <f t="shared" si="6"/>
        <v>2009</v>
      </c>
      <c r="AU39" s="203">
        <f t="shared" si="6"/>
        <v>2010</v>
      </c>
      <c r="AV39" s="203">
        <f t="shared" si="6"/>
        <v>2011</v>
      </c>
      <c r="AW39" s="203">
        <f t="shared" si="6"/>
        <v>2012</v>
      </c>
      <c r="AX39" s="203">
        <f t="shared" ref="AX39:BG39" si="7">AW39+1</f>
        <v>2013</v>
      </c>
      <c r="AY39" s="203">
        <f t="shared" si="7"/>
        <v>2014</v>
      </c>
      <c r="AZ39" s="203">
        <f t="shared" si="7"/>
        <v>2015</v>
      </c>
      <c r="BA39" s="203">
        <f t="shared" si="7"/>
        <v>2016</v>
      </c>
      <c r="BB39" s="203">
        <f t="shared" si="7"/>
        <v>2017</v>
      </c>
      <c r="BC39" s="203">
        <f t="shared" si="7"/>
        <v>2018</v>
      </c>
      <c r="BD39" s="203">
        <f t="shared" si="7"/>
        <v>2019</v>
      </c>
      <c r="BE39" s="203">
        <f t="shared" si="7"/>
        <v>2020</v>
      </c>
      <c r="BF39" s="203">
        <f t="shared" si="7"/>
        <v>2021</v>
      </c>
      <c r="BG39" s="203">
        <f t="shared" si="7"/>
        <v>2022</v>
      </c>
    </row>
    <row r="40" spans="1:59" s="207" customFormat="1" ht="15" customHeight="1">
      <c r="A40" s="1219"/>
      <c r="B40" s="204"/>
      <c r="C40" s="204"/>
      <c r="D40" s="204"/>
      <c r="E40" s="204"/>
      <c r="F40" s="204"/>
      <c r="G40" s="204"/>
      <c r="H40" s="204"/>
      <c r="I40" s="204"/>
      <c r="J40" s="204"/>
      <c r="K40" s="204"/>
      <c r="L40" s="204"/>
      <c r="M40" s="204"/>
      <c r="N40" s="204"/>
      <c r="O40" s="204"/>
      <c r="P40" s="204"/>
      <c r="Q40" s="204"/>
      <c r="R40" s="204"/>
      <c r="S40" s="204"/>
      <c r="T40" s="204"/>
      <c r="U40" s="204"/>
      <c r="V40" s="211" t="s">
        <v>143</v>
      </c>
      <c r="W40" s="224"/>
      <c r="X40" s="213"/>
      <c r="Y40" s="213"/>
      <c r="Z40" s="213"/>
      <c r="AA40" s="213">
        <v>1550.6186365750682</v>
      </c>
      <c r="AB40" s="213">
        <v>1576.9126438774183</v>
      </c>
      <c r="AC40" s="213">
        <v>1687.515501388458</v>
      </c>
      <c r="AD40" s="213">
        <v>1722.4698700807096</v>
      </c>
      <c r="AE40" s="213">
        <v>1857.4963564709353</v>
      </c>
      <c r="AF40" s="213">
        <v>1874.2907711263802</v>
      </c>
      <c r="AG40" s="213">
        <v>1922.3576571442813</v>
      </c>
      <c r="AH40" s="213">
        <v>1822.4743350244789</v>
      </c>
      <c r="AI40" s="213">
        <v>1843.6126637577108</v>
      </c>
      <c r="AJ40" s="213">
        <v>1936.2463430141852</v>
      </c>
      <c r="AK40" s="213">
        <v>1979.7675817624863</v>
      </c>
      <c r="AL40" s="213">
        <v>1942.7161916390307</v>
      </c>
      <c r="AM40" s="213">
        <v>2038.6235330994193</v>
      </c>
      <c r="AN40" s="213">
        <v>2068.0183568965613</v>
      </c>
      <c r="AO40" s="213">
        <v>2034.9495589597784</v>
      </c>
      <c r="AP40" s="213">
        <v>2060.4636187971805</v>
      </c>
      <c r="AQ40" s="213">
        <v>1966.7885559157367</v>
      </c>
      <c r="AR40" s="213">
        <v>2039.4171537814532</v>
      </c>
      <c r="AS40" s="213">
        <v>2005.6992649936883</v>
      </c>
      <c r="AT40" s="213">
        <v>1914.0494863717731</v>
      </c>
      <c r="AU40" s="213">
        <v>2039.8109427652359</v>
      </c>
      <c r="AV40" s="213">
        <v>2153.7677507198905</v>
      </c>
      <c r="AW40" s="213">
        <v>2325.7396179315074</v>
      </c>
      <c r="AX40" s="213">
        <v>2266.938079764504</v>
      </c>
      <c r="AY40" s="213">
        <v>2119.0514564741884</v>
      </c>
      <c r="AZ40" s="213">
        <v>2062.71162053227</v>
      </c>
      <c r="BA40" s="213">
        <v>2022.0083524736856</v>
      </c>
      <c r="BB40" s="213">
        <v>2050.6971744909706</v>
      </c>
      <c r="BC40" s="213">
        <v>1902.9220627854045</v>
      </c>
      <c r="BD40" s="213">
        <v>1853.5294750769767</v>
      </c>
      <c r="BE40" s="213">
        <v>1850.0038996310491</v>
      </c>
      <c r="BF40" s="213">
        <v>1777.2347205658532</v>
      </c>
      <c r="BG40" s="213">
        <v>1830.7590144815661</v>
      </c>
    </row>
    <row r="41" spans="1:59" s="207" customFormat="1" ht="15" customHeight="1">
      <c r="A41" s="1219"/>
      <c r="B41" s="204"/>
      <c r="C41" s="204"/>
      <c r="D41" s="204"/>
      <c r="E41" s="204"/>
      <c r="F41" s="204"/>
      <c r="G41" s="204"/>
      <c r="H41" s="204"/>
      <c r="I41" s="204"/>
      <c r="J41" s="204"/>
      <c r="K41" s="204"/>
      <c r="L41" s="204"/>
      <c r="M41" s="204"/>
      <c r="N41" s="204"/>
      <c r="O41" s="204"/>
      <c r="P41" s="204"/>
      <c r="Q41" s="204"/>
      <c r="R41" s="204"/>
      <c r="S41" s="204"/>
      <c r="T41" s="204"/>
      <c r="U41" s="204"/>
      <c r="V41" s="214"/>
      <c r="W41" s="227" t="s">
        <v>153</v>
      </c>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row>
    <row r="42" spans="1:59" s="207" customFormat="1" ht="15" customHeight="1">
      <c r="A42" s="1219"/>
      <c r="B42" s="204"/>
      <c r="C42" s="204"/>
      <c r="D42" s="204"/>
      <c r="E42" s="204"/>
      <c r="F42" s="204"/>
      <c r="G42" s="204"/>
      <c r="H42" s="204"/>
      <c r="I42" s="204"/>
      <c r="J42" s="204"/>
      <c r="K42" s="204"/>
      <c r="L42" s="204"/>
      <c r="M42" s="204"/>
      <c r="N42" s="204"/>
      <c r="O42" s="204"/>
      <c r="P42" s="204"/>
      <c r="Q42" s="204"/>
      <c r="R42" s="204"/>
      <c r="S42" s="204"/>
      <c r="T42" s="204"/>
      <c r="U42" s="204"/>
      <c r="V42" s="214"/>
      <c r="W42" s="223" t="s">
        <v>154</v>
      </c>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row>
    <row r="43" spans="1:59" s="207" customFormat="1" ht="15" customHeight="1">
      <c r="A43" s="1219"/>
      <c r="B43" s="204"/>
      <c r="C43" s="204"/>
      <c r="D43" s="204"/>
      <c r="E43" s="204"/>
      <c r="F43" s="204"/>
      <c r="G43" s="204"/>
      <c r="H43" s="204"/>
      <c r="I43" s="204"/>
      <c r="J43" s="204"/>
      <c r="K43" s="204"/>
      <c r="L43" s="204"/>
      <c r="M43" s="204"/>
      <c r="N43" s="204"/>
      <c r="O43" s="204"/>
      <c r="P43" s="204"/>
      <c r="Q43" s="204"/>
      <c r="R43" s="204"/>
      <c r="S43" s="204"/>
      <c r="T43" s="204"/>
      <c r="U43" s="204"/>
      <c r="V43" s="214"/>
      <c r="W43" s="231" t="s">
        <v>155</v>
      </c>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row>
    <row r="44" spans="1:59" s="207" customFormat="1" ht="15" customHeight="1">
      <c r="A44" s="1219"/>
      <c r="B44" s="204"/>
      <c r="C44" s="204"/>
      <c r="D44" s="204"/>
      <c r="E44" s="204"/>
      <c r="F44" s="204"/>
      <c r="G44" s="204"/>
      <c r="H44" s="204"/>
      <c r="I44" s="204"/>
      <c r="J44" s="204"/>
      <c r="K44" s="204"/>
      <c r="L44" s="204"/>
      <c r="M44" s="204"/>
      <c r="N44" s="204"/>
      <c r="O44" s="204"/>
      <c r="P44" s="204"/>
      <c r="Q44" s="204"/>
      <c r="R44" s="204"/>
      <c r="S44" s="204"/>
      <c r="T44" s="204"/>
      <c r="U44" s="204"/>
      <c r="V44" s="214"/>
      <c r="W44" s="223" t="s">
        <v>156</v>
      </c>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row>
    <row r="45" spans="1:59" s="207" customFormat="1" ht="15" customHeight="1">
      <c r="A45" s="1219"/>
      <c r="B45" s="204"/>
      <c r="C45" s="204"/>
      <c r="D45" s="204"/>
      <c r="E45" s="204"/>
      <c r="F45" s="204"/>
      <c r="G45" s="204"/>
      <c r="H45" s="204"/>
      <c r="I45" s="204"/>
      <c r="J45" s="204"/>
      <c r="K45" s="204"/>
      <c r="L45" s="204"/>
      <c r="M45" s="204"/>
      <c r="N45" s="204"/>
      <c r="O45" s="204"/>
      <c r="P45" s="204"/>
      <c r="Q45" s="204"/>
      <c r="R45" s="204"/>
      <c r="S45" s="204"/>
      <c r="T45" s="204"/>
      <c r="U45" s="204"/>
      <c r="V45" s="214"/>
      <c r="W45" s="234" t="s">
        <v>159</v>
      </c>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row>
    <row r="46" spans="1:59" s="207" customFormat="1" ht="15" customHeight="1">
      <c r="A46" s="1219"/>
      <c r="B46" s="204"/>
      <c r="C46" s="204"/>
      <c r="D46" s="204"/>
      <c r="E46" s="204"/>
      <c r="F46" s="204"/>
      <c r="G46" s="204"/>
      <c r="H46" s="204"/>
      <c r="I46" s="204"/>
      <c r="J46" s="204"/>
      <c r="K46" s="204"/>
      <c r="L46" s="204"/>
      <c r="M46" s="204"/>
      <c r="N46" s="204"/>
      <c r="O46" s="204"/>
      <c r="P46" s="204"/>
      <c r="Q46" s="204"/>
      <c r="R46" s="204"/>
      <c r="S46" s="204"/>
      <c r="T46" s="204"/>
      <c r="U46" s="204"/>
      <c r="V46" s="214"/>
      <c r="W46" s="223" t="s">
        <v>157</v>
      </c>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row>
    <row r="47" spans="1:59" s="207" customFormat="1" ht="15" customHeight="1">
      <c r="A47" s="1219"/>
      <c r="B47" s="204"/>
      <c r="C47" s="204"/>
      <c r="D47" s="204"/>
      <c r="E47" s="204"/>
      <c r="F47" s="204"/>
      <c r="G47" s="204"/>
      <c r="H47" s="204"/>
      <c r="I47" s="204"/>
      <c r="J47" s="204"/>
      <c r="K47" s="204"/>
      <c r="L47" s="204"/>
      <c r="M47" s="204"/>
      <c r="N47" s="204"/>
      <c r="O47" s="204"/>
      <c r="P47" s="204"/>
      <c r="Q47" s="204"/>
      <c r="R47" s="204"/>
      <c r="S47" s="204"/>
      <c r="T47" s="204"/>
      <c r="U47" s="204"/>
      <c r="V47" s="214"/>
      <c r="W47" s="231" t="s">
        <v>300</v>
      </c>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row>
    <row r="48" spans="1:59" s="207" customFormat="1" ht="15" customHeight="1">
      <c r="A48" s="1219"/>
      <c r="B48" s="204"/>
      <c r="C48" s="204"/>
      <c r="D48" s="204"/>
      <c r="E48" s="204"/>
      <c r="F48" s="204"/>
      <c r="G48" s="204"/>
      <c r="H48" s="204"/>
      <c r="I48" s="204"/>
      <c r="J48" s="204"/>
      <c r="K48" s="204"/>
      <c r="L48" s="204"/>
      <c r="M48" s="204"/>
      <c r="N48" s="204"/>
      <c r="O48" s="204"/>
      <c r="P48" s="204"/>
      <c r="Q48" s="204"/>
      <c r="R48" s="204"/>
      <c r="S48" s="204"/>
      <c r="T48" s="204"/>
      <c r="U48" s="204"/>
      <c r="V48" s="222"/>
      <c r="W48" s="223" t="s">
        <v>151</v>
      </c>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row>
    <row r="49" spans="1:59">
      <c r="AY49" s="199"/>
      <c r="AZ49" s="199"/>
      <c r="BC49" s="199"/>
      <c r="BD49" s="199"/>
    </row>
    <row r="50" spans="1:59">
      <c r="V50" s="199" t="s">
        <v>158</v>
      </c>
      <c r="AY50" s="199"/>
      <c r="AZ50" s="199"/>
      <c r="BC50" s="199"/>
      <c r="BD50" s="199"/>
    </row>
    <row r="51" spans="1:59">
      <c r="V51" s="201" t="s">
        <v>141</v>
      </c>
      <c r="W51" s="202"/>
      <c r="X51" s="203"/>
      <c r="Y51" s="203"/>
      <c r="Z51" s="203"/>
      <c r="AA51" s="203">
        <v>1990</v>
      </c>
      <c r="AB51" s="203">
        <v>1991</v>
      </c>
      <c r="AC51" s="203">
        <v>1992</v>
      </c>
      <c r="AD51" s="203">
        <v>1993</v>
      </c>
      <c r="AE51" s="203">
        <v>1994</v>
      </c>
      <c r="AF51" s="203">
        <v>1995</v>
      </c>
      <c r="AG51" s="203">
        <v>1996</v>
      </c>
      <c r="AH51" s="203">
        <v>1997</v>
      </c>
      <c r="AI51" s="203">
        <v>1998</v>
      </c>
      <c r="AJ51" s="203">
        <v>1999</v>
      </c>
      <c r="AK51" s="203">
        <v>2000</v>
      </c>
      <c r="AL51" s="203">
        <v>2001</v>
      </c>
      <c r="AM51" s="203">
        <v>2002</v>
      </c>
      <c r="AN51" s="203">
        <v>2003</v>
      </c>
      <c r="AO51" s="203">
        <v>2004</v>
      </c>
      <c r="AP51" s="203">
        <v>2005</v>
      </c>
      <c r="AQ51" s="203">
        <f t="shared" ref="AQ51:AW51" si="8">AP51+1</f>
        <v>2006</v>
      </c>
      <c r="AR51" s="203">
        <f t="shared" si="8"/>
        <v>2007</v>
      </c>
      <c r="AS51" s="203">
        <f t="shared" si="8"/>
        <v>2008</v>
      </c>
      <c r="AT51" s="203">
        <f t="shared" si="8"/>
        <v>2009</v>
      </c>
      <c r="AU51" s="203">
        <f t="shared" si="8"/>
        <v>2010</v>
      </c>
      <c r="AV51" s="203">
        <f t="shared" si="8"/>
        <v>2011</v>
      </c>
      <c r="AW51" s="203">
        <f t="shared" si="8"/>
        <v>2012</v>
      </c>
      <c r="AX51" s="203">
        <f t="shared" ref="AX51:BG51" si="9">AW51+1</f>
        <v>2013</v>
      </c>
      <c r="AY51" s="203">
        <f t="shared" si="9"/>
        <v>2014</v>
      </c>
      <c r="AZ51" s="203">
        <f t="shared" si="9"/>
        <v>2015</v>
      </c>
      <c r="BA51" s="203">
        <f t="shared" si="9"/>
        <v>2016</v>
      </c>
      <c r="BB51" s="203">
        <f t="shared" si="9"/>
        <v>2017</v>
      </c>
      <c r="BC51" s="203">
        <f t="shared" si="9"/>
        <v>2018</v>
      </c>
      <c r="BD51" s="203">
        <f t="shared" si="9"/>
        <v>2019</v>
      </c>
      <c r="BE51" s="203">
        <f t="shared" si="9"/>
        <v>2020</v>
      </c>
      <c r="BF51" s="203">
        <f t="shared" si="9"/>
        <v>2021</v>
      </c>
      <c r="BG51" s="203">
        <f t="shared" si="9"/>
        <v>2022</v>
      </c>
    </row>
    <row r="52" spans="1:59" s="207" customFormat="1" ht="15" customHeight="1">
      <c r="A52" s="1219"/>
      <c r="B52" s="204"/>
      <c r="C52" s="204"/>
      <c r="D52" s="204"/>
      <c r="E52" s="204"/>
      <c r="F52" s="204"/>
      <c r="G52" s="204"/>
      <c r="H52" s="204"/>
      <c r="I52" s="204"/>
      <c r="J52" s="204"/>
      <c r="K52" s="204"/>
      <c r="L52" s="204"/>
      <c r="M52" s="204"/>
      <c r="N52" s="204"/>
      <c r="O52" s="204"/>
      <c r="P52" s="204"/>
      <c r="Q52" s="204"/>
      <c r="R52" s="204"/>
      <c r="S52" s="204"/>
      <c r="T52" s="204"/>
      <c r="U52" s="204"/>
      <c r="V52" s="211" t="s">
        <v>143</v>
      </c>
      <c r="W52" s="224"/>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6"/>
      <c r="BD52" s="236"/>
      <c r="BE52" s="236"/>
      <c r="BF52" s="236"/>
      <c r="BG52" s="236"/>
    </row>
    <row r="53" spans="1:59" s="207" customFormat="1" ht="15" customHeight="1">
      <c r="A53" s="1219"/>
      <c r="B53" s="204"/>
      <c r="C53" s="204"/>
      <c r="D53" s="204"/>
      <c r="E53" s="204"/>
      <c r="F53" s="204"/>
      <c r="G53" s="204"/>
      <c r="H53" s="204"/>
      <c r="I53" s="204"/>
      <c r="J53" s="204"/>
      <c r="K53" s="204"/>
      <c r="L53" s="204"/>
      <c r="M53" s="204"/>
      <c r="N53" s="204"/>
      <c r="O53" s="204"/>
      <c r="P53" s="204"/>
      <c r="Q53" s="204"/>
      <c r="R53" s="204"/>
      <c r="S53" s="204"/>
      <c r="T53" s="204"/>
      <c r="U53" s="204"/>
      <c r="V53" s="214"/>
      <c r="W53" s="227" t="s">
        <v>153</v>
      </c>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30"/>
      <c r="BA53" s="229"/>
      <c r="BB53" s="229"/>
      <c r="BC53" s="229"/>
      <c r="BD53" s="229"/>
      <c r="BE53" s="229"/>
      <c r="BF53" s="229"/>
      <c r="BG53" s="229"/>
    </row>
    <row r="54" spans="1:59" s="207" customFormat="1" ht="15" customHeight="1">
      <c r="A54" s="1219"/>
      <c r="B54" s="204"/>
      <c r="C54" s="204"/>
      <c r="D54" s="204"/>
      <c r="E54" s="204"/>
      <c r="F54" s="204"/>
      <c r="G54" s="204"/>
      <c r="H54" s="204"/>
      <c r="I54" s="204"/>
      <c r="J54" s="204"/>
      <c r="K54" s="204"/>
      <c r="L54" s="204"/>
      <c r="M54" s="204"/>
      <c r="N54" s="204"/>
      <c r="O54" s="204"/>
      <c r="P54" s="204"/>
      <c r="Q54" s="204"/>
      <c r="R54" s="204"/>
      <c r="S54" s="204"/>
      <c r="T54" s="204"/>
      <c r="U54" s="204"/>
      <c r="V54" s="214"/>
      <c r="W54" s="223" t="s">
        <v>154</v>
      </c>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30"/>
      <c r="BA54" s="229"/>
      <c r="BB54" s="229"/>
      <c r="BC54" s="229"/>
      <c r="BD54" s="229"/>
      <c r="BE54" s="229"/>
      <c r="BF54" s="229"/>
      <c r="BG54" s="229"/>
    </row>
    <row r="55" spans="1:59" s="207" customFormat="1" ht="15" customHeight="1">
      <c r="A55" s="1219"/>
      <c r="B55" s="204"/>
      <c r="C55" s="204"/>
      <c r="D55" s="204"/>
      <c r="E55" s="204"/>
      <c r="F55" s="204"/>
      <c r="G55" s="204"/>
      <c r="H55" s="204"/>
      <c r="I55" s="204"/>
      <c r="J55" s="204"/>
      <c r="K55" s="204"/>
      <c r="L55" s="204"/>
      <c r="M55" s="204"/>
      <c r="N55" s="204"/>
      <c r="O55" s="204"/>
      <c r="P55" s="204"/>
      <c r="Q55" s="204"/>
      <c r="R55" s="204"/>
      <c r="S55" s="204"/>
      <c r="T55" s="204"/>
      <c r="U55" s="204"/>
      <c r="V55" s="214"/>
      <c r="W55" s="231" t="s">
        <v>155</v>
      </c>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30"/>
      <c r="BA55" s="229"/>
      <c r="BB55" s="229"/>
      <c r="BC55" s="229"/>
      <c r="BD55" s="229"/>
      <c r="BE55" s="229"/>
      <c r="BF55" s="229"/>
      <c r="BG55" s="229"/>
    </row>
    <row r="56" spans="1:59" s="207" customFormat="1" ht="15" customHeight="1">
      <c r="A56" s="1219"/>
      <c r="B56" s="204"/>
      <c r="C56" s="204"/>
      <c r="D56" s="204"/>
      <c r="E56" s="204"/>
      <c r="F56" s="204"/>
      <c r="G56" s="204"/>
      <c r="H56" s="204"/>
      <c r="I56" s="204"/>
      <c r="J56" s="204"/>
      <c r="K56" s="204"/>
      <c r="L56" s="204"/>
      <c r="M56" s="204"/>
      <c r="N56" s="204"/>
      <c r="O56" s="204"/>
      <c r="P56" s="204"/>
      <c r="Q56" s="204"/>
      <c r="R56" s="204"/>
      <c r="S56" s="204"/>
      <c r="T56" s="204"/>
      <c r="U56" s="204"/>
      <c r="V56" s="214"/>
      <c r="W56" s="223" t="s">
        <v>156</v>
      </c>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30"/>
      <c r="BA56" s="229"/>
      <c r="BB56" s="229"/>
      <c r="BC56" s="229"/>
      <c r="BD56" s="229"/>
      <c r="BE56" s="229"/>
      <c r="BF56" s="229"/>
      <c r="BG56" s="229"/>
    </row>
    <row r="57" spans="1:59" s="207" customFormat="1" ht="15" customHeight="1">
      <c r="A57" s="1219"/>
      <c r="B57" s="204"/>
      <c r="C57" s="204"/>
      <c r="D57" s="204"/>
      <c r="E57" s="204"/>
      <c r="F57" s="204"/>
      <c r="G57" s="204"/>
      <c r="H57" s="204"/>
      <c r="I57" s="204"/>
      <c r="J57" s="204"/>
      <c r="K57" s="204"/>
      <c r="L57" s="204"/>
      <c r="M57" s="204"/>
      <c r="N57" s="204"/>
      <c r="O57" s="204"/>
      <c r="P57" s="204"/>
      <c r="Q57" s="204"/>
      <c r="R57" s="204"/>
      <c r="S57" s="204"/>
      <c r="T57" s="204"/>
      <c r="U57" s="204"/>
      <c r="V57" s="214"/>
      <c r="W57" s="252" t="s">
        <v>311</v>
      </c>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30"/>
      <c r="BA57" s="229"/>
      <c r="BB57" s="229"/>
      <c r="BC57" s="229"/>
      <c r="BD57" s="229"/>
      <c r="BE57" s="229"/>
      <c r="BF57" s="229"/>
      <c r="BG57" s="229"/>
    </row>
    <row r="58" spans="1:59" s="207" customFormat="1" ht="15" customHeight="1">
      <c r="A58" s="1219"/>
      <c r="B58" s="204"/>
      <c r="C58" s="204"/>
      <c r="D58" s="204"/>
      <c r="E58" s="204"/>
      <c r="F58" s="204"/>
      <c r="G58" s="204"/>
      <c r="H58" s="204"/>
      <c r="I58" s="204"/>
      <c r="J58" s="204"/>
      <c r="K58" s="204"/>
      <c r="L58" s="204"/>
      <c r="M58" s="204"/>
      <c r="N58" s="204"/>
      <c r="O58" s="204"/>
      <c r="P58" s="204"/>
      <c r="Q58" s="204"/>
      <c r="R58" s="204"/>
      <c r="S58" s="204"/>
      <c r="T58" s="204"/>
      <c r="U58" s="204"/>
      <c r="V58" s="214"/>
      <c r="W58" s="223" t="s">
        <v>312</v>
      </c>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30"/>
      <c r="BA58" s="229"/>
      <c r="BB58" s="229"/>
      <c r="BC58" s="229"/>
      <c r="BD58" s="229"/>
      <c r="BE58" s="229"/>
      <c r="BF58" s="229"/>
      <c r="BG58" s="229"/>
    </row>
    <row r="59" spans="1:59" s="207" customFormat="1" ht="15" customHeight="1">
      <c r="A59" s="1219"/>
      <c r="B59" s="204"/>
      <c r="C59" s="204"/>
      <c r="D59" s="204"/>
      <c r="E59" s="204"/>
      <c r="F59" s="204"/>
      <c r="G59" s="204"/>
      <c r="H59" s="204"/>
      <c r="I59" s="204"/>
      <c r="J59" s="204"/>
      <c r="K59" s="204"/>
      <c r="L59" s="204"/>
      <c r="M59" s="204"/>
      <c r="N59" s="204"/>
      <c r="O59" s="204"/>
      <c r="P59" s="204"/>
      <c r="Q59" s="204"/>
      <c r="R59" s="204"/>
      <c r="S59" s="204"/>
      <c r="T59" s="204"/>
      <c r="U59" s="204"/>
      <c r="V59" s="214"/>
      <c r="W59" s="246" t="s">
        <v>313</v>
      </c>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30"/>
      <c r="BA59" s="229"/>
      <c r="BB59" s="229"/>
      <c r="BC59" s="229"/>
      <c r="BD59" s="229"/>
      <c r="BE59" s="229"/>
      <c r="BF59" s="229"/>
      <c r="BG59" s="229"/>
    </row>
    <row r="60" spans="1:59" s="207" customFormat="1" ht="15" customHeight="1">
      <c r="A60" s="1219"/>
      <c r="B60" s="204"/>
      <c r="C60" s="204"/>
      <c r="D60" s="204"/>
      <c r="E60" s="204"/>
      <c r="F60" s="204"/>
      <c r="G60" s="204"/>
      <c r="H60" s="204"/>
      <c r="I60" s="204"/>
      <c r="J60" s="204"/>
      <c r="K60" s="204"/>
      <c r="L60" s="204"/>
      <c r="M60" s="204"/>
      <c r="N60" s="204"/>
      <c r="O60" s="204"/>
      <c r="P60" s="204"/>
      <c r="Q60" s="204"/>
      <c r="R60" s="204"/>
      <c r="S60" s="204"/>
      <c r="T60" s="204"/>
      <c r="U60" s="204"/>
      <c r="V60" s="222"/>
      <c r="W60" s="223" t="s">
        <v>314</v>
      </c>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30"/>
      <c r="BA60" s="229"/>
      <c r="BB60" s="229"/>
      <c r="BC60" s="229"/>
      <c r="BD60" s="229"/>
      <c r="BE60" s="229"/>
      <c r="BF60" s="229"/>
      <c r="BG60" s="229"/>
    </row>
    <row r="62" spans="1:59" ht="55.5">
      <c r="W62" s="237" t="s">
        <v>302</v>
      </c>
    </row>
    <row r="64" spans="1:59" ht="85.5">
      <c r="W64" s="238" t="s">
        <v>303</v>
      </c>
    </row>
  </sheetData>
  <mergeCells count="2">
    <mergeCell ref="V1:W1"/>
    <mergeCell ref="V7:W8"/>
  </mergeCells>
  <phoneticPr fontId="10"/>
  <pageMargins left="0.24" right="0.22" top="0.98425196850393704" bottom="0.98425196850393704" header="0.51181102362204722" footer="0.51181102362204722"/>
  <pageSetup paperSize="9" scale="3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4AB7-5869-4A34-8806-63ED0860F16C}">
  <dimension ref="B1:AX23"/>
  <sheetViews>
    <sheetView zoomScaleNormal="100" workbookViewId="0"/>
  </sheetViews>
  <sheetFormatPr defaultColWidth="9" defaultRowHeight="15"/>
  <cols>
    <col min="1" max="1" width="3.5" style="1" customWidth="1"/>
    <col min="2" max="2" width="4.5" style="1" customWidth="1"/>
    <col min="3" max="3" width="2" style="1" customWidth="1"/>
    <col min="4" max="4" width="1.5" style="1" customWidth="1"/>
    <col min="5" max="5" width="23.25" style="1" customWidth="1"/>
    <col min="6" max="49" width="1.625" style="1" hidden="1" customWidth="1"/>
    <col min="50" max="50" width="9.125" style="1" hidden="1" customWidth="1"/>
    <col min="51" max="59" width="6.625" style="1" customWidth="1"/>
    <col min="60" max="60" width="9.5" style="1" customWidth="1"/>
    <col min="61" max="61" width="8.5" style="1" customWidth="1"/>
    <col min="62" max="62" width="3.25" style="1" customWidth="1"/>
    <col min="63" max="63" width="2" style="1" customWidth="1"/>
    <col min="64" max="64" width="1.25" style="1" customWidth="1"/>
    <col min="65" max="65" width="31.375" style="1" customWidth="1"/>
    <col min="66" max="74" width="6.5" style="1" customWidth="1"/>
    <col min="75" max="75" width="11.75" style="1" customWidth="1"/>
    <col min="76" max="76" width="9.625" style="1" customWidth="1"/>
    <col min="77" max="77" width="9.875" style="1" customWidth="1"/>
    <col min="78" max="85" width="10.625" style="1" customWidth="1"/>
    <col min="86" max="16384" width="9" style="1"/>
  </cols>
  <sheetData>
    <row r="1" spans="2:2" ht="18.75" customHeight="1">
      <c r="B1" s="197" t="s">
        <v>410</v>
      </c>
    </row>
    <row r="4" spans="2:2" ht="24.75" customHeight="1"/>
    <row r="7" spans="2:2" ht="15" customHeight="1"/>
    <row r="8" spans="2:2" ht="14.25" customHeight="1"/>
    <row r="9" spans="2:2" ht="14.25" customHeight="1"/>
    <row r="10" spans="2:2" ht="14.25" customHeight="1"/>
    <row r="15" spans="2:2" ht="17.25" customHeight="1"/>
    <row r="17" ht="17.25" customHeight="1"/>
    <row r="23" ht="14.25" customHeight="1"/>
  </sheetData>
  <phoneticPr fontId="10"/>
  <pageMargins left="0.31496062992125984" right="0.11811023622047245" top="0.74803149606299213" bottom="0.74803149606299213" header="0.31496062992125984" footer="0.31496062992125984"/>
  <pageSetup paperSize="9" scale="65" orientation="landscape" r:id="rId1"/>
  <colBreaks count="1" manualBreakCount="1">
    <brk id="61" max="3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BG11"/>
  <sheetViews>
    <sheetView workbookViewId="0">
      <pane xSplit="25" ySplit="3" topLeftCell="AA4"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25" style="1215" customWidth="1"/>
    <col min="2" max="22" width="9" style="186" hidden="1" customWidth="1"/>
    <col min="23" max="23" width="1.5" style="186" customWidth="1"/>
    <col min="24" max="24" width="42.5" style="186" customWidth="1"/>
    <col min="25" max="26" width="10.625" style="186" hidden="1" customWidth="1"/>
    <col min="27" max="56" width="10.625" style="186" customWidth="1"/>
    <col min="57" max="58" width="11.625" style="186" bestFit="1" customWidth="1"/>
    <col min="59" max="59" width="11.625" style="186" customWidth="1"/>
    <col min="60" max="16384" width="9" style="186"/>
  </cols>
  <sheetData>
    <row r="1" spans="1:59" s="185" customFormat="1" ht="66" customHeight="1">
      <c r="A1" s="1216"/>
      <c r="X1" s="1230" t="s">
        <v>293</v>
      </c>
    </row>
    <row r="2" spans="1:59" ht="15.75">
      <c r="X2" s="36" t="str">
        <f>'0.Contents'!$C$2</f>
        <v>＜暫定データ＞</v>
      </c>
    </row>
    <row r="3" spans="1:59" ht="16.5">
      <c r="X3" s="30" t="s">
        <v>294</v>
      </c>
      <c r="AJ3" s="187"/>
      <c r="AK3" s="187"/>
      <c r="AR3" s="187"/>
      <c r="AU3" s="187"/>
      <c r="AV3" s="187"/>
    </row>
    <row r="4" spans="1:59">
      <c r="X4" s="188"/>
      <c r="Y4" s="188"/>
      <c r="Z4" s="188"/>
      <c r="AA4" s="188">
        <v>1990</v>
      </c>
      <c r="AB4" s="188">
        <f t="shared" ref="AB4:AP4" si="0">AA4+1</f>
        <v>1991</v>
      </c>
      <c r="AC4" s="188">
        <f t="shared" si="0"/>
        <v>1992</v>
      </c>
      <c r="AD4" s="188">
        <f t="shared" si="0"/>
        <v>1993</v>
      </c>
      <c r="AE4" s="188">
        <f t="shared" si="0"/>
        <v>1994</v>
      </c>
      <c r="AF4" s="188">
        <f t="shared" si="0"/>
        <v>1995</v>
      </c>
      <c r="AG4" s="188">
        <f t="shared" si="0"/>
        <v>1996</v>
      </c>
      <c r="AH4" s="188">
        <f t="shared" si="0"/>
        <v>1997</v>
      </c>
      <c r="AI4" s="188">
        <f t="shared" si="0"/>
        <v>1998</v>
      </c>
      <c r="AJ4" s="188">
        <f t="shared" si="0"/>
        <v>1999</v>
      </c>
      <c r="AK4" s="188">
        <f t="shared" si="0"/>
        <v>2000</v>
      </c>
      <c r="AL4" s="188">
        <f t="shared" si="0"/>
        <v>2001</v>
      </c>
      <c r="AM4" s="188">
        <f t="shared" si="0"/>
        <v>2002</v>
      </c>
      <c r="AN4" s="188">
        <f t="shared" si="0"/>
        <v>2003</v>
      </c>
      <c r="AO4" s="188">
        <f t="shared" si="0"/>
        <v>2004</v>
      </c>
      <c r="AP4" s="188">
        <f t="shared" si="0"/>
        <v>2005</v>
      </c>
      <c r="AQ4" s="188">
        <f t="shared" ref="AQ4:BA4" si="1">AP4+1</f>
        <v>2006</v>
      </c>
      <c r="AR4" s="188">
        <f t="shared" si="1"/>
        <v>2007</v>
      </c>
      <c r="AS4" s="188">
        <f t="shared" si="1"/>
        <v>2008</v>
      </c>
      <c r="AT4" s="188">
        <f t="shared" si="1"/>
        <v>2009</v>
      </c>
      <c r="AU4" s="188">
        <f t="shared" si="1"/>
        <v>2010</v>
      </c>
      <c r="AV4" s="188">
        <f t="shared" si="1"/>
        <v>2011</v>
      </c>
      <c r="AW4" s="188">
        <f t="shared" si="1"/>
        <v>2012</v>
      </c>
      <c r="AX4" s="188">
        <f t="shared" si="1"/>
        <v>2013</v>
      </c>
      <c r="AY4" s="188">
        <f t="shared" si="1"/>
        <v>2014</v>
      </c>
      <c r="AZ4" s="188">
        <f t="shared" si="1"/>
        <v>2015</v>
      </c>
      <c r="BA4" s="188">
        <f t="shared" si="1"/>
        <v>2016</v>
      </c>
      <c r="BB4" s="188">
        <f t="shared" ref="BB4:BG4" si="2">BA4+1</f>
        <v>2017</v>
      </c>
      <c r="BC4" s="188">
        <f t="shared" si="2"/>
        <v>2018</v>
      </c>
      <c r="BD4" s="188">
        <f t="shared" si="2"/>
        <v>2019</v>
      </c>
      <c r="BE4" s="188">
        <f t="shared" si="2"/>
        <v>2020</v>
      </c>
      <c r="BF4" s="188">
        <f t="shared" si="2"/>
        <v>2021</v>
      </c>
      <c r="BG4" s="188">
        <f t="shared" si="2"/>
        <v>2022</v>
      </c>
    </row>
    <row r="5" spans="1:59" s="185" customFormat="1" ht="18" customHeight="1">
      <c r="A5" s="1216"/>
      <c r="X5" s="189" t="s">
        <v>230</v>
      </c>
      <c r="Y5" s="191"/>
      <c r="Z5" s="191"/>
      <c r="AA5" s="191">
        <v>13290.850109814339</v>
      </c>
      <c r="AB5" s="191">
        <v>14026.26652675876</v>
      </c>
      <c r="AC5" s="191">
        <v>14326.198002534244</v>
      </c>
      <c r="AD5" s="191">
        <v>13962.849571167542</v>
      </c>
      <c r="AE5" s="191">
        <v>15182.466110365995</v>
      </c>
      <c r="AF5" s="191">
        <v>17053.262604536456</v>
      </c>
      <c r="AG5" s="191">
        <v>18583.868364438069</v>
      </c>
      <c r="AH5" s="191">
        <v>19281.656911387967</v>
      </c>
      <c r="AI5" s="191">
        <v>20155.516886150108</v>
      </c>
      <c r="AJ5" s="191">
        <v>19727.154926395149</v>
      </c>
      <c r="AK5" s="191">
        <v>19693.039969980106</v>
      </c>
      <c r="AL5" s="191">
        <v>18865.453114834254</v>
      </c>
      <c r="AM5" s="191">
        <v>21312.120021342762</v>
      </c>
      <c r="AN5" s="191">
        <v>20544.579189966611</v>
      </c>
      <c r="AO5" s="191">
        <v>21353.316003247612</v>
      </c>
      <c r="AP5" s="191">
        <v>21500.568299464536</v>
      </c>
      <c r="AQ5" s="191">
        <v>20118.295623352435</v>
      </c>
      <c r="AR5" s="191">
        <v>18499.903330366575</v>
      </c>
      <c r="AS5" s="191">
        <v>17652.838264152517</v>
      </c>
      <c r="AT5" s="191">
        <v>15491.069678742881</v>
      </c>
      <c r="AU5" s="191">
        <v>16420.767548342625</v>
      </c>
      <c r="AV5" s="191">
        <v>18390.174833241261</v>
      </c>
      <c r="AW5" s="191">
        <v>19287.433846549611</v>
      </c>
      <c r="AX5" s="191">
        <v>19644.728009419876</v>
      </c>
      <c r="AY5" s="191">
        <v>19167.037249259181</v>
      </c>
      <c r="AZ5" s="191">
        <v>19282.20131902882</v>
      </c>
      <c r="BA5" s="191">
        <v>20202.046267259328</v>
      </c>
      <c r="BB5" s="191">
        <v>21214.89377635056</v>
      </c>
      <c r="BC5" s="191">
        <v>21829.482474853714</v>
      </c>
      <c r="BD5" s="191">
        <v>21871.737249802423</v>
      </c>
      <c r="BE5" s="191">
        <v>8597.6656714670098</v>
      </c>
      <c r="BF5" s="191">
        <v>12004.177652875691</v>
      </c>
      <c r="BG5" s="191">
        <v>14654.428359323869</v>
      </c>
    </row>
    <row r="6" spans="1:59" s="185" customFormat="1" ht="18" customHeight="1">
      <c r="A6" s="1216"/>
      <c r="X6" s="189" t="s">
        <v>231</v>
      </c>
      <c r="Y6" s="191"/>
      <c r="Z6" s="191"/>
      <c r="AA6" s="191">
        <v>17630.349169975671</v>
      </c>
      <c r="AB6" s="191">
        <v>18658.693946962867</v>
      </c>
      <c r="AC6" s="191">
        <v>18721.978987193354</v>
      </c>
      <c r="AD6" s="191">
        <v>21053.583245850332</v>
      </c>
      <c r="AE6" s="191">
        <v>21011.818725731187</v>
      </c>
      <c r="AF6" s="191">
        <v>21201.943339484882</v>
      </c>
      <c r="AG6" s="191">
        <v>12524.135784910333</v>
      </c>
      <c r="AH6" s="191">
        <v>16307.469259582107</v>
      </c>
      <c r="AI6" s="191">
        <v>17319.229484871754</v>
      </c>
      <c r="AJ6" s="191">
        <v>16415.659000079209</v>
      </c>
      <c r="AK6" s="191">
        <v>16896.77827733802</v>
      </c>
      <c r="AL6" s="191">
        <v>14612.155883370011</v>
      </c>
      <c r="AM6" s="191">
        <v>15273.264816128129</v>
      </c>
      <c r="AN6" s="191">
        <v>16842.952186007431</v>
      </c>
      <c r="AO6" s="191">
        <v>17576.845531445273</v>
      </c>
      <c r="AP6" s="191">
        <v>19739.898402395582</v>
      </c>
      <c r="AQ6" s="191">
        <v>18600.433123981602</v>
      </c>
      <c r="AR6" s="191">
        <v>18471.498708572897</v>
      </c>
      <c r="AS6" s="191">
        <v>16906.782276678685</v>
      </c>
      <c r="AT6" s="191">
        <v>15007.449484261788</v>
      </c>
      <c r="AU6" s="191">
        <v>14579.533347786739</v>
      </c>
      <c r="AV6" s="191">
        <v>12972.192988726152</v>
      </c>
      <c r="AW6" s="191">
        <v>13014.483399419205</v>
      </c>
      <c r="AX6" s="191">
        <v>13620.552873362707</v>
      </c>
      <c r="AY6" s="191">
        <v>12799.351301771481</v>
      </c>
      <c r="AZ6" s="191">
        <v>14489.850956067026</v>
      </c>
      <c r="BA6" s="191">
        <v>15095.194370871537</v>
      </c>
      <c r="BB6" s="191">
        <v>14178.119137475003</v>
      </c>
      <c r="BC6" s="191">
        <v>14953.368355307555</v>
      </c>
      <c r="BD6" s="191">
        <v>15020.450116232483</v>
      </c>
      <c r="BE6" s="191">
        <v>16358.044947309392</v>
      </c>
      <c r="BF6" s="191">
        <v>16262.23703457026</v>
      </c>
      <c r="BG6" s="191">
        <v>15933.421914518052</v>
      </c>
    </row>
    <row r="7" spans="1:59" s="185" customFormat="1" ht="18" customHeight="1">
      <c r="A7" s="1216"/>
      <c r="X7" s="189" t="s">
        <v>27</v>
      </c>
      <c r="Y7" s="192"/>
      <c r="Z7" s="192"/>
      <c r="AA7" s="192">
        <f>SUM(AA5:AA6)</f>
        <v>30921.199279790009</v>
      </c>
      <c r="AB7" s="192">
        <f t="shared" ref="AB7:AQ7" si="3">SUM(AB5:AB6)</f>
        <v>32684.960473721629</v>
      </c>
      <c r="AC7" s="192">
        <f t="shared" si="3"/>
        <v>33048.176989727595</v>
      </c>
      <c r="AD7" s="192">
        <f t="shared" si="3"/>
        <v>35016.432817017878</v>
      </c>
      <c r="AE7" s="192">
        <f t="shared" si="3"/>
        <v>36194.284836097184</v>
      </c>
      <c r="AF7" s="192">
        <f t="shared" si="3"/>
        <v>38255.205944021334</v>
      </c>
      <c r="AG7" s="192">
        <f t="shared" si="3"/>
        <v>31108.004149348402</v>
      </c>
      <c r="AH7" s="192">
        <f t="shared" si="3"/>
        <v>35589.126170970078</v>
      </c>
      <c r="AI7" s="192">
        <f t="shared" si="3"/>
        <v>37474.746371021858</v>
      </c>
      <c r="AJ7" s="192">
        <f t="shared" si="3"/>
        <v>36142.813926474359</v>
      </c>
      <c r="AK7" s="192">
        <f t="shared" si="3"/>
        <v>36589.818247318122</v>
      </c>
      <c r="AL7" s="192">
        <f t="shared" si="3"/>
        <v>33477.608998204261</v>
      </c>
      <c r="AM7" s="192">
        <f t="shared" si="3"/>
        <v>36585.38483747089</v>
      </c>
      <c r="AN7" s="192">
        <f t="shared" si="3"/>
        <v>37387.531375974038</v>
      </c>
      <c r="AO7" s="192">
        <f t="shared" si="3"/>
        <v>38930.161534692888</v>
      </c>
      <c r="AP7" s="192">
        <f t="shared" si="3"/>
        <v>41240.466701860118</v>
      </c>
      <c r="AQ7" s="192">
        <f t="shared" si="3"/>
        <v>38718.72874733404</v>
      </c>
      <c r="AR7" s="192">
        <f t="shared" ref="AR7:AW7" si="4">SUM(AR5:AR6)</f>
        <v>36971.402038939472</v>
      </c>
      <c r="AS7" s="192">
        <f t="shared" si="4"/>
        <v>34559.620540831202</v>
      </c>
      <c r="AT7" s="192">
        <f t="shared" si="4"/>
        <v>30498.519163004668</v>
      </c>
      <c r="AU7" s="192">
        <f t="shared" si="4"/>
        <v>31000.300896129364</v>
      </c>
      <c r="AV7" s="192">
        <f t="shared" si="4"/>
        <v>31362.367821967411</v>
      </c>
      <c r="AW7" s="192">
        <f t="shared" si="4"/>
        <v>32301.917245968816</v>
      </c>
      <c r="AX7" s="192">
        <f t="shared" ref="AX7:BE7" si="5">SUM(AX5:AX6)</f>
        <v>33265.280882782579</v>
      </c>
      <c r="AY7" s="192">
        <f t="shared" si="5"/>
        <v>31966.388551030665</v>
      </c>
      <c r="AZ7" s="192">
        <f t="shared" si="5"/>
        <v>33772.052275095848</v>
      </c>
      <c r="BA7" s="192">
        <f t="shared" si="5"/>
        <v>35297.240638130868</v>
      </c>
      <c r="BB7" s="192">
        <f t="shared" si="5"/>
        <v>35393.012913825565</v>
      </c>
      <c r="BC7" s="192">
        <f>SUM(BC5:BC6)</f>
        <v>36782.850830161267</v>
      </c>
      <c r="BD7" s="192">
        <f>SUM(BD5:BD6)</f>
        <v>36892.187366034908</v>
      </c>
      <c r="BE7" s="192">
        <f t="shared" si="5"/>
        <v>24955.7106187764</v>
      </c>
      <c r="BF7" s="192">
        <f t="shared" ref="BF7:BG7" si="6">SUM(BF5:BF6)</f>
        <v>28266.414687445951</v>
      </c>
      <c r="BG7" s="192">
        <f t="shared" si="6"/>
        <v>30587.850273841919</v>
      </c>
    </row>
    <row r="8" spans="1:59" ht="9" customHeight="1">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B8" s="193"/>
      <c r="BC8" s="193"/>
      <c r="BD8" s="193"/>
    </row>
    <row r="9" spans="1:59" ht="18" customHeight="1">
      <c r="X9" s="190"/>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row>
    <row r="10" spans="1:59" ht="18" customHeight="1">
      <c r="X10" s="190"/>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row>
    <row r="11" spans="1:59" ht="42">
      <c r="X11" s="196" t="s">
        <v>295</v>
      </c>
    </row>
  </sheetData>
  <phoneticPr fontId="10"/>
  <pageMargins left="0.78740157480314965" right="0.78740157480314965" top="0.98425196850393704" bottom="0.98425196850393704" header="0.51181102362204722" footer="0.51181102362204722"/>
  <pageSetup paperSize="9" scale="4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BJ101"/>
  <sheetViews>
    <sheetView workbookViewId="0">
      <pane xSplit="26" ySplit="5" topLeftCell="AA6"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625" style="1212" customWidth="1"/>
    <col min="2" max="18" width="1.625" style="30" hidden="1" customWidth="1"/>
    <col min="19" max="21" width="1.625" style="30" customWidth="1"/>
    <col min="22" max="22" width="54" style="30" customWidth="1"/>
    <col min="23" max="26" width="11.875" style="30" hidden="1" customWidth="1"/>
    <col min="27" max="56" width="11.875" style="30" bestFit="1" customWidth="1"/>
    <col min="57" max="59" width="10.625" style="30" customWidth="1"/>
    <col min="60" max="60" width="33.125" style="30" bestFit="1" customWidth="1"/>
    <col min="61" max="16384" width="9" style="30"/>
  </cols>
  <sheetData>
    <row r="1" spans="1:62" ht="62.25" customHeight="1">
      <c r="B1" s="33"/>
      <c r="C1" s="33"/>
      <c r="D1" s="33"/>
      <c r="E1" s="33"/>
      <c r="F1" s="33"/>
      <c r="G1" s="33"/>
      <c r="H1" s="33"/>
      <c r="I1" s="33"/>
      <c r="J1" s="33"/>
      <c r="K1" s="33"/>
      <c r="L1" s="33"/>
      <c r="M1" s="33"/>
      <c r="N1" s="33"/>
      <c r="O1" s="33"/>
      <c r="P1" s="33"/>
      <c r="Q1" s="33"/>
      <c r="R1" s="33"/>
      <c r="T1" s="1278" t="s">
        <v>492</v>
      </c>
      <c r="U1" s="1242"/>
      <c r="V1" s="1242"/>
      <c r="W1" s="33"/>
      <c r="X1" s="33"/>
      <c r="Y1" s="33"/>
      <c r="Z1" s="33"/>
      <c r="AA1" s="33"/>
      <c r="AB1" s="33"/>
      <c r="AC1" s="33"/>
      <c r="AD1" s="33"/>
      <c r="AE1" s="33"/>
      <c r="AF1" s="33"/>
      <c r="AG1" s="33"/>
      <c r="AH1" s="33"/>
      <c r="AI1" s="33"/>
      <c r="AJ1" s="33"/>
      <c r="AK1" s="33"/>
      <c r="AL1" s="33"/>
    </row>
    <row r="2" spans="1:62" ht="20.25">
      <c r="B2" s="33"/>
      <c r="C2" s="33"/>
      <c r="D2" s="33"/>
      <c r="E2" s="33"/>
      <c r="F2" s="33"/>
      <c r="G2" s="33"/>
      <c r="H2" s="33"/>
      <c r="I2" s="33"/>
      <c r="J2" s="33"/>
      <c r="K2" s="33"/>
      <c r="L2" s="33"/>
      <c r="M2" s="33"/>
      <c r="N2" s="33"/>
      <c r="O2" s="33"/>
      <c r="P2" s="33"/>
      <c r="Q2" s="33"/>
      <c r="R2" s="33"/>
      <c r="T2" s="34"/>
      <c r="U2" s="34"/>
      <c r="V2" s="34"/>
      <c r="W2" s="33"/>
      <c r="X2" s="33"/>
      <c r="Y2" s="33"/>
      <c r="Z2" s="33"/>
      <c r="AA2" s="33"/>
      <c r="AB2" s="33"/>
      <c r="AC2" s="33"/>
      <c r="AD2" s="33"/>
      <c r="AE2" s="33"/>
      <c r="AF2" s="33"/>
      <c r="AG2" s="33"/>
      <c r="AH2" s="33"/>
      <c r="AI2" s="33"/>
      <c r="AJ2" s="33"/>
      <c r="AK2" s="33"/>
      <c r="AL2" s="33"/>
    </row>
    <row r="3" spans="1:62" s="33" customFormat="1" ht="15" customHeight="1">
      <c r="A3" s="1213"/>
      <c r="T3" s="36" t="str">
        <f>'0.Contents'!$C$2</f>
        <v>＜暫定データ＞</v>
      </c>
    </row>
    <row r="4" spans="1:62" ht="17.25" thickBot="1">
      <c r="T4" s="30" t="s">
        <v>260</v>
      </c>
    </row>
    <row r="5" spans="1:62" ht="15.75" thickBot="1">
      <c r="T5" s="38" t="s">
        <v>160</v>
      </c>
      <c r="U5" s="39"/>
      <c r="V5" s="40"/>
      <c r="W5" s="41"/>
      <c r="X5" s="41"/>
      <c r="Y5" s="41"/>
      <c r="Z5" s="41"/>
      <c r="AA5" s="41">
        <v>1990</v>
      </c>
      <c r="AB5" s="41">
        <f t="shared" ref="AB5:BA5" si="0">AA5+1</f>
        <v>1991</v>
      </c>
      <c r="AC5" s="41">
        <f t="shared" si="0"/>
        <v>1992</v>
      </c>
      <c r="AD5" s="41">
        <f t="shared" si="0"/>
        <v>1993</v>
      </c>
      <c r="AE5" s="41">
        <f t="shared" si="0"/>
        <v>1994</v>
      </c>
      <c r="AF5" s="41">
        <f t="shared" si="0"/>
        <v>1995</v>
      </c>
      <c r="AG5" s="41">
        <f t="shared" si="0"/>
        <v>1996</v>
      </c>
      <c r="AH5" s="41">
        <f t="shared" si="0"/>
        <v>1997</v>
      </c>
      <c r="AI5" s="41">
        <f t="shared" si="0"/>
        <v>1998</v>
      </c>
      <c r="AJ5" s="41">
        <f t="shared" si="0"/>
        <v>1999</v>
      </c>
      <c r="AK5" s="41">
        <f t="shared" si="0"/>
        <v>2000</v>
      </c>
      <c r="AL5" s="41">
        <f t="shared" si="0"/>
        <v>2001</v>
      </c>
      <c r="AM5" s="41">
        <f t="shared" si="0"/>
        <v>2002</v>
      </c>
      <c r="AN5" s="41">
        <f t="shared" si="0"/>
        <v>2003</v>
      </c>
      <c r="AO5" s="41">
        <f t="shared" si="0"/>
        <v>2004</v>
      </c>
      <c r="AP5" s="41">
        <f t="shared" si="0"/>
        <v>2005</v>
      </c>
      <c r="AQ5" s="41">
        <f t="shared" si="0"/>
        <v>2006</v>
      </c>
      <c r="AR5" s="41">
        <f t="shared" si="0"/>
        <v>2007</v>
      </c>
      <c r="AS5" s="41">
        <f t="shared" si="0"/>
        <v>2008</v>
      </c>
      <c r="AT5" s="41">
        <f t="shared" si="0"/>
        <v>2009</v>
      </c>
      <c r="AU5" s="41">
        <f t="shared" si="0"/>
        <v>2010</v>
      </c>
      <c r="AV5" s="41">
        <f t="shared" si="0"/>
        <v>2011</v>
      </c>
      <c r="AW5" s="41">
        <f t="shared" si="0"/>
        <v>2012</v>
      </c>
      <c r="AX5" s="41">
        <f t="shared" si="0"/>
        <v>2013</v>
      </c>
      <c r="AY5" s="41">
        <f t="shared" si="0"/>
        <v>2014</v>
      </c>
      <c r="AZ5" s="41">
        <f t="shared" si="0"/>
        <v>2015</v>
      </c>
      <c r="BA5" s="41">
        <f t="shared" si="0"/>
        <v>2016</v>
      </c>
      <c r="BB5" s="41">
        <f t="shared" ref="BB5:BG5" si="1">BA5+1</f>
        <v>2017</v>
      </c>
      <c r="BC5" s="41">
        <f t="shared" si="1"/>
        <v>2018</v>
      </c>
      <c r="BD5" s="41">
        <f t="shared" si="1"/>
        <v>2019</v>
      </c>
      <c r="BE5" s="41">
        <f t="shared" si="1"/>
        <v>2020</v>
      </c>
      <c r="BF5" s="41">
        <f t="shared" si="1"/>
        <v>2021</v>
      </c>
      <c r="BG5" s="41">
        <f t="shared" si="1"/>
        <v>2022</v>
      </c>
      <c r="BH5" s="42" t="s">
        <v>16</v>
      </c>
    </row>
    <row r="6" spans="1:62" ht="15" customHeight="1">
      <c r="T6" s="43" t="s">
        <v>195</v>
      </c>
      <c r="U6" s="44"/>
      <c r="V6" s="45"/>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7"/>
      <c r="BI6" s="48"/>
      <c r="BJ6" s="48"/>
    </row>
    <row r="7" spans="1:62" ht="15" customHeight="1">
      <c r="T7" s="49"/>
      <c r="U7" s="50" t="s">
        <v>161</v>
      </c>
      <c r="V7" s="51"/>
      <c r="W7" s="52"/>
      <c r="X7" s="52"/>
      <c r="Y7" s="52"/>
      <c r="Z7" s="52"/>
      <c r="AA7" s="52">
        <f>SUM(AA8:AA10)</f>
        <v>368529.73274609452</v>
      </c>
      <c r="AB7" s="52">
        <f t="shared" ref="AB7:BA7" si="2">SUM(AB8:AB10)</f>
        <v>369427.92114734167</v>
      </c>
      <c r="AC7" s="52">
        <f t="shared" si="2"/>
        <v>374332.72842485778</v>
      </c>
      <c r="AD7" s="52">
        <f t="shared" si="2"/>
        <v>357045.62315416959</v>
      </c>
      <c r="AE7" s="52">
        <f t="shared" si="2"/>
        <v>391464.95035015995</v>
      </c>
      <c r="AF7" s="52">
        <f t="shared" si="2"/>
        <v>378904.67193991144</v>
      </c>
      <c r="AG7" s="52">
        <f t="shared" si="2"/>
        <v>381468.84352124622</v>
      </c>
      <c r="AH7" s="52">
        <f t="shared" si="2"/>
        <v>377451.53507786483</v>
      </c>
      <c r="AI7" s="52">
        <f t="shared" si="2"/>
        <v>364973.32262225845</v>
      </c>
      <c r="AJ7" s="52">
        <f t="shared" si="2"/>
        <v>386943.49771473318</v>
      </c>
      <c r="AK7" s="52">
        <f t="shared" si="2"/>
        <v>395494.05993029859</v>
      </c>
      <c r="AL7" s="52">
        <f t="shared" si="2"/>
        <v>386561.76693235501</v>
      </c>
      <c r="AM7" s="52">
        <f t="shared" si="2"/>
        <v>413439.22924248158</v>
      </c>
      <c r="AN7" s="52">
        <f t="shared" si="2"/>
        <v>432549.60846899659</v>
      </c>
      <c r="AO7" s="52">
        <f t="shared" si="2"/>
        <v>430228.40156764531</v>
      </c>
      <c r="AP7" s="52">
        <f t="shared" si="2"/>
        <v>449664.30725752364</v>
      </c>
      <c r="AQ7" s="52">
        <f t="shared" si="2"/>
        <v>440696.59858369321</v>
      </c>
      <c r="AR7" s="52">
        <f t="shared" si="2"/>
        <v>490937.34479793644</v>
      </c>
      <c r="AS7" s="52">
        <f t="shared" si="2"/>
        <v>471726.17772538465</v>
      </c>
      <c r="AT7" s="52">
        <f t="shared" si="2"/>
        <v>441425.8384934176</v>
      </c>
      <c r="AU7" s="52">
        <f t="shared" si="2"/>
        <v>473846.2750657596</v>
      </c>
      <c r="AV7" s="52">
        <f t="shared" si="2"/>
        <v>534790.12622073037</v>
      </c>
      <c r="AW7" s="52">
        <f t="shared" si="2"/>
        <v>581481.08228371397</v>
      </c>
      <c r="AX7" s="52">
        <f t="shared" si="2"/>
        <v>583474.35524445551</v>
      </c>
      <c r="AY7" s="52">
        <f t="shared" si="2"/>
        <v>553351.84804703365</v>
      </c>
      <c r="AZ7" s="52">
        <f t="shared" si="2"/>
        <v>527290.96818115737</v>
      </c>
      <c r="BA7" s="52">
        <f t="shared" si="2"/>
        <v>521496.41677922616</v>
      </c>
      <c r="BB7" s="52">
        <f t="shared" ref="BB7:BG7" si="3">SUM(BB8:BB10)</f>
        <v>507710.8315121354</v>
      </c>
      <c r="BC7" s="52">
        <f t="shared" si="3"/>
        <v>470166.43853450532</v>
      </c>
      <c r="BD7" s="52">
        <f t="shared" si="3"/>
        <v>447653.76949756837</v>
      </c>
      <c r="BE7" s="52">
        <f t="shared" si="3"/>
        <v>435983.57859385986</v>
      </c>
      <c r="BF7" s="52">
        <f t="shared" si="3"/>
        <v>443162.22508268553</v>
      </c>
      <c r="BG7" s="52">
        <f t="shared" si="3"/>
        <v>431411.24748161278</v>
      </c>
      <c r="BH7" s="53"/>
      <c r="BI7" s="48"/>
      <c r="BJ7" s="48"/>
    </row>
    <row r="8" spans="1:62" ht="15" customHeight="1">
      <c r="T8" s="49"/>
      <c r="U8" s="54"/>
      <c r="V8" s="55" t="s">
        <v>261</v>
      </c>
      <c r="W8" s="56"/>
      <c r="X8" s="56"/>
      <c r="Y8" s="56"/>
      <c r="Z8" s="56"/>
      <c r="AA8" s="56">
        <v>303054.87200858042</v>
      </c>
      <c r="AB8" s="56">
        <v>305126.7077809968</v>
      </c>
      <c r="AC8" s="56">
        <v>311886.4973292246</v>
      </c>
      <c r="AD8" s="56">
        <v>292340.10844713263</v>
      </c>
      <c r="AE8" s="56">
        <v>330213.28435363708</v>
      </c>
      <c r="AF8" s="56">
        <v>317587.27964837541</v>
      </c>
      <c r="AG8" s="56">
        <v>319160.72721108171</v>
      </c>
      <c r="AH8" s="56">
        <v>312836.11915757204</v>
      </c>
      <c r="AI8" s="56">
        <v>302942.95220984821</v>
      </c>
      <c r="AJ8" s="56">
        <v>322518.16813004902</v>
      </c>
      <c r="AK8" s="56">
        <v>330117.86827302969</v>
      </c>
      <c r="AL8" s="56">
        <v>323028.7100697775</v>
      </c>
      <c r="AM8" s="56">
        <v>350095.46362330782</v>
      </c>
      <c r="AN8" s="56">
        <v>367664.92802646628</v>
      </c>
      <c r="AO8" s="56">
        <v>362723.91366389371</v>
      </c>
      <c r="AP8" s="56">
        <v>378044.3813409498</v>
      </c>
      <c r="AQ8" s="56">
        <v>369049.96210599004</v>
      </c>
      <c r="AR8" s="56">
        <v>419683.9189495215</v>
      </c>
      <c r="AS8" s="56">
        <v>402635.23281013872</v>
      </c>
      <c r="AT8" s="56">
        <v>373132.25443978328</v>
      </c>
      <c r="AU8" s="56">
        <v>404238.74714004132</v>
      </c>
      <c r="AV8" s="56">
        <v>468951.29888380214</v>
      </c>
      <c r="AW8" s="56">
        <v>516375.98608956963</v>
      </c>
      <c r="AX8" s="56">
        <v>521861.6259269141</v>
      </c>
      <c r="AY8" s="56">
        <v>493836.58113688783</v>
      </c>
      <c r="AZ8" s="56">
        <v>468472.28455417918</v>
      </c>
      <c r="BA8" s="56">
        <v>466071.92439066863</v>
      </c>
      <c r="BB8" s="56">
        <v>454136.37147713441</v>
      </c>
      <c r="BC8" s="56">
        <v>414706.2845219213</v>
      </c>
      <c r="BD8" s="56">
        <v>395384.17913130857</v>
      </c>
      <c r="BE8" s="56">
        <v>391559.83308100328</v>
      </c>
      <c r="BF8" s="56">
        <v>395616.32182650105</v>
      </c>
      <c r="BG8" s="56">
        <v>383592.78820824786</v>
      </c>
      <c r="BH8" s="1209"/>
      <c r="BI8" s="48"/>
      <c r="BJ8" s="48"/>
    </row>
    <row r="9" spans="1:62" ht="15" customHeight="1">
      <c r="T9" s="49"/>
      <c r="U9" s="54"/>
      <c r="V9" s="57" t="s">
        <v>262</v>
      </c>
      <c r="W9" s="58"/>
      <c r="X9" s="58"/>
      <c r="Y9" s="58"/>
      <c r="Z9" s="58"/>
      <c r="AA9" s="58">
        <v>36396.777499714619</v>
      </c>
      <c r="AB9" s="58">
        <v>37139.911822916838</v>
      </c>
      <c r="AC9" s="58">
        <v>37816.013461363917</v>
      </c>
      <c r="AD9" s="58">
        <v>40236.576391708644</v>
      </c>
      <c r="AE9" s="58">
        <v>40355.228432390562</v>
      </c>
      <c r="AF9" s="58">
        <v>41084.928158788913</v>
      </c>
      <c r="AG9" s="58">
        <v>42846.497085632989</v>
      </c>
      <c r="AH9" s="58">
        <v>46127.420843472821</v>
      </c>
      <c r="AI9" s="58">
        <v>45396.008884434152</v>
      </c>
      <c r="AJ9" s="58">
        <v>46657.118165971398</v>
      </c>
      <c r="AK9" s="58">
        <v>46977.999500703947</v>
      </c>
      <c r="AL9" s="58">
        <v>45715.681416174899</v>
      </c>
      <c r="AM9" s="58">
        <v>45396.999939722249</v>
      </c>
      <c r="AN9" s="58">
        <v>47811.14302474432</v>
      </c>
      <c r="AO9" s="58">
        <v>49608.224518860727</v>
      </c>
      <c r="AP9" s="58">
        <v>50888.346643601115</v>
      </c>
      <c r="AQ9" s="58">
        <v>50954.245062399903</v>
      </c>
      <c r="AR9" s="58">
        <v>49823.841854296232</v>
      </c>
      <c r="AS9" s="58">
        <v>47879.648130382637</v>
      </c>
      <c r="AT9" s="58">
        <v>47184.422240478678</v>
      </c>
      <c r="AU9" s="58">
        <v>47715.43415294899</v>
      </c>
      <c r="AV9" s="58">
        <v>44478.235916966965</v>
      </c>
      <c r="AW9" s="58">
        <v>43297.762174684933</v>
      </c>
      <c r="AX9" s="58">
        <v>42942.871425878766</v>
      </c>
      <c r="AY9" s="58">
        <v>41103.15967182412</v>
      </c>
      <c r="AZ9" s="58">
        <v>41663.608398221186</v>
      </c>
      <c r="BA9" s="58">
        <v>37608.546092284312</v>
      </c>
      <c r="BB9" s="58">
        <v>36811.120579497292</v>
      </c>
      <c r="BC9" s="58">
        <v>37599.939701095049</v>
      </c>
      <c r="BD9" s="58">
        <v>35908.563874458137</v>
      </c>
      <c r="BE9" s="58">
        <v>29495.790021694003</v>
      </c>
      <c r="BF9" s="58">
        <v>31249.685226971367</v>
      </c>
      <c r="BG9" s="58">
        <v>32142.616260647806</v>
      </c>
      <c r="BH9" s="59" t="s">
        <v>263</v>
      </c>
      <c r="BI9" s="48"/>
      <c r="BJ9" s="48"/>
    </row>
    <row r="10" spans="1:62" ht="15" customHeight="1">
      <c r="T10" s="49"/>
      <c r="U10" s="54"/>
      <c r="V10" s="60" t="s">
        <v>264</v>
      </c>
      <c r="W10" s="61"/>
      <c r="X10" s="61"/>
      <c r="Y10" s="61"/>
      <c r="Z10" s="61"/>
      <c r="AA10" s="61">
        <v>29078.083237799448</v>
      </c>
      <c r="AB10" s="61">
        <v>27161.301543428035</v>
      </c>
      <c r="AC10" s="61">
        <v>24630.217634269273</v>
      </c>
      <c r="AD10" s="61">
        <v>24468.938315328302</v>
      </c>
      <c r="AE10" s="61">
        <v>20896.43756413232</v>
      </c>
      <c r="AF10" s="61">
        <v>20232.464132747118</v>
      </c>
      <c r="AG10" s="61">
        <v>19461.619224531525</v>
      </c>
      <c r="AH10" s="61">
        <v>18487.995076819985</v>
      </c>
      <c r="AI10" s="61">
        <v>16634.361527976096</v>
      </c>
      <c r="AJ10" s="61">
        <v>17768.211418712752</v>
      </c>
      <c r="AK10" s="61">
        <v>18398.192156564968</v>
      </c>
      <c r="AL10" s="61">
        <v>17817.375446402559</v>
      </c>
      <c r="AM10" s="61">
        <v>17946.765679451495</v>
      </c>
      <c r="AN10" s="61">
        <v>17073.537417785956</v>
      </c>
      <c r="AO10" s="61">
        <v>17896.263384890855</v>
      </c>
      <c r="AP10" s="61">
        <v>20731.579272972685</v>
      </c>
      <c r="AQ10" s="61">
        <v>20692.391415303304</v>
      </c>
      <c r="AR10" s="61">
        <v>21429.583994118704</v>
      </c>
      <c r="AS10" s="61">
        <v>21211.296784863283</v>
      </c>
      <c r="AT10" s="61">
        <v>21109.161813155657</v>
      </c>
      <c r="AU10" s="61">
        <v>21892.093772769291</v>
      </c>
      <c r="AV10" s="61">
        <v>21360.591419961213</v>
      </c>
      <c r="AW10" s="61">
        <v>21807.334019459468</v>
      </c>
      <c r="AX10" s="61">
        <v>18669.857891662607</v>
      </c>
      <c r="AY10" s="61">
        <v>18412.107238321663</v>
      </c>
      <c r="AZ10" s="61">
        <v>17155.075228757029</v>
      </c>
      <c r="BA10" s="61">
        <v>17815.946296273225</v>
      </c>
      <c r="BB10" s="61">
        <v>16763.33945550369</v>
      </c>
      <c r="BC10" s="61">
        <v>17860.214311488944</v>
      </c>
      <c r="BD10" s="61">
        <v>16361.026491801666</v>
      </c>
      <c r="BE10" s="61">
        <v>14927.955491162529</v>
      </c>
      <c r="BF10" s="61">
        <v>16296.218029213145</v>
      </c>
      <c r="BG10" s="61">
        <v>15675.843012717063</v>
      </c>
      <c r="BH10" s="62" t="s">
        <v>263</v>
      </c>
      <c r="BI10" s="48"/>
      <c r="BJ10" s="48"/>
    </row>
    <row r="11" spans="1:62" ht="15" customHeight="1">
      <c r="T11" s="49"/>
      <c r="U11" s="50" t="s">
        <v>182</v>
      </c>
      <c r="V11" s="63"/>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5" t="s">
        <v>265</v>
      </c>
      <c r="BI11" s="48"/>
      <c r="BJ11" s="48"/>
    </row>
    <row r="12" spans="1:62" ht="15" customHeight="1">
      <c r="T12" s="49"/>
      <c r="U12" s="54"/>
      <c r="V12" s="57" t="s">
        <v>162</v>
      </c>
      <c r="W12" s="66"/>
      <c r="X12" s="66"/>
      <c r="Y12" s="66"/>
      <c r="Z12" s="66"/>
      <c r="AA12" s="66">
        <v>150690.94784260771</v>
      </c>
      <c r="AB12" s="66">
        <v>146223.47741802403</v>
      </c>
      <c r="AC12" s="66">
        <v>139451.38130245492</v>
      </c>
      <c r="AD12" s="66">
        <v>139320.03964087434</v>
      </c>
      <c r="AE12" s="66">
        <v>141560.60854721762</v>
      </c>
      <c r="AF12" s="66">
        <v>143097.21435748952</v>
      </c>
      <c r="AG12" s="66">
        <v>145624.48241152987</v>
      </c>
      <c r="AH12" s="66">
        <v>148048.34959980415</v>
      </c>
      <c r="AI12" s="66">
        <v>140181.80192133476</v>
      </c>
      <c r="AJ12" s="66">
        <v>144266.94226177692</v>
      </c>
      <c r="AK12" s="66">
        <v>152105.82819768009</v>
      </c>
      <c r="AL12" s="66">
        <v>149528.39021044466</v>
      </c>
      <c r="AM12" s="66">
        <v>155366.35585838236</v>
      </c>
      <c r="AN12" s="66">
        <v>156831.90628997158</v>
      </c>
      <c r="AO12" s="66">
        <v>157600.09199755464</v>
      </c>
      <c r="AP12" s="66">
        <v>154168.07489521967</v>
      </c>
      <c r="AQ12" s="66">
        <v>156124.15360457523</v>
      </c>
      <c r="AR12" s="66">
        <v>160330.04515798399</v>
      </c>
      <c r="AS12" s="66">
        <v>144755.07365259205</v>
      </c>
      <c r="AT12" s="66">
        <v>135634.70363606568</v>
      </c>
      <c r="AU12" s="66">
        <v>153154.21052086283</v>
      </c>
      <c r="AV12" s="66">
        <v>148878.70055761517</v>
      </c>
      <c r="AW12" s="66">
        <v>151286.26503610192</v>
      </c>
      <c r="AX12" s="66">
        <v>157549.79994608668</v>
      </c>
      <c r="AY12" s="66">
        <v>155101.22307231391</v>
      </c>
      <c r="AZ12" s="66">
        <v>148878.3269113274</v>
      </c>
      <c r="BA12" s="66">
        <v>142756.52627726516</v>
      </c>
      <c r="BB12" s="66">
        <v>139751.84333477454</v>
      </c>
      <c r="BC12" s="66">
        <v>136179.36539516618</v>
      </c>
      <c r="BD12" s="66">
        <v>134139.53754819845</v>
      </c>
      <c r="BE12" s="66">
        <v>111994.82312465213</v>
      </c>
      <c r="BF12" s="66">
        <v>124782.91376986341</v>
      </c>
      <c r="BG12" s="66">
        <v>114319.10570949546</v>
      </c>
      <c r="BH12" s="67" t="s">
        <v>263</v>
      </c>
      <c r="BI12" s="48"/>
      <c r="BJ12" s="48"/>
    </row>
    <row r="13" spans="1:62" ht="15" customHeight="1">
      <c r="T13" s="49"/>
      <c r="U13" s="54"/>
      <c r="V13" s="68" t="s">
        <v>163</v>
      </c>
      <c r="W13" s="66"/>
      <c r="X13" s="66"/>
      <c r="Y13" s="66"/>
      <c r="Z13" s="66"/>
      <c r="AA13" s="66">
        <v>8428.7542192021938</v>
      </c>
      <c r="AB13" s="66">
        <v>8292.3635106935471</v>
      </c>
      <c r="AC13" s="66">
        <v>8298.7259793314952</v>
      </c>
      <c r="AD13" s="66">
        <v>7955.3508334829203</v>
      </c>
      <c r="AE13" s="66">
        <v>7734.7069671716754</v>
      </c>
      <c r="AF13" s="66">
        <v>7380.6608090325281</v>
      </c>
      <c r="AG13" s="66">
        <v>6683.0819233066104</v>
      </c>
      <c r="AH13" s="66">
        <v>6869.5268759919454</v>
      </c>
      <c r="AI13" s="66">
        <v>6684.1235005617618</v>
      </c>
      <c r="AJ13" s="66">
        <v>6609.5570801324211</v>
      </c>
      <c r="AK13" s="66">
        <v>6311.2387110200507</v>
      </c>
      <c r="AL13" s="66">
        <v>6329.5083449283111</v>
      </c>
      <c r="AM13" s="66">
        <v>6265.4186812165553</v>
      </c>
      <c r="AN13" s="66">
        <v>6274.1050464868376</v>
      </c>
      <c r="AO13" s="66">
        <v>6160.6907915213515</v>
      </c>
      <c r="AP13" s="66">
        <v>5686.2623958084832</v>
      </c>
      <c r="AQ13" s="66">
        <v>5625.4570154877783</v>
      </c>
      <c r="AR13" s="66">
        <v>5019.8830818708202</v>
      </c>
      <c r="AS13" s="66">
        <v>4774.2604143679446</v>
      </c>
      <c r="AT13" s="66">
        <v>4045.6492479572617</v>
      </c>
      <c r="AU13" s="66">
        <v>3964.0797392292347</v>
      </c>
      <c r="AV13" s="66">
        <v>3834.2392007242374</v>
      </c>
      <c r="AW13" s="66">
        <v>3993.5411542363945</v>
      </c>
      <c r="AX13" s="66">
        <v>3743.002718150859</v>
      </c>
      <c r="AY13" s="66">
        <v>3635.3274281165982</v>
      </c>
      <c r="AZ13" s="66">
        <v>3242.015271876337</v>
      </c>
      <c r="BA13" s="66">
        <v>3498.6889044576701</v>
      </c>
      <c r="BB13" s="66">
        <v>3119.5403753108476</v>
      </c>
      <c r="BC13" s="66">
        <v>3283.1334863572065</v>
      </c>
      <c r="BD13" s="66">
        <v>2869.4040003417272</v>
      </c>
      <c r="BE13" s="66">
        <v>2778.4999645369367</v>
      </c>
      <c r="BF13" s="66">
        <v>3016.3336257082938</v>
      </c>
      <c r="BG13" s="66">
        <v>2993.4090967426118</v>
      </c>
      <c r="BH13" s="67" t="s">
        <v>263</v>
      </c>
      <c r="BI13" s="48"/>
      <c r="BJ13" s="48"/>
    </row>
    <row r="14" spans="1:62" ht="15" customHeight="1">
      <c r="T14" s="49"/>
      <c r="U14" s="54"/>
      <c r="V14" s="57" t="s">
        <v>164</v>
      </c>
      <c r="W14" s="66"/>
      <c r="X14" s="66"/>
      <c r="Y14" s="66"/>
      <c r="Z14" s="66"/>
      <c r="AA14" s="66">
        <v>58039.131002580936</v>
      </c>
      <c r="AB14" s="66">
        <v>59092.402416783756</v>
      </c>
      <c r="AC14" s="66">
        <v>59360.201589027958</v>
      </c>
      <c r="AD14" s="66">
        <v>60067.384138679641</v>
      </c>
      <c r="AE14" s="66">
        <v>62982.180047518734</v>
      </c>
      <c r="AF14" s="66">
        <v>64338.549433763677</v>
      </c>
      <c r="AG14" s="66">
        <v>66518.120545136291</v>
      </c>
      <c r="AH14" s="66">
        <v>65137.636505608214</v>
      </c>
      <c r="AI14" s="66">
        <v>55321.454530617622</v>
      </c>
      <c r="AJ14" s="66">
        <v>55930.460601919382</v>
      </c>
      <c r="AK14" s="66">
        <v>59517.910893288557</v>
      </c>
      <c r="AL14" s="66">
        <v>57845.928360358303</v>
      </c>
      <c r="AM14" s="66">
        <v>57348.950046804872</v>
      </c>
      <c r="AN14" s="66">
        <v>55572.539538939905</v>
      </c>
      <c r="AO14" s="66">
        <v>56110.435138234781</v>
      </c>
      <c r="AP14" s="66">
        <v>54951.890535835701</v>
      </c>
      <c r="AQ14" s="66">
        <v>54059.807570710545</v>
      </c>
      <c r="AR14" s="66">
        <v>54590.734932439525</v>
      </c>
      <c r="AS14" s="66">
        <v>50524.826599030632</v>
      </c>
      <c r="AT14" s="66">
        <v>49530.98974341766</v>
      </c>
      <c r="AU14" s="66">
        <v>50118.013494066377</v>
      </c>
      <c r="AV14" s="66">
        <v>49490.853087166674</v>
      </c>
      <c r="AW14" s="66">
        <v>47331.97598518453</v>
      </c>
      <c r="AX14" s="66">
        <v>48265.576404489097</v>
      </c>
      <c r="AY14" s="66">
        <v>46578.665176255476</v>
      </c>
      <c r="AZ14" s="66">
        <v>45564.217951588267</v>
      </c>
      <c r="BA14" s="66">
        <v>42362.331895540796</v>
      </c>
      <c r="BB14" s="66">
        <v>42878.282570812269</v>
      </c>
      <c r="BC14" s="66">
        <v>42207.007160430767</v>
      </c>
      <c r="BD14" s="66">
        <v>42118.817753627336</v>
      </c>
      <c r="BE14" s="66">
        <v>39597.54772212341</v>
      </c>
      <c r="BF14" s="66">
        <v>42621.378364630618</v>
      </c>
      <c r="BG14" s="66">
        <v>39960.834806353443</v>
      </c>
      <c r="BH14" s="67" t="s">
        <v>263</v>
      </c>
      <c r="BI14" s="48"/>
      <c r="BJ14" s="48"/>
    </row>
    <row r="15" spans="1:62" ht="15" customHeight="1">
      <c r="T15" s="49"/>
      <c r="U15" s="54"/>
      <c r="V15" s="57" t="s">
        <v>266</v>
      </c>
      <c r="W15" s="66"/>
      <c r="X15" s="66"/>
      <c r="Y15" s="66"/>
      <c r="Z15" s="66"/>
      <c r="AA15" s="66">
        <v>27106.453495207807</v>
      </c>
      <c r="AB15" s="66">
        <v>27510.351615533349</v>
      </c>
      <c r="AC15" s="66">
        <v>27391.551345395445</v>
      </c>
      <c r="AD15" s="66">
        <v>28251.464769505721</v>
      </c>
      <c r="AE15" s="66">
        <v>29496.393565601367</v>
      </c>
      <c r="AF15" s="66">
        <v>31428.064095092905</v>
      </c>
      <c r="AG15" s="66">
        <v>31392.751168699291</v>
      </c>
      <c r="AH15" s="66">
        <v>31299.635088516268</v>
      </c>
      <c r="AI15" s="66">
        <v>30443.921885818418</v>
      </c>
      <c r="AJ15" s="66">
        <v>30918.190984500165</v>
      </c>
      <c r="AK15" s="66">
        <v>31672.264125876562</v>
      </c>
      <c r="AL15" s="66">
        <v>31255.61614549025</v>
      </c>
      <c r="AM15" s="66">
        <v>30964.608720461241</v>
      </c>
      <c r="AN15" s="66">
        <v>30575.367022643019</v>
      </c>
      <c r="AO15" s="66">
        <v>30850.023891656179</v>
      </c>
      <c r="AP15" s="66">
        <v>29732.391950551286</v>
      </c>
      <c r="AQ15" s="66">
        <v>28097.995447727932</v>
      </c>
      <c r="AR15" s="66">
        <v>26853.544748941418</v>
      </c>
      <c r="AS15" s="66">
        <v>24985.067335571155</v>
      </c>
      <c r="AT15" s="66">
        <v>23473.836871098134</v>
      </c>
      <c r="AU15" s="66">
        <v>22646.444744853667</v>
      </c>
      <c r="AV15" s="66">
        <v>23317.68177063602</v>
      </c>
      <c r="AW15" s="66">
        <v>23811.749455453068</v>
      </c>
      <c r="AX15" s="66">
        <v>23832.174627744291</v>
      </c>
      <c r="AY15" s="66">
        <v>22898.667313706621</v>
      </c>
      <c r="AZ15" s="66">
        <v>23307.861511637286</v>
      </c>
      <c r="BA15" s="66">
        <v>20846.880209989486</v>
      </c>
      <c r="BB15" s="66">
        <v>20488.76112920434</v>
      </c>
      <c r="BC15" s="66">
        <v>20429.537839640776</v>
      </c>
      <c r="BD15" s="66">
        <v>18983.633597044853</v>
      </c>
      <c r="BE15" s="66">
        <v>17870.290993144325</v>
      </c>
      <c r="BF15" s="66">
        <v>17728.089659100944</v>
      </c>
      <c r="BG15" s="66">
        <v>15416.423980429227</v>
      </c>
      <c r="BH15" s="67" t="s">
        <v>267</v>
      </c>
      <c r="BI15" s="48"/>
      <c r="BJ15" s="48"/>
    </row>
    <row r="16" spans="1:62" ht="15" customHeight="1">
      <c r="T16" s="49"/>
      <c r="U16" s="54"/>
      <c r="V16" s="57" t="s">
        <v>268</v>
      </c>
      <c r="W16" s="66"/>
      <c r="X16" s="66"/>
      <c r="Y16" s="66"/>
      <c r="Z16" s="66"/>
      <c r="AA16" s="66">
        <v>7649.463950571133</v>
      </c>
      <c r="AB16" s="66">
        <v>8081.9147429120358</v>
      </c>
      <c r="AC16" s="66">
        <v>8580.2053924281536</v>
      </c>
      <c r="AD16" s="66">
        <v>9077.3937114178007</v>
      </c>
      <c r="AE16" s="66">
        <v>9300.0156434634646</v>
      </c>
      <c r="AF16" s="66">
        <v>10133.338639092755</v>
      </c>
      <c r="AG16" s="66">
        <v>9958.0676115532879</v>
      </c>
      <c r="AH16" s="66">
        <v>10343.983597480577</v>
      </c>
      <c r="AI16" s="66">
        <v>11096.618290111208</v>
      </c>
      <c r="AJ16" s="66">
        <v>11557.46158346586</v>
      </c>
      <c r="AK16" s="66">
        <v>11468.1708778254</v>
      </c>
      <c r="AL16" s="66">
        <v>11881.373938242068</v>
      </c>
      <c r="AM16" s="66">
        <v>12342.889451474904</v>
      </c>
      <c r="AN16" s="66">
        <v>11996.987759677024</v>
      </c>
      <c r="AO16" s="66">
        <v>12413.950485520078</v>
      </c>
      <c r="AP16" s="66">
        <v>12169.084183944617</v>
      </c>
      <c r="AQ16" s="66">
        <v>11852.967899093619</v>
      </c>
      <c r="AR16" s="66">
        <v>10810.633057937204</v>
      </c>
      <c r="AS16" s="66">
        <v>10004.55581383995</v>
      </c>
      <c r="AT16" s="66">
        <v>9847.9817510722114</v>
      </c>
      <c r="AU16" s="66">
        <v>9829.8479309335835</v>
      </c>
      <c r="AV16" s="66">
        <v>10784.986040772157</v>
      </c>
      <c r="AW16" s="66">
        <v>10535.148412313933</v>
      </c>
      <c r="AX16" s="66">
        <v>9810.5343097026453</v>
      </c>
      <c r="AY16" s="66">
        <v>9520.7838425321934</v>
      </c>
      <c r="AZ16" s="66">
        <v>8470.9896450808592</v>
      </c>
      <c r="BA16" s="66">
        <v>8413.7665952720599</v>
      </c>
      <c r="BB16" s="66">
        <v>7761.5909771134866</v>
      </c>
      <c r="BC16" s="66">
        <v>8737.628741849072</v>
      </c>
      <c r="BD16" s="66">
        <v>7688.9732122182986</v>
      </c>
      <c r="BE16" s="66">
        <v>8189.3198031544925</v>
      </c>
      <c r="BF16" s="66">
        <v>7987.9038581910572</v>
      </c>
      <c r="BG16" s="66">
        <v>8101.5182670953654</v>
      </c>
      <c r="BH16" s="67"/>
      <c r="BI16" s="48"/>
      <c r="BJ16" s="48"/>
    </row>
    <row r="17" spans="20:62" ht="15" customHeight="1">
      <c r="T17" s="49"/>
      <c r="U17" s="54"/>
      <c r="V17" s="57" t="s">
        <v>269</v>
      </c>
      <c r="W17" s="66"/>
      <c r="X17" s="66"/>
      <c r="Y17" s="66"/>
      <c r="Z17" s="66"/>
      <c r="AA17" s="66">
        <v>43634.230168556336</v>
      </c>
      <c r="AB17" s="66">
        <v>44236.557797210808</v>
      </c>
      <c r="AC17" s="66">
        <v>44692.05632799126</v>
      </c>
      <c r="AD17" s="66">
        <v>45297.483222986004</v>
      </c>
      <c r="AE17" s="66">
        <v>46010.848309226094</v>
      </c>
      <c r="AF17" s="66">
        <v>46460.549983695761</v>
      </c>
      <c r="AG17" s="66">
        <v>46359.787687544595</v>
      </c>
      <c r="AH17" s="66">
        <v>45366.707649506177</v>
      </c>
      <c r="AI17" s="66">
        <v>40554.2431282322</v>
      </c>
      <c r="AJ17" s="66">
        <v>40240.171955064332</v>
      </c>
      <c r="AK17" s="66">
        <v>40100.115952703723</v>
      </c>
      <c r="AL17" s="66">
        <v>38910.272421285918</v>
      </c>
      <c r="AM17" s="66">
        <v>38525.44103688273</v>
      </c>
      <c r="AN17" s="66">
        <v>38448.358053348842</v>
      </c>
      <c r="AO17" s="66">
        <v>36499.466110399866</v>
      </c>
      <c r="AP17" s="66">
        <v>35443.178136377443</v>
      </c>
      <c r="AQ17" s="66">
        <v>35573.920665714766</v>
      </c>
      <c r="AR17" s="66">
        <v>34474.68086535843</v>
      </c>
      <c r="AS17" s="66">
        <v>32802.507784536865</v>
      </c>
      <c r="AT17" s="66">
        <v>29250.076326712882</v>
      </c>
      <c r="AU17" s="66">
        <v>28715.838950377569</v>
      </c>
      <c r="AV17" s="66">
        <v>28624.553282422119</v>
      </c>
      <c r="AW17" s="66">
        <v>28838.702889770433</v>
      </c>
      <c r="AX17" s="66">
        <v>29804.030786077787</v>
      </c>
      <c r="AY17" s="66">
        <v>28988.836037055564</v>
      </c>
      <c r="AZ17" s="66">
        <v>28059.152637108557</v>
      </c>
      <c r="BA17" s="66">
        <v>27096.463246157033</v>
      </c>
      <c r="BB17" s="66">
        <v>26880.411124087401</v>
      </c>
      <c r="BC17" s="66">
        <v>26996.198238476263</v>
      </c>
      <c r="BD17" s="66">
        <v>25843.905085498511</v>
      </c>
      <c r="BE17" s="66">
        <v>25160.103833867375</v>
      </c>
      <c r="BF17" s="66">
        <v>24885.557093907279</v>
      </c>
      <c r="BG17" s="66">
        <v>23300.93584418622</v>
      </c>
      <c r="BH17" s="67" t="s">
        <v>267</v>
      </c>
      <c r="BI17" s="48"/>
      <c r="BJ17" s="48"/>
    </row>
    <row r="18" spans="20:62" ht="15" customHeight="1">
      <c r="T18" s="49"/>
      <c r="U18" s="54"/>
      <c r="V18" s="68" t="s">
        <v>139</v>
      </c>
      <c r="W18" s="66"/>
      <c r="X18" s="66"/>
      <c r="Y18" s="66"/>
      <c r="Z18" s="66"/>
      <c r="AA18" s="66">
        <v>54266.674578333928</v>
      </c>
      <c r="AB18" s="66">
        <v>52904.409307690788</v>
      </c>
      <c r="AC18" s="66">
        <v>53458.351522768236</v>
      </c>
      <c r="AD18" s="66">
        <v>52173.423517695112</v>
      </c>
      <c r="AE18" s="66">
        <v>53851.53927984769</v>
      </c>
      <c r="AF18" s="66">
        <v>54887.50940361392</v>
      </c>
      <c r="AG18" s="66">
        <v>54496.623009597359</v>
      </c>
      <c r="AH18" s="66">
        <v>49942.014842263081</v>
      </c>
      <c r="AI18" s="66">
        <v>48011.210864008659</v>
      </c>
      <c r="AJ18" s="66">
        <v>47356.143479228973</v>
      </c>
      <c r="AK18" s="66">
        <v>45766.464063134321</v>
      </c>
      <c r="AL18" s="66">
        <v>45305.665473214998</v>
      </c>
      <c r="AM18" s="66">
        <v>45803.971192775309</v>
      </c>
      <c r="AN18" s="66">
        <v>44913.079325819228</v>
      </c>
      <c r="AO18" s="66">
        <v>44432.42375378016</v>
      </c>
      <c r="AP18" s="66">
        <v>42406.629772039982</v>
      </c>
      <c r="AQ18" s="66">
        <v>40727.86667337353</v>
      </c>
      <c r="AR18" s="66">
        <v>38202.958304250678</v>
      </c>
      <c r="AS18" s="66">
        <v>33400.754078881924</v>
      </c>
      <c r="AT18" s="66">
        <v>32529.9422593087</v>
      </c>
      <c r="AU18" s="66">
        <v>32642.102293132197</v>
      </c>
      <c r="AV18" s="66">
        <v>35147.568389135064</v>
      </c>
      <c r="AW18" s="66">
        <v>34036.171896076688</v>
      </c>
      <c r="AX18" s="66">
        <v>31846.1995737004</v>
      </c>
      <c r="AY18" s="66">
        <v>30545.076530807852</v>
      </c>
      <c r="AZ18" s="66">
        <v>30550.514938866127</v>
      </c>
      <c r="BA18" s="66">
        <v>29279.088328952497</v>
      </c>
      <c r="BB18" s="66">
        <v>29054.961450754206</v>
      </c>
      <c r="BC18" s="66">
        <v>29613.521708052351</v>
      </c>
      <c r="BD18" s="66">
        <v>28328.817163214906</v>
      </c>
      <c r="BE18" s="66">
        <v>28112.935227265909</v>
      </c>
      <c r="BF18" s="66">
        <v>28513.966583866077</v>
      </c>
      <c r="BG18" s="66">
        <v>28171.259965700086</v>
      </c>
      <c r="BH18" s="67" t="s">
        <v>267</v>
      </c>
      <c r="BI18" s="48"/>
      <c r="BJ18" s="48"/>
    </row>
    <row r="19" spans="20:62" ht="15" customHeight="1">
      <c r="T19" s="49"/>
      <c r="U19" s="50" t="s">
        <v>165</v>
      </c>
      <c r="V19" s="63"/>
      <c r="W19" s="64"/>
      <c r="X19" s="64"/>
      <c r="Y19" s="64"/>
      <c r="Z19" s="64"/>
      <c r="AA19" s="64">
        <v>202140.11534103067</v>
      </c>
      <c r="AB19" s="64">
        <v>213934.08222977704</v>
      </c>
      <c r="AC19" s="64">
        <v>220526.06623127253</v>
      </c>
      <c r="AD19" s="64">
        <v>224286.24647361104</v>
      </c>
      <c r="AE19" s="64">
        <v>233490.66505129787</v>
      </c>
      <c r="AF19" s="64">
        <v>242797.01264033676</v>
      </c>
      <c r="AG19" s="64">
        <v>249560.89382832177</v>
      </c>
      <c r="AH19" s="64">
        <v>251337.87863106074</v>
      </c>
      <c r="AI19" s="64">
        <v>249460.66525977172</v>
      </c>
      <c r="AJ19" s="64">
        <v>253558.61703050177</v>
      </c>
      <c r="AK19" s="64">
        <v>253090.58953046464</v>
      </c>
      <c r="AL19" s="64">
        <v>257239.62102595167</v>
      </c>
      <c r="AM19" s="64">
        <v>253573.25023016124</v>
      </c>
      <c r="AN19" s="64">
        <v>249533.22677876052</v>
      </c>
      <c r="AO19" s="64">
        <v>243582.04554075835</v>
      </c>
      <c r="AP19" s="64">
        <v>238065.17075890163</v>
      </c>
      <c r="AQ19" s="64">
        <v>235338.10885729676</v>
      </c>
      <c r="AR19" s="64">
        <v>232541.02855571153</v>
      </c>
      <c r="AS19" s="64">
        <v>224864.80483726814</v>
      </c>
      <c r="AT19" s="64">
        <v>221558.7924529005</v>
      </c>
      <c r="AU19" s="64">
        <v>221968.63067432618</v>
      </c>
      <c r="AV19" s="64">
        <v>217137.95480887167</v>
      </c>
      <c r="AW19" s="64">
        <v>218004.14655659714</v>
      </c>
      <c r="AX19" s="64">
        <v>215114.76391054285</v>
      </c>
      <c r="AY19" s="64">
        <v>210149.12993289845</v>
      </c>
      <c r="AZ19" s="64">
        <v>208875.29650901878</v>
      </c>
      <c r="BA19" s="64">
        <v>207065.85445355647</v>
      </c>
      <c r="BB19" s="64">
        <v>205252.6489390246</v>
      </c>
      <c r="BC19" s="64">
        <v>203016.25605100577</v>
      </c>
      <c r="BD19" s="64">
        <v>199022.35251843443</v>
      </c>
      <c r="BE19" s="64">
        <v>176575.11075908702</v>
      </c>
      <c r="BF19" s="64">
        <v>177921.84281669179</v>
      </c>
      <c r="BG19" s="64">
        <v>185157.1511871563</v>
      </c>
      <c r="BH19" s="65"/>
      <c r="BI19" s="48"/>
      <c r="BJ19" s="48"/>
    </row>
    <row r="20" spans="20:62" ht="15" customHeight="1">
      <c r="T20" s="49"/>
      <c r="U20" s="54"/>
      <c r="V20" s="55" t="s">
        <v>270</v>
      </c>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7"/>
      <c r="BI20" s="48"/>
      <c r="BJ20" s="48"/>
    </row>
    <row r="21" spans="20:62" ht="15" customHeight="1">
      <c r="T21" s="49"/>
      <c r="U21" s="54"/>
      <c r="V21" s="57" t="s">
        <v>271</v>
      </c>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7" t="s">
        <v>272</v>
      </c>
      <c r="BI21" s="48"/>
      <c r="BJ21" s="48"/>
    </row>
    <row r="22" spans="20:62" ht="15" customHeight="1">
      <c r="T22" s="49"/>
      <c r="U22" s="54"/>
      <c r="V22" s="57" t="s">
        <v>129</v>
      </c>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7"/>
      <c r="BI22" s="48"/>
      <c r="BJ22" s="48"/>
    </row>
    <row r="23" spans="20:62" ht="15" customHeight="1">
      <c r="T23" s="49"/>
      <c r="U23" s="54"/>
      <c r="V23" s="57" t="s">
        <v>273</v>
      </c>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7" t="s">
        <v>274</v>
      </c>
      <c r="BI23" s="48"/>
      <c r="BJ23" s="48"/>
    </row>
    <row r="24" spans="20:62" ht="15" customHeight="1">
      <c r="T24" s="49"/>
      <c r="U24" s="50" t="s">
        <v>183</v>
      </c>
      <c r="V24" s="63"/>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5"/>
      <c r="BI24" s="48"/>
      <c r="BJ24" s="48"/>
    </row>
    <row r="25" spans="20:62" ht="15" customHeight="1">
      <c r="T25" s="49"/>
      <c r="U25" s="54"/>
      <c r="V25" s="57" t="s">
        <v>167</v>
      </c>
      <c r="W25" s="58"/>
      <c r="X25" s="58"/>
      <c r="Y25" s="58"/>
      <c r="Z25" s="58"/>
      <c r="AA25" s="58">
        <v>79068.588563817277</v>
      </c>
      <c r="AB25" s="58">
        <v>78632.503165671384</v>
      </c>
      <c r="AC25" s="58">
        <v>78065.502168465435</v>
      </c>
      <c r="AD25" s="58">
        <v>82253.748021851323</v>
      </c>
      <c r="AE25" s="58">
        <v>83677.381043124711</v>
      </c>
      <c r="AF25" s="58">
        <v>88210.404314969346</v>
      </c>
      <c r="AG25" s="58">
        <v>83879.518818362776</v>
      </c>
      <c r="AH25" s="58">
        <v>88139.650658134982</v>
      </c>
      <c r="AI25" s="58">
        <v>93493.615804341287</v>
      </c>
      <c r="AJ25" s="58">
        <v>97948.087706443941</v>
      </c>
      <c r="AK25" s="58">
        <v>98178.716466706304</v>
      </c>
      <c r="AL25" s="58">
        <v>99678.421859486916</v>
      </c>
      <c r="AM25" s="58">
        <v>101401.35049374179</v>
      </c>
      <c r="AN25" s="58">
        <v>100978.03237982575</v>
      </c>
      <c r="AO25" s="58">
        <v>105349.73602648659</v>
      </c>
      <c r="AP25" s="58">
        <v>105958.30491224988</v>
      </c>
      <c r="AQ25" s="58">
        <v>102899.63477908743</v>
      </c>
      <c r="AR25" s="58">
        <v>93998.838191150571</v>
      </c>
      <c r="AS25" s="58">
        <v>88875.561171381938</v>
      </c>
      <c r="AT25" s="58">
        <v>75697.927878064089</v>
      </c>
      <c r="AU25" s="58">
        <v>74899.683444503098</v>
      </c>
      <c r="AV25" s="58">
        <v>73682.783998208382</v>
      </c>
      <c r="AW25" s="58">
        <v>66992.284205518503</v>
      </c>
      <c r="AX25" s="58">
        <v>74227.518054022745</v>
      </c>
      <c r="AY25" s="58">
        <v>69191.856564560672</v>
      </c>
      <c r="AZ25" s="58">
        <v>67111.283012031578</v>
      </c>
      <c r="BA25" s="58">
        <v>67283.506302049107</v>
      </c>
      <c r="BB25" s="58">
        <v>67349.096849835318</v>
      </c>
      <c r="BC25" s="58">
        <v>74393.098981647534</v>
      </c>
      <c r="BD25" s="58">
        <v>70692.42687842439</v>
      </c>
      <c r="BE25" s="58">
        <v>68805.269927698071</v>
      </c>
      <c r="BF25" s="58">
        <v>67883.462219056295</v>
      </c>
      <c r="BG25" s="58">
        <v>62713.765204873358</v>
      </c>
      <c r="BH25" s="59" t="s">
        <v>263</v>
      </c>
      <c r="BI25" s="48"/>
      <c r="BJ25" s="48"/>
    </row>
    <row r="26" spans="20:62" ht="15" customHeight="1">
      <c r="T26" s="49"/>
      <c r="U26" s="54"/>
      <c r="V26" s="57" t="s">
        <v>166</v>
      </c>
      <c r="W26" s="58"/>
      <c r="X26" s="58"/>
      <c r="Y26" s="58"/>
      <c r="Z26" s="58"/>
      <c r="AA26" s="58">
        <v>58167.167508504077</v>
      </c>
      <c r="AB26" s="58">
        <v>59301.332402088723</v>
      </c>
      <c r="AC26" s="58">
        <v>62218.053306693371</v>
      </c>
      <c r="AD26" s="58">
        <v>65643.249734996367</v>
      </c>
      <c r="AE26" s="58">
        <v>63833.413322368244</v>
      </c>
      <c r="AF26" s="58">
        <v>67477.227735701628</v>
      </c>
      <c r="AG26" s="58">
        <v>69880.366957828868</v>
      </c>
      <c r="AH26" s="58">
        <v>66730.205120783314</v>
      </c>
      <c r="AI26" s="58">
        <v>66775.264262267563</v>
      </c>
      <c r="AJ26" s="58">
        <v>68588.834743351952</v>
      </c>
      <c r="AK26" s="58">
        <v>72226.24200626128</v>
      </c>
      <c r="AL26" s="58">
        <v>68553.135738847646</v>
      </c>
      <c r="AM26" s="58">
        <v>71334.893190037052</v>
      </c>
      <c r="AN26" s="58">
        <v>67914.862135508389</v>
      </c>
      <c r="AO26" s="58">
        <v>68006.409833997881</v>
      </c>
      <c r="AP26" s="58">
        <v>70395.478550084474</v>
      </c>
      <c r="AQ26" s="58">
        <v>66123.070259378146</v>
      </c>
      <c r="AR26" s="58">
        <v>65403.902026637894</v>
      </c>
      <c r="AS26" s="58">
        <v>61704.132512039883</v>
      </c>
      <c r="AT26" s="58">
        <v>61350.897200800668</v>
      </c>
      <c r="AU26" s="58">
        <v>64216.941912273163</v>
      </c>
      <c r="AV26" s="58">
        <v>62540.928568696123</v>
      </c>
      <c r="AW26" s="58">
        <v>62626.438217539071</v>
      </c>
      <c r="AX26" s="58">
        <v>60319.27447058422</v>
      </c>
      <c r="AY26" s="58">
        <v>58013.755532842843</v>
      </c>
      <c r="AZ26" s="58">
        <v>55391.50902658113</v>
      </c>
      <c r="BA26" s="58">
        <v>55711.740759276734</v>
      </c>
      <c r="BB26" s="58">
        <v>59259.947954539704</v>
      </c>
      <c r="BC26" s="58">
        <v>52156.305071909723</v>
      </c>
      <c r="BD26" s="58">
        <v>53360.723810031515</v>
      </c>
      <c r="BE26" s="58">
        <v>55807.026627280065</v>
      </c>
      <c r="BF26" s="58">
        <v>51573.525119723519</v>
      </c>
      <c r="BG26" s="58">
        <v>49645.628368785154</v>
      </c>
      <c r="BH26" s="59"/>
      <c r="BI26" s="48"/>
      <c r="BJ26" s="48"/>
    </row>
    <row r="27" spans="20:62" ht="15" customHeight="1" thickBot="1">
      <c r="T27" s="49"/>
      <c r="U27" s="54"/>
      <c r="V27" s="57" t="s">
        <v>35</v>
      </c>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1"/>
      <c r="BI27" s="48"/>
      <c r="BJ27" s="48"/>
    </row>
    <row r="28" spans="20:62" ht="15" customHeight="1" thickBot="1">
      <c r="T28" s="43" t="s">
        <v>196</v>
      </c>
      <c r="U28" s="72"/>
      <c r="V28" s="73"/>
      <c r="W28" s="74"/>
      <c r="X28" s="74"/>
      <c r="Y28" s="74"/>
      <c r="Z28" s="74"/>
      <c r="AA28" s="74">
        <v>192.14781764136333</v>
      </c>
      <c r="AB28" s="74">
        <v>215.70964165665185</v>
      </c>
      <c r="AC28" s="74">
        <v>208.86104491851398</v>
      </c>
      <c r="AD28" s="74">
        <v>212.39764971252708</v>
      </c>
      <c r="AE28" s="74">
        <v>232.10917302744076</v>
      </c>
      <c r="AF28" s="74">
        <v>522.5829258797304</v>
      </c>
      <c r="AG28" s="74">
        <v>571.9000700634092</v>
      </c>
      <c r="AH28" s="74">
        <v>581.67188792427419</v>
      </c>
      <c r="AI28" s="74">
        <v>499.9842439688901</v>
      </c>
      <c r="AJ28" s="74">
        <v>540.78620435464029</v>
      </c>
      <c r="AK28" s="74">
        <v>513.19229097006428</v>
      </c>
      <c r="AL28" s="74">
        <v>549.81074490605329</v>
      </c>
      <c r="AM28" s="74">
        <v>526.24827845648747</v>
      </c>
      <c r="AN28" s="74">
        <v>507.42748087999468</v>
      </c>
      <c r="AO28" s="74">
        <v>478.74488314399451</v>
      </c>
      <c r="AP28" s="74">
        <v>509.35673685343249</v>
      </c>
      <c r="AQ28" s="74">
        <v>554.70758288301238</v>
      </c>
      <c r="AR28" s="74">
        <v>617.39640975422321</v>
      </c>
      <c r="AS28" s="74">
        <v>566.85576444706953</v>
      </c>
      <c r="AT28" s="74">
        <v>502.45618176271813</v>
      </c>
      <c r="AU28" s="74">
        <v>476.23512120342883</v>
      </c>
      <c r="AV28" s="74">
        <v>479.25364310635456</v>
      </c>
      <c r="AW28" s="74">
        <v>492.23526381653755</v>
      </c>
      <c r="AX28" s="74">
        <v>440.78134733622517</v>
      </c>
      <c r="AY28" s="74">
        <v>451.27920261630362</v>
      </c>
      <c r="AZ28" s="74">
        <v>426.96998949512829</v>
      </c>
      <c r="BA28" s="74">
        <v>459.59728069068268</v>
      </c>
      <c r="BB28" s="74">
        <v>438.71953374903734</v>
      </c>
      <c r="BC28" s="74">
        <v>428.13373875426862</v>
      </c>
      <c r="BD28" s="74">
        <v>388.7891239263808</v>
      </c>
      <c r="BE28" s="74">
        <v>393.47712581353011</v>
      </c>
      <c r="BF28" s="74">
        <v>358.87389990612644</v>
      </c>
      <c r="BG28" s="74">
        <v>334.8253413780331</v>
      </c>
      <c r="BH28" s="75"/>
      <c r="BI28" s="48"/>
      <c r="BJ28" s="48"/>
    </row>
    <row r="29" spans="20:62" ht="15" customHeight="1">
      <c r="T29" s="43" t="s">
        <v>181</v>
      </c>
      <c r="U29" s="76"/>
      <c r="V29" s="77"/>
      <c r="W29" s="78"/>
      <c r="X29" s="78"/>
      <c r="Y29" s="78"/>
      <c r="Z29" s="78"/>
      <c r="AA29" s="78">
        <f>SUM(AA30,AA35,AA38:AA40)</f>
        <v>64586.4301957309</v>
      </c>
      <c r="AB29" s="78">
        <f>SUM(AB30,AB35,AB38:AB40)</f>
        <v>65879.14511326408</v>
      </c>
      <c r="AC29" s="78">
        <f t="shared" ref="AC29:AZ29" si="4">SUM(AC30,AC35,AC38:AC40)</f>
        <v>65838.964131392422</v>
      </c>
      <c r="AD29" s="78">
        <f t="shared" si="4"/>
        <v>64559.325065492056</v>
      </c>
      <c r="AE29" s="78">
        <f t="shared" si="4"/>
        <v>66238.622985958908</v>
      </c>
      <c r="AF29" s="78">
        <f t="shared" si="4"/>
        <v>66536.485934140452</v>
      </c>
      <c r="AG29" s="78">
        <f t="shared" si="4"/>
        <v>67098.564949597596</v>
      </c>
      <c r="AH29" s="78">
        <f t="shared" si="4"/>
        <v>64534.251484688459</v>
      </c>
      <c r="AI29" s="78">
        <f t="shared" si="4"/>
        <v>58508.907150785672</v>
      </c>
      <c r="AJ29" s="78">
        <f t="shared" si="4"/>
        <v>58901.657163758384</v>
      </c>
      <c r="AK29" s="78">
        <f t="shared" si="4"/>
        <v>59416.310095449946</v>
      </c>
      <c r="AL29" s="78">
        <f t="shared" si="4"/>
        <v>58121.059040844426</v>
      </c>
      <c r="AM29" s="78">
        <f t="shared" si="4"/>
        <v>55790.678584331035</v>
      </c>
      <c r="AN29" s="78">
        <f t="shared" si="4"/>
        <v>55151.709804744089</v>
      </c>
      <c r="AO29" s="78">
        <f t="shared" si="4"/>
        <v>55146.530783155409</v>
      </c>
      <c r="AP29" s="78">
        <f t="shared" si="4"/>
        <v>56175.32293587811</v>
      </c>
      <c r="AQ29" s="78">
        <f t="shared" si="4"/>
        <v>56482.386409614774</v>
      </c>
      <c r="AR29" s="78">
        <f t="shared" si="4"/>
        <v>55665.285431644341</v>
      </c>
      <c r="AS29" s="78">
        <f t="shared" si="4"/>
        <v>51341.551967056999</v>
      </c>
      <c r="AT29" s="78">
        <f t="shared" si="4"/>
        <v>45917.571100262983</v>
      </c>
      <c r="AU29" s="78">
        <f t="shared" si="4"/>
        <v>46966.787342752585</v>
      </c>
      <c r="AV29" s="78">
        <f t="shared" si="4"/>
        <v>46726.420539065373</v>
      </c>
      <c r="AW29" s="78">
        <f t="shared" si="4"/>
        <v>46878.691416485657</v>
      </c>
      <c r="AX29" s="78">
        <f t="shared" si="4"/>
        <v>48588.11862373005</v>
      </c>
      <c r="AY29" s="78">
        <f t="shared" si="4"/>
        <v>48010.045483454567</v>
      </c>
      <c r="AZ29" s="78">
        <f t="shared" si="4"/>
        <v>46515.254488674582</v>
      </c>
      <c r="BA29" s="78">
        <f t="shared" ref="BA29:BF29" si="5">SUM(BA30,BA35,BA38:BA40)</f>
        <v>46104.330032549507</v>
      </c>
      <c r="BB29" s="78">
        <f t="shared" si="5"/>
        <v>46833.879579685185</v>
      </c>
      <c r="BC29" s="78">
        <f t="shared" si="5"/>
        <v>46115.929016115522</v>
      </c>
      <c r="BD29" s="78">
        <f t="shared" si="5"/>
        <v>44470.17768855457</v>
      </c>
      <c r="BE29" s="78">
        <f t="shared" si="5"/>
        <v>41584.062024188286</v>
      </c>
      <c r="BF29" s="78">
        <f t="shared" si="5"/>
        <v>43011.420348580978</v>
      </c>
      <c r="BG29" s="78">
        <f t="shared" ref="BG29" si="6">SUM(BG30,BG35,BG38:BG40)</f>
        <v>40349.5649939621</v>
      </c>
      <c r="BH29" s="79"/>
      <c r="BI29" s="48"/>
      <c r="BJ29" s="48"/>
    </row>
    <row r="30" spans="20:62" ht="15" customHeight="1">
      <c r="T30" s="49"/>
      <c r="U30" s="50" t="s">
        <v>197</v>
      </c>
      <c r="V30" s="63"/>
      <c r="W30" s="64"/>
      <c r="X30" s="64"/>
      <c r="Y30" s="64"/>
      <c r="Z30" s="64"/>
      <c r="AA30" s="64">
        <f>SUM(AA31:AA34)</f>
        <v>48713.799951557143</v>
      </c>
      <c r="AB30" s="64">
        <f t="shared" ref="AB30:AZ30" si="7">SUM(AB31:AB34)</f>
        <v>50055.727509006254</v>
      </c>
      <c r="AC30" s="64">
        <f t="shared" si="7"/>
        <v>50515.742177053216</v>
      </c>
      <c r="AD30" s="64">
        <f t="shared" si="7"/>
        <v>49824.560488012197</v>
      </c>
      <c r="AE30" s="64">
        <f t="shared" si="7"/>
        <v>50822.750362904619</v>
      </c>
      <c r="AF30" s="64">
        <f t="shared" si="7"/>
        <v>50688.531077973988</v>
      </c>
      <c r="AG30" s="64">
        <f t="shared" si="7"/>
        <v>51044.127701300742</v>
      </c>
      <c r="AH30" s="64">
        <f t="shared" si="7"/>
        <v>48409.229513127852</v>
      </c>
      <c r="AI30" s="64">
        <f t="shared" si="7"/>
        <v>43437.701232996616</v>
      </c>
      <c r="AJ30" s="64">
        <f t="shared" si="7"/>
        <v>43162.221354085559</v>
      </c>
      <c r="AK30" s="64">
        <f t="shared" si="7"/>
        <v>43487.276922285935</v>
      </c>
      <c r="AL30" s="64">
        <f t="shared" si="7"/>
        <v>42501.923029075173</v>
      </c>
      <c r="AM30" s="64">
        <f t="shared" si="7"/>
        <v>40225.138974983514</v>
      </c>
      <c r="AN30" s="64">
        <f t="shared" si="7"/>
        <v>40022.706637526935</v>
      </c>
      <c r="AO30" s="64">
        <f t="shared" si="7"/>
        <v>39745.124832842463</v>
      </c>
      <c r="AP30" s="64">
        <f t="shared" si="7"/>
        <v>41111.508723424922</v>
      </c>
      <c r="AQ30" s="64">
        <f t="shared" si="7"/>
        <v>41069.217387605189</v>
      </c>
      <c r="AR30" s="64">
        <f t="shared" si="7"/>
        <v>40094.300578232018</v>
      </c>
      <c r="AS30" s="64">
        <f t="shared" si="7"/>
        <v>37327.809573850856</v>
      </c>
      <c r="AT30" s="64">
        <f t="shared" si="7"/>
        <v>32651.320523922066</v>
      </c>
      <c r="AU30" s="64">
        <f t="shared" si="7"/>
        <v>32676.031698858231</v>
      </c>
      <c r="AV30" s="64">
        <f t="shared" si="7"/>
        <v>32983.411629760099</v>
      </c>
      <c r="AW30" s="64">
        <f t="shared" si="7"/>
        <v>33594.961899891277</v>
      </c>
      <c r="AX30" s="64">
        <f t="shared" si="7"/>
        <v>34930.311560817281</v>
      </c>
      <c r="AY30" s="64">
        <f t="shared" si="7"/>
        <v>34678.091525374628</v>
      </c>
      <c r="AZ30" s="64">
        <f t="shared" si="7"/>
        <v>33525.535694038939</v>
      </c>
      <c r="BA30" s="64">
        <f t="shared" ref="BA30:BF30" si="8">SUM(BA31:BA34)</f>
        <v>33421.166717103173</v>
      </c>
      <c r="BB30" s="64">
        <f t="shared" si="8"/>
        <v>33940.112768815561</v>
      </c>
      <c r="BC30" s="64">
        <f t="shared" si="8"/>
        <v>33565.012665797505</v>
      </c>
      <c r="BD30" s="64">
        <f t="shared" si="8"/>
        <v>32232.041261313967</v>
      </c>
      <c r="BE30" s="64">
        <f t="shared" si="8"/>
        <v>30702.798503151902</v>
      </c>
      <c r="BF30" s="64">
        <f t="shared" si="8"/>
        <v>31084.59443428948</v>
      </c>
      <c r="BG30" s="64">
        <f t="shared" ref="BG30" si="9">SUM(BG31:BG34)</f>
        <v>29010.712443550594</v>
      </c>
      <c r="BH30" s="80"/>
    </row>
    <row r="31" spans="20:62" ht="15" customHeight="1">
      <c r="T31" s="49"/>
      <c r="U31" s="81"/>
      <c r="V31" s="82" t="s">
        <v>275</v>
      </c>
      <c r="W31" s="83"/>
      <c r="X31" s="83"/>
      <c r="Y31" s="83"/>
      <c r="Z31" s="83"/>
      <c r="AA31" s="83">
        <v>38701.103416042592</v>
      </c>
      <c r="AB31" s="83">
        <v>40346.744742035473</v>
      </c>
      <c r="AC31" s="83">
        <v>41665.79114506545</v>
      </c>
      <c r="AD31" s="83">
        <v>41224.494256585334</v>
      </c>
      <c r="AE31" s="83">
        <v>42297.116417365723</v>
      </c>
      <c r="AF31" s="83">
        <v>42142.02726535382</v>
      </c>
      <c r="AG31" s="83">
        <v>42559.539804125336</v>
      </c>
      <c r="AH31" s="83">
        <v>39926.083389390726</v>
      </c>
      <c r="AI31" s="83">
        <v>35362.599382577479</v>
      </c>
      <c r="AJ31" s="83">
        <v>35010.124942594921</v>
      </c>
      <c r="AK31" s="83">
        <v>35085.742906855594</v>
      </c>
      <c r="AL31" s="83">
        <v>34374.185269382258</v>
      </c>
      <c r="AM31" s="83">
        <v>32417.253435765444</v>
      </c>
      <c r="AN31" s="83">
        <v>31935.273453308597</v>
      </c>
      <c r="AO31" s="83">
        <v>31276.189983420805</v>
      </c>
      <c r="AP31" s="83">
        <v>32279.645554026018</v>
      </c>
      <c r="AQ31" s="83">
        <v>31990.873871774482</v>
      </c>
      <c r="AR31" s="83">
        <v>30658.349937916188</v>
      </c>
      <c r="AS31" s="83">
        <v>28552.561480293498</v>
      </c>
      <c r="AT31" s="83">
        <v>25308.481718967807</v>
      </c>
      <c r="AU31" s="83">
        <v>24321.270937421363</v>
      </c>
      <c r="AV31" s="83">
        <v>24982.895526650263</v>
      </c>
      <c r="AW31" s="83">
        <v>25624.79533860795</v>
      </c>
      <c r="AX31" s="83">
        <v>26805.206128279013</v>
      </c>
      <c r="AY31" s="83">
        <v>26557.37523672733</v>
      </c>
      <c r="AZ31" s="83">
        <v>25936.139788924989</v>
      </c>
      <c r="BA31" s="83">
        <v>25969.470794926132</v>
      </c>
      <c r="BB31" s="83">
        <v>26428.778063772283</v>
      </c>
      <c r="BC31" s="83">
        <v>26182.943719015086</v>
      </c>
      <c r="BD31" s="83">
        <v>25328.005761907836</v>
      </c>
      <c r="BE31" s="83">
        <v>24490.267324230699</v>
      </c>
      <c r="BF31" s="83">
        <v>24395.605542970698</v>
      </c>
      <c r="BG31" s="83">
        <v>22479.160225974269</v>
      </c>
      <c r="BH31" s="84"/>
    </row>
    <row r="32" spans="20:62" ht="15" customHeight="1">
      <c r="T32" s="49"/>
      <c r="U32" s="81"/>
      <c r="V32" s="85" t="s">
        <v>276</v>
      </c>
      <c r="W32" s="83"/>
      <c r="X32" s="83"/>
      <c r="Y32" s="83"/>
      <c r="Z32" s="83"/>
      <c r="AA32" s="83">
        <v>6674.4490046098008</v>
      </c>
      <c r="AB32" s="83">
        <v>6524.5328569297899</v>
      </c>
      <c r="AC32" s="83">
        <v>5945.8339540571296</v>
      </c>
      <c r="AD32" s="83">
        <v>5842.3534676861218</v>
      </c>
      <c r="AE32" s="83">
        <v>5740.0247792311475</v>
      </c>
      <c r="AF32" s="83">
        <v>5795.1316308500936</v>
      </c>
      <c r="AG32" s="83">
        <v>5789.0719316293607</v>
      </c>
      <c r="AH32" s="83">
        <v>5903.8352801359188</v>
      </c>
      <c r="AI32" s="83">
        <v>5638.1994106625216</v>
      </c>
      <c r="AJ32" s="83">
        <v>5703.2053582387398</v>
      </c>
      <c r="AK32" s="83">
        <v>5899.9845210859867</v>
      </c>
      <c r="AL32" s="83">
        <v>5594.9262706926856</v>
      </c>
      <c r="AM32" s="83">
        <v>5607.0023060629446</v>
      </c>
      <c r="AN32" s="83">
        <v>6016.2632307025469</v>
      </c>
      <c r="AO32" s="83">
        <v>6398.6869967575658</v>
      </c>
      <c r="AP32" s="83">
        <v>6645.7105523034488</v>
      </c>
      <c r="AQ32" s="83">
        <v>6788.1886315874171</v>
      </c>
      <c r="AR32" s="83">
        <v>7012.0890129308336</v>
      </c>
      <c r="AS32" s="83">
        <v>6591.81832614634</v>
      </c>
      <c r="AT32" s="83">
        <v>5364.6005099960848</v>
      </c>
      <c r="AU32" s="83">
        <v>6284.7190568659116</v>
      </c>
      <c r="AV32" s="83">
        <v>5895.7907835699853</v>
      </c>
      <c r="AW32" s="83">
        <v>5679.3251402286451</v>
      </c>
      <c r="AX32" s="83">
        <v>5766.6750900500374</v>
      </c>
      <c r="AY32" s="83">
        <v>5811.9451381047556</v>
      </c>
      <c r="AZ32" s="83">
        <v>5477.0464397639898</v>
      </c>
      <c r="BA32" s="83">
        <v>5504.0022085956616</v>
      </c>
      <c r="BB32" s="83">
        <v>5583.2353800745541</v>
      </c>
      <c r="BC32" s="83">
        <v>5615.0174032474988</v>
      </c>
      <c r="BD32" s="83">
        <v>5200.0262366432871</v>
      </c>
      <c r="BE32" s="83">
        <v>4504.2505011024523</v>
      </c>
      <c r="BF32" s="83">
        <v>4891.887190342547</v>
      </c>
      <c r="BG32" s="83">
        <v>4655.2678088802913</v>
      </c>
      <c r="BH32" s="86"/>
    </row>
    <row r="33" spans="20:60" ht="15" customHeight="1">
      <c r="T33" s="49"/>
      <c r="U33" s="81"/>
      <c r="V33" s="85" t="s">
        <v>176</v>
      </c>
      <c r="W33" s="83"/>
      <c r="X33" s="83"/>
      <c r="Y33" s="83"/>
      <c r="Z33" s="83"/>
      <c r="AA33" s="83">
        <v>312.93265823101166</v>
      </c>
      <c r="AB33" s="83">
        <v>307.97107789698435</v>
      </c>
      <c r="AC33" s="83">
        <v>295.29687962532637</v>
      </c>
      <c r="AD33" s="83">
        <v>290.63467317525141</v>
      </c>
      <c r="AE33" s="83">
        <v>290.02818822876941</v>
      </c>
      <c r="AF33" s="83">
        <v>283.40724792134881</v>
      </c>
      <c r="AG33" s="83">
        <v>282.81616108587957</v>
      </c>
      <c r="AH33" s="83">
        <v>270.4505316939792</v>
      </c>
      <c r="AI33" s="83">
        <v>231.01486186880268</v>
      </c>
      <c r="AJ33" s="83">
        <v>236.17622947190605</v>
      </c>
      <c r="AK33" s="83">
        <v>232.77059403447643</v>
      </c>
      <c r="AL33" s="83">
        <v>223.34615935223468</v>
      </c>
      <c r="AM33" s="83">
        <v>216.97067555275785</v>
      </c>
      <c r="AN33" s="83">
        <v>253.04917488817512</v>
      </c>
      <c r="AO33" s="83">
        <v>259.84110151123582</v>
      </c>
      <c r="AP33" s="83">
        <v>243.96514344126908</v>
      </c>
      <c r="AQ33" s="83">
        <v>231.92793937005607</v>
      </c>
      <c r="AR33" s="83">
        <v>216.15611100140237</v>
      </c>
      <c r="AS33" s="83">
        <v>183.2383982729593</v>
      </c>
      <c r="AT33" s="83">
        <v>164.79831510666327</v>
      </c>
      <c r="AU33" s="83">
        <v>188.02623863878793</v>
      </c>
      <c r="AV33" s="83">
        <v>188.07840694740474</v>
      </c>
      <c r="AW33" s="83">
        <v>199.57086177654855</v>
      </c>
      <c r="AX33" s="83">
        <v>212.11792199407731</v>
      </c>
      <c r="AY33" s="83">
        <v>209.39134529972279</v>
      </c>
      <c r="AZ33" s="83">
        <v>210.50366839149265</v>
      </c>
      <c r="BA33" s="83">
        <v>206.20457113393425</v>
      </c>
      <c r="BB33" s="83">
        <v>213.00806049427757</v>
      </c>
      <c r="BC33" s="83">
        <v>217.2544088476491</v>
      </c>
      <c r="BD33" s="83">
        <v>197.83983652610891</v>
      </c>
      <c r="BE33" s="83">
        <v>163.5904862519815</v>
      </c>
      <c r="BF33" s="83">
        <v>167.55476597757024</v>
      </c>
      <c r="BG33" s="83">
        <v>148.33777442323014</v>
      </c>
      <c r="BH33" s="86"/>
    </row>
    <row r="34" spans="20:60" ht="15" customHeight="1">
      <c r="T34" s="49"/>
      <c r="U34" s="87"/>
      <c r="V34" s="88" t="s">
        <v>277</v>
      </c>
      <c r="W34" s="89"/>
      <c r="X34" s="89"/>
      <c r="Y34" s="89"/>
      <c r="Z34" s="89"/>
      <c r="AA34" s="89">
        <v>3025.3148726737413</v>
      </c>
      <c r="AB34" s="89">
        <v>2876.4788321440037</v>
      </c>
      <c r="AC34" s="89">
        <v>2608.8201983053082</v>
      </c>
      <c r="AD34" s="89">
        <v>2467.0780905654915</v>
      </c>
      <c r="AE34" s="89">
        <v>2495.5809780789796</v>
      </c>
      <c r="AF34" s="89">
        <v>2467.9649338487307</v>
      </c>
      <c r="AG34" s="89">
        <v>2412.6998044601655</v>
      </c>
      <c r="AH34" s="89">
        <v>2308.86031190723</v>
      </c>
      <c r="AI34" s="89">
        <v>2205.887577887816</v>
      </c>
      <c r="AJ34" s="89">
        <v>2212.7148237799938</v>
      </c>
      <c r="AK34" s="89">
        <v>2268.7789003098792</v>
      </c>
      <c r="AL34" s="89">
        <v>2309.4653296479942</v>
      </c>
      <c r="AM34" s="89">
        <v>1983.9125576023625</v>
      </c>
      <c r="AN34" s="89">
        <v>1818.1207786276111</v>
      </c>
      <c r="AO34" s="89">
        <v>1810.4067511528565</v>
      </c>
      <c r="AP34" s="89">
        <v>1942.187473654189</v>
      </c>
      <c r="AQ34" s="89">
        <v>2058.2269448732345</v>
      </c>
      <c r="AR34" s="89">
        <v>2207.7055163835989</v>
      </c>
      <c r="AS34" s="89">
        <v>2000.1913691380626</v>
      </c>
      <c r="AT34" s="89">
        <v>1813.4399798515126</v>
      </c>
      <c r="AU34" s="89">
        <v>1882.0154659321704</v>
      </c>
      <c r="AV34" s="89">
        <v>1916.6469125924464</v>
      </c>
      <c r="AW34" s="89">
        <v>2091.2705592781335</v>
      </c>
      <c r="AX34" s="89">
        <v>2146.3124204941573</v>
      </c>
      <c r="AY34" s="89">
        <v>2099.3798052428242</v>
      </c>
      <c r="AZ34" s="89">
        <v>1901.845796958469</v>
      </c>
      <c r="BA34" s="89">
        <v>1741.4891424474445</v>
      </c>
      <c r="BB34" s="89">
        <v>1715.0912644744483</v>
      </c>
      <c r="BC34" s="89">
        <v>1549.7971346872716</v>
      </c>
      <c r="BD34" s="89">
        <v>1506.1694262367337</v>
      </c>
      <c r="BE34" s="89">
        <v>1544.6901915667684</v>
      </c>
      <c r="BF34" s="89">
        <v>1629.5469349986652</v>
      </c>
      <c r="BG34" s="89">
        <v>1727.9466342728037</v>
      </c>
      <c r="BH34" s="90"/>
    </row>
    <row r="35" spans="20:60" ht="15" customHeight="1">
      <c r="T35" s="49"/>
      <c r="U35" s="91" t="s">
        <v>189</v>
      </c>
      <c r="V35" s="92"/>
      <c r="W35" s="93"/>
      <c r="X35" s="93"/>
      <c r="Y35" s="93"/>
      <c r="Z35" s="93"/>
      <c r="AA35" s="93">
        <f>SUM(AA36:AA37)</f>
        <v>6502.5198481393973</v>
      </c>
      <c r="AB35" s="93">
        <f t="shared" ref="AB35:AZ35" si="10">SUM(AB36:AB37)</f>
        <v>6501.6178785101847</v>
      </c>
      <c r="AC35" s="93">
        <f t="shared" si="10"/>
        <v>6320.2747353516324</v>
      </c>
      <c r="AD35" s="93">
        <f t="shared" si="10"/>
        <v>5888.5293879709279</v>
      </c>
      <c r="AE35" s="93">
        <f t="shared" si="10"/>
        <v>6317.3432371260969</v>
      </c>
      <c r="AF35" s="93">
        <f t="shared" si="10"/>
        <v>6494.4740937862225</v>
      </c>
      <c r="AG35" s="93">
        <f t="shared" si="10"/>
        <v>6509.5288592091256</v>
      </c>
      <c r="AH35" s="93">
        <f t="shared" si="10"/>
        <v>6508.8192807061223</v>
      </c>
      <c r="AI35" s="93">
        <f t="shared" si="10"/>
        <v>5907.0717378638092</v>
      </c>
      <c r="AJ35" s="93">
        <f t="shared" si="10"/>
        <v>6474.5463462429225</v>
      </c>
      <c r="AK35" s="93">
        <f t="shared" si="10"/>
        <v>6342.7964797778213</v>
      </c>
      <c r="AL35" s="93">
        <f t="shared" si="10"/>
        <v>5935.0809321820916</v>
      </c>
      <c r="AM35" s="93">
        <f t="shared" si="10"/>
        <v>5892.4609813854495</v>
      </c>
      <c r="AN35" s="93">
        <f t="shared" si="10"/>
        <v>5749.0411017484939</v>
      </c>
      <c r="AO35" s="93">
        <f t="shared" si="10"/>
        <v>5820.7483086713437</v>
      </c>
      <c r="AP35" s="93">
        <f t="shared" si="10"/>
        <v>5471.1839692556232</v>
      </c>
      <c r="AQ35" s="93">
        <f t="shared" si="10"/>
        <v>5546.5956960091653</v>
      </c>
      <c r="AR35" s="93">
        <f t="shared" si="10"/>
        <v>5636.6682685339174</v>
      </c>
      <c r="AS35" s="93">
        <f t="shared" si="10"/>
        <v>4778.0158189128606</v>
      </c>
      <c r="AT35" s="93">
        <f t="shared" si="10"/>
        <v>4603.8288413838154</v>
      </c>
      <c r="AU35" s="93">
        <f t="shared" si="10"/>
        <v>5141.8660936803253</v>
      </c>
      <c r="AV35" s="93">
        <f t="shared" si="10"/>
        <v>4820.5216020551516</v>
      </c>
      <c r="AW35" s="93">
        <f t="shared" si="10"/>
        <v>4399.7095059634594</v>
      </c>
      <c r="AX35" s="93">
        <f t="shared" si="10"/>
        <v>4523.703265993493</v>
      </c>
      <c r="AY35" s="93">
        <f t="shared" si="10"/>
        <v>4442.5408139795582</v>
      </c>
      <c r="AZ35" s="93">
        <f t="shared" si="10"/>
        <v>4340.9213554076468</v>
      </c>
      <c r="BA35" s="93">
        <f t="shared" ref="BA35:BF35" si="11">SUM(BA36:BA37)</f>
        <v>3994.5427922793624</v>
      </c>
      <c r="BB35" s="93">
        <f t="shared" si="11"/>
        <v>4179.4178848250904</v>
      </c>
      <c r="BC35" s="93">
        <f t="shared" si="11"/>
        <v>3914.5602455256681</v>
      </c>
      <c r="BD35" s="93">
        <f t="shared" si="11"/>
        <v>4042.2183708956936</v>
      </c>
      <c r="BE35" s="93">
        <f t="shared" si="11"/>
        <v>3365.5347539857376</v>
      </c>
      <c r="BF35" s="93">
        <f t="shared" si="11"/>
        <v>4072.1077384940845</v>
      </c>
      <c r="BG35" s="93">
        <f t="shared" ref="BG35" si="12">SUM(BG36:BG37)</f>
        <v>3712.0604748877231</v>
      </c>
      <c r="BH35" s="80"/>
    </row>
    <row r="36" spans="20:60" ht="15" customHeight="1">
      <c r="T36" s="49"/>
      <c r="U36" s="81"/>
      <c r="V36" s="82" t="s">
        <v>278</v>
      </c>
      <c r="W36" s="83"/>
      <c r="X36" s="83"/>
      <c r="Y36" s="83"/>
      <c r="Z36" s="83"/>
      <c r="AA36" s="83">
        <v>2879.456980449987</v>
      </c>
      <c r="AB36" s="83">
        <v>2856.3732248527199</v>
      </c>
      <c r="AC36" s="83">
        <v>2885.9592075283686</v>
      </c>
      <c r="AD36" s="83">
        <v>2717.4128315005764</v>
      </c>
      <c r="AE36" s="83">
        <v>2933.6161440786377</v>
      </c>
      <c r="AF36" s="83">
        <v>2937.334645634221</v>
      </c>
      <c r="AG36" s="83">
        <v>2923.5350389104387</v>
      </c>
      <c r="AH36" s="83">
        <v>2839.7146471649644</v>
      </c>
      <c r="AI36" s="83">
        <v>2494.8947553714825</v>
      </c>
      <c r="AJ36" s="83">
        <v>2842.488267746593</v>
      </c>
      <c r="AK36" s="83">
        <v>2716.0559912674257</v>
      </c>
      <c r="AL36" s="83">
        <v>2556.484249995342</v>
      </c>
      <c r="AM36" s="83">
        <v>2381.0427467509862</v>
      </c>
      <c r="AN36" s="83">
        <v>2157.4236112997928</v>
      </c>
      <c r="AO36" s="83">
        <v>2156.4098613910915</v>
      </c>
      <c r="AP36" s="83">
        <v>1843.8515128396782</v>
      </c>
      <c r="AQ36" s="83">
        <v>1872.1762990332647</v>
      </c>
      <c r="AR36" s="83">
        <v>1930.263957647956</v>
      </c>
      <c r="AS36" s="83">
        <v>1678.1631426048677</v>
      </c>
      <c r="AT36" s="83">
        <v>1654.9475232545478</v>
      </c>
      <c r="AU36" s="83">
        <v>1837.7283883938844</v>
      </c>
      <c r="AV36" s="83">
        <v>1725.3987355485162</v>
      </c>
      <c r="AW36" s="83">
        <v>1602.9973224438443</v>
      </c>
      <c r="AX36" s="83">
        <v>1669.1200822289197</v>
      </c>
      <c r="AY36" s="83">
        <v>1649.0858767351895</v>
      </c>
      <c r="AZ36" s="83">
        <v>1697.1820075338835</v>
      </c>
      <c r="BA36" s="83">
        <v>1352.5556096301498</v>
      </c>
      <c r="BB36" s="83">
        <v>1420.0659804269048</v>
      </c>
      <c r="BC36" s="83">
        <v>1152.3889069811462</v>
      </c>
      <c r="BD36" s="83">
        <v>1398.9085917748262</v>
      </c>
      <c r="BE36" s="83">
        <v>1103.9711301427574</v>
      </c>
      <c r="BF36" s="83">
        <v>1457.65494844158</v>
      </c>
      <c r="BG36" s="83">
        <v>1250.1104162948463</v>
      </c>
      <c r="BH36" s="84"/>
    </row>
    <row r="37" spans="20:60" ht="15" customHeight="1">
      <c r="T37" s="94"/>
      <c r="U37" s="87"/>
      <c r="V37" s="1175" t="s">
        <v>493</v>
      </c>
      <c r="W37" s="89"/>
      <c r="X37" s="89"/>
      <c r="Y37" s="89"/>
      <c r="Z37" s="89"/>
      <c r="AA37" s="89">
        <v>3623.0628676894103</v>
      </c>
      <c r="AB37" s="89">
        <v>3645.2446536574648</v>
      </c>
      <c r="AC37" s="89">
        <v>3434.3155278232639</v>
      </c>
      <c r="AD37" s="89">
        <v>3171.1165564703515</v>
      </c>
      <c r="AE37" s="89">
        <v>3383.7270930474592</v>
      </c>
      <c r="AF37" s="89">
        <v>3557.1394481520015</v>
      </c>
      <c r="AG37" s="89">
        <v>3585.9938202986868</v>
      </c>
      <c r="AH37" s="89">
        <v>3669.1046335411579</v>
      </c>
      <c r="AI37" s="89">
        <v>3412.1769824923267</v>
      </c>
      <c r="AJ37" s="89">
        <v>3632.0580784963295</v>
      </c>
      <c r="AK37" s="89">
        <v>3626.7404885103956</v>
      </c>
      <c r="AL37" s="89">
        <v>3378.5966821867496</v>
      </c>
      <c r="AM37" s="89">
        <v>3511.4182346344633</v>
      </c>
      <c r="AN37" s="89">
        <v>3591.6174904487011</v>
      </c>
      <c r="AO37" s="89">
        <v>3664.3384472802522</v>
      </c>
      <c r="AP37" s="89">
        <v>3627.3324564159448</v>
      </c>
      <c r="AQ37" s="89">
        <v>3674.4193969759008</v>
      </c>
      <c r="AR37" s="89">
        <v>3706.4043108859614</v>
      </c>
      <c r="AS37" s="89">
        <v>3099.8526763079926</v>
      </c>
      <c r="AT37" s="89">
        <v>2948.8813181292676</v>
      </c>
      <c r="AU37" s="89">
        <v>3304.1377052864409</v>
      </c>
      <c r="AV37" s="89">
        <v>3095.1228665066355</v>
      </c>
      <c r="AW37" s="89">
        <v>2796.7121835196149</v>
      </c>
      <c r="AX37" s="89">
        <v>2854.5831837645733</v>
      </c>
      <c r="AY37" s="89">
        <v>2793.4549372443689</v>
      </c>
      <c r="AZ37" s="89">
        <v>2643.7393478737631</v>
      </c>
      <c r="BA37" s="89">
        <v>2641.9871826492126</v>
      </c>
      <c r="BB37" s="89">
        <v>2759.3519043981855</v>
      </c>
      <c r="BC37" s="89">
        <v>2762.1713385445219</v>
      </c>
      <c r="BD37" s="89">
        <v>2643.3097791208675</v>
      </c>
      <c r="BE37" s="89">
        <v>2261.5636238429802</v>
      </c>
      <c r="BF37" s="89">
        <v>2614.4527900525045</v>
      </c>
      <c r="BG37" s="89">
        <v>2461.9500585928768</v>
      </c>
      <c r="BH37" s="90"/>
    </row>
    <row r="38" spans="20:60" ht="15" customHeight="1">
      <c r="T38" s="94"/>
      <c r="U38" s="95" t="s">
        <v>494</v>
      </c>
      <c r="V38" s="63"/>
      <c r="W38" s="64"/>
      <c r="X38" s="64"/>
      <c r="Y38" s="64"/>
      <c r="Z38" s="64"/>
      <c r="AA38" s="64">
        <v>7265.6764416128917</v>
      </c>
      <c r="AB38" s="64">
        <v>7119.0705979612903</v>
      </c>
      <c r="AC38" s="64">
        <v>6828.8850506820208</v>
      </c>
      <c r="AD38" s="64">
        <v>6692.8373653858389</v>
      </c>
      <c r="AE38" s="64">
        <v>6705.4638858638518</v>
      </c>
      <c r="AF38" s="64">
        <v>6905.0859560106701</v>
      </c>
      <c r="AG38" s="64">
        <v>6931.4455186566211</v>
      </c>
      <c r="AH38" s="64">
        <v>6903.8648621962639</v>
      </c>
      <c r="AI38" s="64">
        <v>6617.7807434145861</v>
      </c>
      <c r="AJ38" s="64">
        <v>6551.4152527651322</v>
      </c>
      <c r="AK38" s="64">
        <v>6840.8661650238328</v>
      </c>
      <c r="AL38" s="64">
        <v>6877.9758421539673</v>
      </c>
      <c r="AM38" s="64">
        <v>6742.8882611310128</v>
      </c>
      <c r="AN38" s="64">
        <v>6513.5964242283071</v>
      </c>
      <c r="AO38" s="64">
        <v>6619.7856382496866</v>
      </c>
      <c r="AP38" s="64">
        <v>6637.4469579996312</v>
      </c>
      <c r="AQ38" s="64">
        <v>6699.901852146746</v>
      </c>
      <c r="AR38" s="64">
        <v>6799.9921340388973</v>
      </c>
      <c r="AS38" s="64">
        <v>6384.30708252563</v>
      </c>
      <c r="AT38" s="64">
        <v>5724.6168736399641</v>
      </c>
      <c r="AU38" s="64">
        <v>6322.0526860737255</v>
      </c>
      <c r="AV38" s="64">
        <v>6131.1908414647669</v>
      </c>
      <c r="AW38" s="64">
        <v>6230.1417174465823</v>
      </c>
      <c r="AX38" s="64">
        <v>6351.3721372495511</v>
      </c>
      <c r="AY38" s="64">
        <v>6266.7220079273284</v>
      </c>
      <c r="AZ38" s="64">
        <v>6059.0358368798315</v>
      </c>
      <c r="BA38" s="64">
        <v>5990.4027188220143</v>
      </c>
      <c r="BB38" s="64">
        <v>5903.9734789856611</v>
      </c>
      <c r="BC38" s="64">
        <v>5775.9692477122317</v>
      </c>
      <c r="BD38" s="64">
        <v>5449.7681339006485</v>
      </c>
      <c r="BE38" s="64">
        <v>5022.9117542370514</v>
      </c>
      <c r="BF38" s="64">
        <v>5389.8526999705855</v>
      </c>
      <c r="BG38" s="64">
        <v>5176.0359033662307</v>
      </c>
      <c r="BH38" s="80"/>
    </row>
    <row r="39" spans="20:60" ht="15" customHeight="1">
      <c r="T39" s="94"/>
      <c r="U39" s="95" t="s">
        <v>198</v>
      </c>
      <c r="V39" s="63"/>
      <c r="W39" s="64"/>
      <c r="X39" s="64"/>
      <c r="Y39" s="64"/>
      <c r="Z39" s="64"/>
      <c r="AA39" s="64">
        <v>2039.8207474214641</v>
      </c>
      <c r="AB39" s="64">
        <v>2135.9254287863546</v>
      </c>
      <c r="AC39" s="64">
        <v>2108.693688305545</v>
      </c>
      <c r="AD39" s="64">
        <v>2093.7183811230925</v>
      </c>
      <c r="AE39" s="64">
        <v>2325.9627930643519</v>
      </c>
      <c r="AF39" s="64">
        <v>2376.547168369565</v>
      </c>
      <c r="AG39" s="64">
        <v>2533.613162431117</v>
      </c>
      <c r="AH39" s="64">
        <v>2625.9809496582247</v>
      </c>
      <c r="AI39" s="64">
        <v>2459.6175385106635</v>
      </c>
      <c r="AJ39" s="64">
        <v>2623.9051706647697</v>
      </c>
      <c r="AK39" s="64">
        <v>2658.7016803623533</v>
      </c>
      <c r="AL39" s="64">
        <v>2727.2519354331953</v>
      </c>
      <c r="AM39" s="64">
        <v>2849.53370683106</v>
      </c>
      <c r="AN39" s="64">
        <v>2780.1639392403536</v>
      </c>
      <c r="AO39" s="64">
        <v>2873.7456163919296</v>
      </c>
      <c r="AP39" s="64">
        <v>2864.9556781979368</v>
      </c>
      <c r="AQ39" s="64">
        <v>3078.8740118536757</v>
      </c>
      <c r="AR39" s="64">
        <v>3047.6147118395124</v>
      </c>
      <c r="AS39" s="64">
        <v>2778.9279297676508</v>
      </c>
      <c r="AT39" s="64">
        <v>2865.6191783171362</v>
      </c>
      <c r="AU39" s="64">
        <v>2750.0446651403067</v>
      </c>
      <c r="AV39" s="64">
        <v>2703.1801637853519</v>
      </c>
      <c r="AW39" s="64">
        <v>2553.9715961843394</v>
      </c>
      <c r="AX39" s="64">
        <v>2689.2054736697214</v>
      </c>
      <c r="AY39" s="64">
        <v>2532.0916491730582</v>
      </c>
      <c r="AZ39" s="64">
        <v>2493.0252203481596</v>
      </c>
      <c r="BA39" s="64">
        <v>2591.2653223449588</v>
      </c>
      <c r="BB39" s="64">
        <v>2699.7375470588722</v>
      </c>
      <c r="BC39" s="64">
        <v>2755.057012080119</v>
      </c>
      <c r="BD39" s="64">
        <v>2646.3128304442657</v>
      </c>
      <c r="BE39" s="64">
        <v>2406.0834798135984</v>
      </c>
      <c r="BF39" s="64">
        <v>2383.9294588268267</v>
      </c>
      <c r="BG39" s="64">
        <v>2384.6451591575546</v>
      </c>
      <c r="BH39" s="80"/>
    </row>
    <row r="40" spans="20:60" ht="15" customHeight="1" thickBot="1">
      <c r="T40" s="96"/>
      <c r="U40" s="97" t="s">
        <v>411</v>
      </c>
      <c r="V40" s="98"/>
      <c r="W40" s="99"/>
      <c r="X40" s="99"/>
      <c r="Y40" s="99"/>
      <c r="Z40" s="99"/>
      <c r="AA40" s="99">
        <v>64.613207000000031</v>
      </c>
      <c r="AB40" s="99">
        <v>66.803699000000023</v>
      </c>
      <c r="AC40" s="99">
        <v>65.368480000000034</v>
      </c>
      <c r="AD40" s="99">
        <v>59.679443000000013</v>
      </c>
      <c r="AE40" s="99">
        <v>67.102707000000024</v>
      </c>
      <c r="AF40" s="99">
        <v>71.847638000000018</v>
      </c>
      <c r="AG40" s="99">
        <v>79.849708000000021</v>
      </c>
      <c r="AH40" s="99">
        <v>86.356879000000049</v>
      </c>
      <c r="AI40" s="99">
        <v>86.735898000000077</v>
      </c>
      <c r="AJ40" s="99">
        <v>89.569040000000015</v>
      </c>
      <c r="AK40" s="99">
        <v>86.668848000000054</v>
      </c>
      <c r="AL40" s="99">
        <v>78.827302000000017</v>
      </c>
      <c r="AM40" s="99">
        <v>80.656660000000073</v>
      </c>
      <c r="AN40" s="99">
        <v>86.201701999999983</v>
      </c>
      <c r="AO40" s="99">
        <v>87.126387000000008</v>
      </c>
      <c r="AP40" s="99">
        <v>90.227606999999992</v>
      </c>
      <c r="AQ40" s="99">
        <v>87.797462000000053</v>
      </c>
      <c r="AR40" s="99">
        <v>86.709739000000042</v>
      </c>
      <c r="AS40" s="99">
        <v>72.491562000000002</v>
      </c>
      <c r="AT40" s="99">
        <v>72.185683000000026</v>
      </c>
      <c r="AU40" s="99">
        <v>76.792199000000039</v>
      </c>
      <c r="AV40" s="99">
        <v>88.116302000000047</v>
      </c>
      <c r="AW40" s="99">
        <v>99.906697000000023</v>
      </c>
      <c r="AX40" s="99">
        <v>93.526186000000024</v>
      </c>
      <c r="AY40" s="99">
        <v>90.599487000000025</v>
      </c>
      <c r="AZ40" s="99">
        <v>96.736382000000006</v>
      </c>
      <c r="BA40" s="99">
        <v>106.95248199999999</v>
      </c>
      <c r="BB40" s="99">
        <v>110.63789999999999</v>
      </c>
      <c r="BC40" s="99">
        <v>105.32984500000002</v>
      </c>
      <c r="BD40" s="99">
        <v>99.837092000000027</v>
      </c>
      <c r="BE40" s="99">
        <v>86.733533000000051</v>
      </c>
      <c r="BF40" s="99">
        <v>80.936017000000021</v>
      </c>
      <c r="BG40" s="99">
        <v>66.111013000000042</v>
      </c>
      <c r="BH40" s="100"/>
    </row>
    <row r="41" spans="20:60" ht="15" customHeight="1">
      <c r="T41" s="43" t="s">
        <v>168</v>
      </c>
      <c r="U41" s="76"/>
      <c r="V41" s="77"/>
      <c r="W41" s="101"/>
      <c r="X41" s="101"/>
      <c r="Y41" s="101"/>
      <c r="Z41" s="101"/>
      <c r="AA41" s="101">
        <f>SUM(AA42:AA43)</f>
        <v>732.01263237142848</v>
      </c>
      <c r="AB41" s="101">
        <f t="shared" ref="AB41:AZ41" si="13">SUM(AB42:AB43)</f>
        <v>669.24675483809528</v>
      </c>
      <c r="AC41" s="101">
        <f t="shared" si="13"/>
        <v>617.68904015238104</v>
      </c>
      <c r="AD41" s="101">
        <f t="shared" si="13"/>
        <v>649.39861873333325</v>
      </c>
      <c r="AE41" s="101">
        <f t="shared" si="13"/>
        <v>461.93021495238099</v>
      </c>
      <c r="AF41" s="101">
        <f t="shared" si="13"/>
        <v>473.19245233333345</v>
      </c>
      <c r="AG41" s="101">
        <f t="shared" si="13"/>
        <v>452.86890544761911</v>
      </c>
      <c r="AH41" s="101">
        <f t="shared" si="13"/>
        <v>466.20345032380953</v>
      </c>
      <c r="AI41" s="101">
        <f t="shared" si="13"/>
        <v>465.63080153333328</v>
      </c>
      <c r="AJ41" s="101">
        <f t="shared" si="13"/>
        <v>449.73589016190482</v>
      </c>
      <c r="AK41" s="101">
        <f t="shared" si="13"/>
        <v>500.67083900952377</v>
      </c>
      <c r="AL41" s="101">
        <f t="shared" si="13"/>
        <v>418.82785549523805</v>
      </c>
      <c r="AM41" s="101">
        <f t="shared" si="13"/>
        <v>439.84258287619048</v>
      </c>
      <c r="AN41" s="101">
        <f t="shared" si="13"/>
        <v>456.54704228571433</v>
      </c>
      <c r="AO41" s="101">
        <f t="shared" si="13"/>
        <v>429.73283707619044</v>
      </c>
      <c r="AP41" s="101">
        <f t="shared" si="13"/>
        <v>428.08294037142866</v>
      </c>
      <c r="AQ41" s="101">
        <f t="shared" si="13"/>
        <v>398.41545647619051</v>
      </c>
      <c r="AR41" s="101">
        <f t="shared" si="13"/>
        <v>522.67691258095238</v>
      </c>
      <c r="AS41" s="101">
        <f t="shared" si="13"/>
        <v>466.22188391428574</v>
      </c>
      <c r="AT41" s="101">
        <f t="shared" si="13"/>
        <v>416.73084545714289</v>
      </c>
      <c r="AU41" s="101">
        <f t="shared" si="13"/>
        <v>427.24741525714285</v>
      </c>
      <c r="AV41" s="101">
        <f t="shared" si="13"/>
        <v>434.79094319047624</v>
      </c>
      <c r="AW41" s="101">
        <f t="shared" si="13"/>
        <v>541.97401332380957</v>
      </c>
      <c r="AX41" s="101">
        <f t="shared" si="13"/>
        <v>594.0059417809523</v>
      </c>
      <c r="AY41" s="101">
        <f t="shared" si="13"/>
        <v>566.76543345714276</v>
      </c>
      <c r="AZ41" s="101">
        <f t="shared" si="13"/>
        <v>473.5399851809525</v>
      </c>
      <c r="BA41" s="101">
        <f t="shared" ref="BA41:BF41" si="14">SUM(BA42:BA43)</f>
        <v>461.20452504761903</v>
      </c>
      <c r="BB41" s="101">
        <f t="shared" si="14"/>
        <v>501.73216018095241</v>
      </c>
      <c r="BC41" s="101">
        <f t="shared" si="14"/>
        <v>450.14747684761903</v>
      </c>
      <c r="BD41" s="101">
        <f t="shared" si="14"/>
        <v>450.46701731428573</v>
      </c>
      <c r="BE41" s="101">
        <f t="shared" si="14"/>
        <v>440.74797098095235</v>
      </c>
      <c r="BF41" s="101">
        <f t="shared" si="14"/>
        <v>433.56879458095239</v>
      </c>
      <c r="BG41" s="101">
        <f t="shared" ref="BG41" si="15">SUM(BG42:BG43)</f>
        <v>433.20191378095234</v>
      </c>
      <c r="BH41" s="79"/>
    </row>
    <row r="42" spans="20:60" ht="15" customHeight="1">
      <c r="T42" s="94"/>
      <c r="U42" s="102" t="s">
        <v>199</v>
      </c>
      <c r="V42" s="103"/>
      <c r="W42" s="104"/>
      <c r="X42" s="104"/>
      <c r="Y42" s="104"/>
      <c r="Z42" s="104"/>
      <c r="AA42" s="104">
        <v>550.23920379999993</v>
      </c>
      <c r="AB42" s="104">
        <v>527.37032626666667</v>
      </c>
      <c r="AC42" s="104">
        <v>477.13732586666669</v>
      </c>
      <c r="AD42" s="104">
        <v>481.58261873333328</v>
      </c>
      <c r="AE42" s="104">
        <v>292.75650066666674</v>
      </c>
      <c r="AF42" s="104">
        <v>303.52845233333341</v>
      </c>
      <c r="AG42" s="104">
        <v>292.73561973333341</v>
      </c>
      <c r="AH42" s="104">
        <v>303.65330746666666</v>
      </c>
      <c r="AI42" s="104">
        <v>300.00380153333327</v>
      </c>
      <c r="AJ42" s="104">
        <v>293.56731873333337</v>
      </c>
      <c r="AK42" s="104">
        <v>332.90198186666657</v>
      </c>
      <c r="AL42" s="104">
        <v>247.34728406666662</v>
      </c>
      <c r="AM42" s="104">
        <v>269.91772573333333</v>
      </c>
      <c r="AN42" s="104">
        <v>246.39832800000002</v>
      </c>
      <c r="AO42" s="104">
        <v>236.30097993333328</v>
      </c>
      <c r="AP42" s="104">
        <v>231.29451180000001</v>
      </c>
      <c r="AQ42" s="104">
        <v>230.36059933333334</v>
      </c>
      <c r="AR42" s="104">
        <v>325.00062686666666</v>
      </c>
      <c r="AS42" s="104">
        <v>305.7365982</v>
      </c>
      <c r="AT42" s="104">
        <v>270.15270260000005</v>
      </c>
      <c r="AU42" s="104">
        <v>242.88427239999999</v>
      </c>
      <c r="AV42" s="104">
        <v>246.77580033333334</v>
      </c>
      <c r="AW42" s="104">
        <v>369.97487046666669</v>
      </c>
      <c r="AX42" s="104">
        <v>379.5766560666666</v>
      </c>
      <c r="AY42" s="104">
        <v>362.50329059999996</v>
      </c>
      <c r="AZ42" s="104">
        <v>258.74769946666675</v>
      </c>
      <c r="BA42" s="104">
        <v>253.01223933333333</v>
      </c>
      <c r="BB42" s="104">
        <v>293.53987446666667</v>
      </c>
      <c r="BC42" s="104">
        <v>241.95519113333336</v>
      </c>
      <c r="BD42" s="104">
        <v>242.2747316</v>
      </c>
      <c r="BE42" s="104">
        <v>232.55568526666661</v>
      </c>
      <c r="BF42" s="104">
        <v>225.37650886666665</v>
      </c>
      <c r="BG42" s="104">
        <v>225.00962806666664</v>
      </c>
      <c r="BH42" s="105"/>
    </row>
    <row r="43" spans="20:60" ht="15" customHeight="1" thickBot="1">
      <c r="T43" s="106"/>
      <c r="U43" s="107" t="s">
        <v>495</v>
      </c>
      <c r="V43" s="108"/>
      <c r="W43" s="109"/>
      <c r="X43" s="109"/>
      <c r="Y43" s="109"/>
      <c r="Z43" s="109"/>
      <c r="AA43" s="109">
        <v>181.77342857142855</v>
      </c>
      <c r="AB43" s="109">
        <v>141.87642857142856</v>
      </c>
      <c r="AC43" s="109">
        <v>140.5517142857143</v>
      </c>
      <c r="AD43" s="109">
        <v>167.816</v>
      </c>
      <c r="AE43" s="109">
        <v>169.17371428571428</v>
      </c>
      <c r="AF43" s="109">
        <v>169.66400000000002</v>
      </c>
      <c r="AG43" s="109">
        <v>160.13328571428571</v>
      </c>
      <c r="AH43" s="109">
        <v>162.55014285714287</v>
      </c>
      <c r="AI43" s="109">
        <v>165.62700000000001</v>
      </c>
      <c r="AJ43" s="109">
        <v>156.16857142857145</v>
      </c>
      <c r="AK43" s="110">
        <v>167.76885714285717</v>
      </c>
      <c r="AL43" s="110">
        <v>171.48057142857147</v>
      </c>
      <c r="AM43" s="110">
        <v>169.92485714285715</v>
      </c>
      <c r="AN43" s="110">
        <v>210.14871428571431</v>
      </c>
      <c r="AO43" s="110">
        <v>193.43185714285713</v>
      </c>
      <c r="AP43" s="110">
        <v>196.78842857142862</v>
      </c>
      <c r="AQ43" s="110">
        <v>168.05485714285717</v>
      </c>
      <c r="AR43" s="110">
        <v>197.67628571428571</v>
      </c>
      <c r="AS43" s="110">
        <v>160.48528571428571</v>
      </c>
      <c r="AT43" s="110">
        <v>146.57814285714286</v>
      </c>
      <c r="AU43" s="110">
        <v>184.36314285714286</v>
      </c>
      <c r="AV43" s="110">
        <v>188.01514285714288</v>
      </c>
      <c r="AW43" s="110">
        <v>171.99914285714289</v>
      </c>
      <c r="AX43" s="110">
        <v>214.42928571428573</v>
      </c>
      <c r="AY43" s="110">
        <v>204.26214285714286</v>
      </c>
      <c r="AZ43" s="110">
        <v>214.79228571428573</v>
      </c>
      <c r="BA43" s="110">
        <v>208.1922857142857</v>
      </c>
      <c r="BB43" s="110">
        <v>208.1922857142857</v>
      </c>
      <c r="BC43" s="110">
        <v>208.1922857142857</v>
      </c>
      <c r="BD43" s="110">
        <v>208.1922857142857</v>
      </c>
      <c r="BE43" s="110">
        <v>208.1922857142857</v>
      </c>
      <c r="BF43" s="110">
        <v>208.1922857142857</v>
      </c>
      <c r="BG43" s="110">
        <v>208.1922857142857</v>
      </c>
      <c r="BH43" s="111"/>
    </row>
    <row r="44" spans="20:60" ht="15" customHeight="1">
      <c r="T44" s="43" t="s">
        <v>279</v>
      </c>
      <c r="U44" s="44"/>
      <c r="V44" s="45"/>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3"/>
    </row>
    <row r="45" spans="20:60" ht="15" customHeight="1">
      <c r="T45" s="49"/>
      <c r="U45" s="102" t="s">
        <v>200</v>
      </c>
      <c r="V45" s="103"/>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5"/>
    </row>
    <row r="46" spans="20:60" ht="15" customHeight="1">
      <c r="T46" s="49"/>
      <c r="U46" s="116" t="s">
        <v>201</v>
      </c>
      <c r="V46" s="85"/>
      <c r="W46" s="117"/>
      <c r="X46" s="117"/>
      <c r="Y46" s="117"/>
      <c r="Z46" s="117"/>
      <c r="AA46" s="117"/>
      <c r="AB46" s="117"/>
      <c r="AC46" s="117"/>
      <c r="AD46" s="117"/>
      <c r="AE46" s="117"/>
      <c r="AF46" s="117"/>
      <c r="AG46" s="117"/>
      <c r="AH46" s="117"/>
      <c r="AI46" s="117"/>
      <c r="AJ46" s="117"/>
      <c r="AK46" s="118"/>
      <c r="AL46" s="118"/>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9"/>
    </row>
    <row r="47" spans="20:60" ht="15" customHeight="1">
      <c r="T47" s="49"/>
      <c r="U47" s="116" t="s">
        <v>202</v>
      </c>
      <c r="V47" s="85"/>
      <c r="W47" s="117"/>
      <c r="X47" s="117"/>
      <c r="Y47" s="117"/>
      <c r="Z47" s="117"/>
      <c r="AA47" s="117"/>
      <c r="AB47" s="117"/>
      <c r="AC47" s="118"/>
      <c r="AD47" s="117"/>
      <c r="AE47" s="118"/>
      <c r="AF47" s="117"/>
      <c r="AG47" s="117"/>
      <c r="AH47" s="118"/>
      <c r="AI47" s="118"/>
      <c r="AJ47" s="117"/>
      <c r="AK47" s="118"/>
      <c r="AL47" s="117"/>
      <c r="AM47" s="117"/>
      <c r="AN47" s="117"/>
      <c r="AO47" s="117"/>
      <c r="AP47" s="117"/>
      <c r="AQ47" s="117"/>
      <c r="AR47" s="117"/>
      <c r="AS47" s="117"/>
      <c r="AT47" s="117"/>
      <c r="AU47" s="118"/>
      <c r="AV47" s="117"/>
      <c r="AW47" s="118"/>
      <c r="AX47" s="118"/>
      <c r="AY47" s="118"/>
      <c r="AZ47" s="118"/>
      <c r="BA47" s="118"/>
      <c r="BB47" s="117"/>
      <c r="BC47" s="117"/>
      <c r="BD47" s="117"/>
      <c r="BE47" s="117"/>
      <c r="BF47" s="117"/>
      <c r="BG47" s="117"/>
      <c r="BH47" s="119"/>
    </row>
    <row r="48" spans="20:60" ht="15" customHeight="1">
      <c r="T48" s="49"/>
      <c r="U48" s="116" t="s">
        <v>203</v>
      </c>
      <c r="V48" s="85"/>
      <c r="W48" s="118"/>
      <c r="X48" s="118"/>
      <c r="Y48" s="118"/>
      <c r="Z48" s="118"/>
      <c r="AA48" s="118"/>
      <c r="AB48" s="118"/>
      <c r="AC48" s="117"/>
      <c r="AD48" s="117"/>
      <c r="AE48" s="117"/>
      <c r="AF48" s="117"/>
      <c r="AG48" s="117"/>
      <c r="AH48" s="117"/>
      <c r="AI48" s="117"/>
      <c r="AJ48" s="117"/>
      <c r="AK48" s="117"/>
      <c r="AL48" s="117"/>
      <c r="AM48" s="118"/>
      <c r="AN48" s="118"/>
      <c r="AO48" s="118"/>
      <c r="AP48" s="118"/>
      <c r="AQ48" s="118"/>
      <c r="AR48" s="118"/>
      <c r="AS48" s="118"/>
      <c r="AT48" s="117"/>
      <c r="AU48" s="117"/>
      <c r="AV48" s="118"/>
      <c r="AW48" s="118"/>
      <c r="AX48" s="118"/>
      <c r="AY48" s="118"/>
      <c r="AZ48" s="118"/>
      <c r="BA48" s="118"/>
      <c r="BB48" s="118"/>
      <c r="BC48" s="118"/>
      <c r="BD48" s="118"/>
      <c r="BE48" s="118"/>
      <c r="BF48" s="118"/>
      <c r="BG48" s="118"/>
      <c r="BH48" s="119"/>
    </row>
    <row r="49" spans="1:60" ht="15" customHeight="1">
      <c r="T49" s="49"/>
      <c r="U49" s="116" t="s">
        <v>204</v>
      </c>
      <c r="V49" s="85"/>
      <c r="W49" s="117"/>
      <c r="X49" s="117"/>
      <c r="Y49" s="117"/>
      <c r="Z49" s="117"/>
      <c r="AA49" s="117"/>
      <c r="AB49" s="117"/>
      <c r="AC49" s="117"/>
      <c r="AD49" s="117"/>
      <c r="AE49" s="117"/>
      <c r="AF49" s="117"/>
      <c r="AG49" s="117"/>
      <c r="AH49" s="117"/>
      <c r="AI49" s="118"/>
      <c r="AJ49" s="117"/>
      <c r="AK49" s="117"/>
      <c r="AL49" s="117"/>
      <c r="AM49" s="117"/>
      <c r="AN49" s="117"/>
      <c r="AO49" s="117"/>
      <c r="AP49" s="117"/>
      <c r="AQ49" s="117"/>
      <c r="AR49" s="118"/>
      <c r="AS49" s="117"/>
      <c r="AT49" s="117"/>
      <c r="AU49" s="117"/>
      <c r="AV49" s="117"/>
      <c r="AW49" s="117"/>
      <c r="AX49" s="117"/>
      <c r="AY49" s="117"/>
      <c r="AZ49" s="118"/>
      <c r="BA49" s="118"/>
      <c r="BB49" s="117"/>
      <c r="BC49" s="117"/>
      <c r="BD49" s="117"/>
      <c r="BE49" s="117"/>
      <c r="BF49" s="117"/>
      <c r="BG49" s="117"/>
      <c r="BH49" s="119"/>
    </row>
    <row r="50" spans="1:60" ht="15" customHeight="1">
      <c r="T50" s="49"/>
      <c r="U50" s="116" t="s">
        <v>205</v>
      </c>
      <c r="V50" s="85"/>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9"/>
    </row>
    <row r="51" spans="1:60" ht="15" customHeight="1" thickBot="1">
      <c r="T51" s="96"/>
      <c r="U51" s="120" t="s">
        <v>206</v>
      </c>
      <c r="V51" s="121"/>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3"/>
      <c r="AV51" s="122"/>
      <c r="AW51" s="123"/>
      <c r="AX51" s="122"/>
      <c r="AY51" s="122"/>
      <c r="AZ51" s="122"/>
      <c r="BA51" s="122"/>
      <c r="BB51" s="122"/>
      <c r="BC51" s="122"/>
      <c r="BD51" s="122"/>
      <c r="BE51" s="122"/>
      <c r="BF51" s="122"/>
      <c r="BG51" s="122"/>
      <c r="BH51" s="124"/>
    </row>
    <row r="52" spans="1:60" ht="15" customHeight="1">
      <c r="T52" s="125" t="s">
        <v>180</v>
      </c>
      <c r="U52" s="126"/>
      <c r="V52" s="127"/>
      <c r="W52" s="128"/>
      <c r="X52" s="128"/>
      <c r="Y52" s="128"/>
      <c r="Z52" s="128"/>
      <c r="AA52" s="128">
        <f>SUM(AA53:AA54)</f>
        <v>13021.533195344296</v>
      </c>
      <c r="AB52" s="128">
        <f t="shared" ref="AB52:AZ52" si="16">SUM(AB53:AB54)</f>
        <v>13017.721008972901</v>
      </c>
      <c r="AC52" s="128">
        <f t="shared" si="16"/>
        <v>14074.508923851341</v>
      </c>
      <c r="AD52" s="128">
        <f t="shared" si="16"/>
        <v>13860.587774110318</v>
      </c>
      <c r="AE52" s="128">
        <f t="shared" si="16"/>
        <v>16413.846897001629</v>
      </c>
      <c r="AF52" s="128">
        <f t="shared" si="16"/>
        <v>16677.520277291904</v>
      </c>
      <c r="AG52" s="128">
        <f t="shared" si="16"/>
        <v>17045.285243137423</v>
      </c>
      <c r="AH52" s="128">
        <f t="shared" si="16"/>
        <v>17674.176071424834</v>
      </c>
      <c r="AI52" s="128">
        <f t="shared" si="16"/>
        <v>17648.854912540664</v>
      </c>
      <c r="AJ52" s="128">
        <f t="shared" si="16"/>
        <v>17422.420183703329</v>
      </c>
      <c r="AK52" s="128">
        <f t="shared" si="16"/>
        <v>17540.055843352176</v>
      </c>
      <c r="AL52" s="128">
        <f t="shared" si="16"/>
        <v>16300.056308182066</v>
      </c>
      <c r="AM52" s="128">
        <f t="shared" si="16"/>
        <v>15722.71716462724</v>
      </c>
      <c r="AN52" s="128">
        <f t="shared" si="16"/>
        <v>15680.726364673425</v>
      </c>
      <c r="AO52" s="128">
        <f t="shared" si="16"/>
        <v>15159.258546814852</v>
      </c>
      <c r="AP52" s="128">
        <f t="shared" si="16"/>
        <v>14715.404743965308</v>
      </c>
      <c r="AQ52" s="128">
        <f t="shared" si="16"/>
        <v>13950.620432260006</v>
      </c>
      <c r="AR52" s="128">
        <f t="shared" si="16"/>
        <v>14163.680262760157</v>
      </c>
      <c r="AS52" s="128">
        <f t="shared" si="16"/>
        <v>15202.878092719973</v>
      </c>
      <c r="AT52" s="128">
        <f t="shared" si="16"/>
        <v>12716.892786496266</v>
      </c>
      <c r="AU52" s="128">
        <f t="shared" si="16"/>
        <v>13035.509901300025</v>
      </c>
      <c r="AV52" s="128">
        <f t="shared" si="16"/>
        <v>12255.066104637466</v>
      </c>
      <c r="AW52" s="128">
        <f t="shared" si="16"/>
        <v>12846.77905726501</v>
      </c>
      <c r="AX52" s="128">
        <f t="shared" si="16"/>
        <v>12804.73632668248</v>
      </c>
      <c r="AY52" s="128">
        <f t="shared" si="16"/>
        <v>12338.340864147183</v>
      </c>
      <c r="AZ52" s="128">
        <f t="shared" si="16"/>
        <v>12290.806613960913</v>
      </c>
      <c r="BA52" s="128">
        <f t="shared" ref="BA52:BF52" si="17">SUM(BA53:BA54)</f>
        <v>11713.472753390553</v>
      </c>
      <c r="BB52" s="128">
        <f t="shared" si="17"/>
        <v>11462.441992038828</v>
      </c>
      <c r="BC52" s="128">
        <f t="shared" si="17"/>
        <v>12300.937255854004</v>
      </c>
      <c r="BD52" s="128">
        <f t="shared" si="17"/>
        <v>11941.018363438829</v>
      </c>
      <c r="BE52" s="128">
        <f t="shared" si="17"/>
        <v>11021.072278522353</v>
      </c>
      <c r="BF52" s="128">
        <f t="shared" si="17"/>
        <v>11315.862497548394</v>
      </c>
      <c r="BG52" s="128">
        <f t="shared" ref="BG52" si="18">SUM(BG53:BG54)</f>
        <v>11287.778625463234</v>
      </c>
      <c r="BH52" s="129" t="s">
        <v>280</v>
      </c>
    </row>
    <row r="53" spans="1:60" ht="29.25" customHeight="1">
      <c r="T53" s="94"/>
      <c r="U53" s="102" t="s">
        <v>207</v>
      </c>
      <c r="V53" s="103"/>
      <c r="W53" s="104"/>
      <c r="X53" s="104"/>
      <c r="Y53" s="104"/>
      <c r="Z53" s="104"/>
      <c r="AA53" s="104">
        <v>12318.702925351379</v>
      </c>
      <c r="AB53" s="104">
        <v>12331.274808730599</v>
      </c>
      <c r="AC53" s="104">
        <v>13375.611278138173</v>
      </c>
      <c r="AD53" s="104">
        <v>13179.842297780478</v>
      </c>
      <c r="AE53" s="104">
        <v>15711.933403069759</v>
      </c>
      <c r="AF53" s="104">
        <v>16009.691542559258</v>
      </c>
      <c r="AG53" s="104">
        <v>16404.817393740297</v>
      </c>
      <c r="AH53" s="104">
        <v>17018.945499746162</v>
      </c>
      <c r="AI53" s="104">
        <v>17039.736188865427</v>
      </c>
      <c r="AJ53" s="104">
        <v>16769.845156652267</v>
      </c>
      <c r="AK53" s="104">
        <v>16884.141410693082</v>
      </c>
      <c r="AL53" s="104">
        <v>15669.526497158762</v>
      </c>
      <c r="AM53" s="104">
        <v>15145.670732317754</v>
      </c>
      <c r="AN53" s="104">
        <v>15164.199547351556</v>
      </c>
      <c r="AO53" s="104">
        <v>14652.559278399103</v>
      </c>
      <c r="AP53" s="104">
        <v>14208.590361775487</v>
      </c>
      <c r="AQ53" s="104">
        <v>13428.260560771374</v>
      </c>
      <c r="AR53" s="104">
        <v>13602.48190033213</v>
      </c>
      <c r="AS53" s="104">
        <v>14672.466417296746</v>
      </c>
      <c r="AT53" s="104">
        <v>12203.204898081363</v>
      </c>
      <c r="AU53" s="104">
        <v>12508.595810383389</v>
      </c>
      <c r="AV53" s="104">
        <v>11730.940750035754</v>
      </c>
      <c r="AW53" s="104">
        <v>12318.675847096167</v>
      </c>
      <c r="AX53" s="104">
        <v>12200.045994286549</v>
      </c>
      <c r="AY53" s="104">
        <v>11721.312616999692</v>
      </c>
      <c r="AZ53" s="104">
        <v>11665.875229557427</v>
      </c>
      <c r="BA53" s="104">
        <v>11094.641242872956</v>
      </c>
      <c r="BB53" s="104">
        <v>10825.819817788208</v>
      </c>
      <c r="BC53" s="104">
        <v>11627.562445116577</v>
      </c>
      <c r="BD53" s="104">
        <v>11358.541570988056</v>
      </c>
      <c r="BE53" s="104">
        <v>10423.8871620747</v>
      </c>
      <c r="BF53" s="104">
        <v>10636.760217669214</v>
      </c>
      <c r="BG53" s="104">
        <v>10633.396065599962</v>
      </c>
      <c r="BH53" s="105"/>
    </row>
    <row r="54" spans="1:60" ht="15" customHeight="1">
      <c r="T54" s="94"/>
      <c r="U54" s="130" t="s">
        <v>208</v>
      </c>
      <c r="V54" s="131"/>
      <c r="W54" s="132"/>
      <c r="X54" s="132"/>
      <c r="Y54" s="132"/>
      <c r="Z54" s="132"/>
      <c r="AA54" s="132">
        <v>702.83026999291678</v>
      </c>
      <c r="AB54" s="132">
        <v>686.44620024230187</v>
      </c>
      <c r="AC54" s="132">
        <v>698.89764571316766</v>
      </c>
      <c r="AD54" s="132">
        <v>680.74547632983922</v>
      </c>
      <c r="AE54" s="132">
        <v>701.91349393186852</v>
      </c>
      <c r="AF54" s="132">
        <v>667.82873473264453</v>
      </c>
      <c r="AG54" s="132">
        <v>640.46784939712438</v>
      </c>
      <c r="AH54" s="132">
        <v>655.23057167867137</v>
      </c>
      <c r="AI54" s="132">
        <v>609.1187236752379</v>
      </c>
      <c r="AJ54" s="132">
        <v>652.57502705106276</v>
      </c>
      <c r="AK54" s="132">
        <v>655.91443265909516</v>
      </c>
      <c r="AL54" s="132">
        <v>630.52981102330273</v>
      </c>
      <c r="AM54" s="132">
        <v>577.04643230948568</v>
      </c>
      <c r="AN54" s="132">
        <v>516.5268173218675</v>
      </c>
      <c r="AO54" s="132">
        <v>506.69926841574829</v>
      </c>
      <c r="AP54" s="132">
        <v>506.81438218982044</v>
      </c>
      <c r="AQ54" s="132">
        <v>522.35987148863205</v>
      </c>
      <c r="AR54" s="132">
        <v>561.19836242802796</v>
      </c>
      <c r="AS54" s="132">
        <v>530.41167542322773</v>
      </c>
      <c r="AT54" s="132">
        <v>513.68788841490209</v>
      </c>
      <c r="AU54" s="132">
        <v>526.91409091663695</v>
      </c>
      <c r="AV54" s="132">
        <v>524.12535460171284</v>
      </c>
      <c r="AW54" s="132">
        <v>528.10321016884393</v>
      </c>
      <c r="AX54" s="132">
        <v>604.69033239592966</v>
      </c>
      <c r="AY54" s="132">
        <v>617.02824714749113</v>
      </c>
      <c r="AZ54" s="132">
        <v>624.93138440348548</v>
      </c>
      <c r="BA54" s="132">
        <v>618.83151051759683</v>
      </c>
      <c r="BB54" s="132">
        <v>636.62217425062067</v>
      </c>
      <c r="BC54" s="132">
        <v>673.37481073742629</v>
      </c>
      <c r="BD54" s="132">
        <v>582.47679245077279</v>
      </c>
      <c r="BE54" s="132">
        <v>597.18511644765408</v>
      </c>
      <c r="BF54" s="132">
        <v>679.10227987917926</v>
      </c>
      <c r="BG54" s="132">
        <v>654.38255986327204</v>
      </c>
      <c r="BH54" s="1210"/>
    </row>
    <row r="55" spans="1:60" ht="15" customHeight="1" thickBot="1">
      <c r="T55" s="133" t="s">
        <v>281</v>
      </c>
      <c r="U55" s="134"/>
      <c r="V55" s="135"/>
      <c r="W55" s="136"/>
      <c r="X55" s="136"/>
      <c r="Y55" s="136"/>
      <c r="Z55" s="136"/>
      <c r="AA55" s="136">
        <v>5481.5142331228744</v>
      </c>
      <c r="AB55" s="136">
        <v>5301.5687203488687</v>
      </c>
      <c r="AC55" s="136">
        <v>5024.6046769290224</v>
      </c>
      <c r="AD55" s="136">
        <v>4791.3274537005409</v>
      </c>
      <c r="AE55" s="136">
        <v>4781.8644566832463</v>
      </c>
      <c r="AF55" s="136">
        <v>4683.4264789519329</v>
      </c>
      <c r="AG55" s="136">
        <v>4717.873055614732</v>
      </c>
      <c r="AH55" s="136">
        <v>4546.6885170317983</v>
      </c>
      <c r="AI55" s="136">
        <v>4166.8640952072828</v>
      </c>
      <c r="AJ55" s="136">
        <v>4161.6871033299512</v>
      </c>
      <c r="AK55" s="136">
        <v>4232.7517701141596</v>
      </c>
      <c r="AL55" s="136">
        <v>3794.3643117740094</v>
      </c>
      <c r="AM55" s="136">
        <v>3552.5456195535739</v>
      </c>
      <c r="AN55" s="136">
        <v>3412.2793796092287</v>
      </c>
      <c r="AO55" s="136">
        <v>3336.0167254407843</v>
      </c>
      <c r="AP55" s="136">
        <v>3240.0062446870456</v>
      </c>
      <c r="AQ55" s="136">
        <v>3161.5916353860007</v>
      </c>
      <c r="AR55" s="136">
        <v>3009.1625564777037</v>
      </c>
      <c r="AS55" s="136">
        <v>2710.9272253436911</v>
      </c>
      <c r="AT55" s="136">
        <v>2501.3481848099764</v>
      </c>
      <c r="AU55" s="136">
        <v>2430.0372252807019</v>
      </c>
      <c r="AV55" s="136">
        <v>2342.7432105016023</v>
      </c>
      <c r="AW55" s="136">
        <v>2272.2619782484144</v>
      </c>
      <c r="AX55" s="136">
        <v>2279.0484237546952</v>
      </c>
      <c r="AY55" s="136">
        <v>2208.0167890588295</v>
      </c>
      <c r="AZ55" s="136">
        <v>2185.0833696618956</v>
      </c>
      <c r="BA55" s="136">
        <v>2147.230623864109</v>
      </c>
      <c r="BB55" s="136">
        <v>2111.3369121692981</v>
      </c>
      <c r="BC55" s="136">
        <v>2063.1113128739057</v>
      </c>
      <c r="BD55" s="136">
        <v>2006.3420209411154</v>
      </c>
      <c r="BE55" s="136">
        <v>1866.8232872305869</v>
      </c>
      <c r="BF55" s="136">
        <v>1835.8918399980882</v>
      </c>
      <c r="BG55" s="136">
        <v>1812.6704262551762</v>
      </c>
      <c r="BH55" s="1211"/>
    </row>
    <row r="56" spans="1:60" ht="15" customHeight="1" thickTop="1">
      <c r="T56" s="137"/>
      <c r="U56" s="138"/>
      <c r="V56" s="139"/>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1"/>
    </row>
    <row r="57" spans="1:60" ht="15" customHeight="1">
      <c r="T57" s="142"/>
      <c r="U57" s="143"/>
      <c r="V57" s="144"/>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6"/>
    </row>
    <row r="58" spans="1:60" ht="15" customHeight="1">
      <c r="T58" s="142"/>
      <c r="U58" s="143"/>
      <c r="V58" s="144"/>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6"/>
    </row>
    <row r="59" spans="1:60" ht="15" customHeight="1" thickBot="1">
      <c r="T59" s="147"/>
      <c r="U59" s="148"/>
      <c r="V59" s="149"/>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1"/>
    </row>
    <row r="60" spans="1:60" ht="30" customHeight="1">
      <c r="T60" s="1279" t="s">
        <v>282</v>
      </c>
      <c r="U60" s="1279"/>
      <c r="V60" s="1279"/>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4"/>
      <c r="AT60" s="153"/>
      <c r="AU60" s="153"/>
      <c r="AV60" s="153"/>
      <c r="AW60" s="153"/>
      <c r="AX60" s="153"/>
      <c r="AY60" s="153"/>
      <c r="AZ60" s="153"/>
      <c r="BA60" s="153"/>
      <c r="BB60" s="153"/>
      <c r="BC60" s="153"/>
      <c r="BD60" s="153"/>
      <c r="BE60" s="153"/>
      <c r="BF60" s="153"/>
      <c r="BG60" s="153"/>
    </row>
    <row r="61" spans="1:60" ht="59.25" customHeight="1">
      <c r="T61" s="1277" t="s">
        <v>283</v>
      </c>
      <c r="U61" s="1277"/>
      <c r="V61" s="1277"/>
      <c r="W61" s="155"/>
      <c r="X61" s="155"/>
      <c r="Y61" s="155"/>
      <c r="Z61" s="155"/>
      <c r="AA61" s="155"/>
    </row>
    <row r="62" spans="1:60" ht="51" customHeight="1">
      <c r="A62" s="1214"/>
      <c r="T62" s="1277" t="s">
        <v>284</v>
      </c>
      <c r="U62" s="1277"/>
      <c r="V62" s="1277"/>
    </row>
    <row r="63" spans="1:60" ht="35.25" customHeight="1">
      <c r="T63" s="1277" t="s">
        <v>285</v>
      </c>
      <c r="U63" s="1277"/>
      <c r="V63" s="1277"/>
    </row>
    <row r="64" spans="1:60">
      <c r="W64" s="33"/>
      <c r="X64" s="33"/>
      <c r="Y64" s="33"/>
      <c r="Z64" s="33"/>
      <c r="AA64" s="33"/>
      <c r="AB64" s="33"/>
      <c r="AC64" s="33"/>
      <c r="AD64" s="33"/>
      <c r="AE64" s="33"/>
      <c r="AF64" s="33"/>
    </row>
    <row r="65" spans="1:60">
      <c r="T65" s="33"/>
    </row>
    <row r="66" spans="1:60">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row>
    <row r="67" spans="1:60" ht="16.5">
      <c r="V67" s="30" t="s">
        <v>286</v>
      </c>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row>
    <row r="68" spans="1:60">
      <c r="V68" s="156" t="s">
        <v>287</v>
      </c>
      <c r="W68" s="157"/>
      <c r="X68" s="157"/>
      <c r="Y68" s="157"/>
      <c r="Z68" s="157"/>
      <c r="AA68" s="157">
        <v>1990</v>
      </c>
      <c r="AB68" s="157">
        <f t="shared" ref="AB68:BA68" si="19">AA68+1</f>
        <v>1991</v>
      </c>
      <c r="AC68" s="157">
        <f t="shared" si="19"/>
        <v>1992</v>
      </c>
      <c r="AD68" s="157">
        <f t="shared" si="19"/>
        <v>1993</v>
      </c>
      <c r="AE68" s="157">
        <f t="shared" si="19"/>
        <v>1994</v>
      </c>
      <c r="AF68" s="157">
        <f t="shared" si="19"/>
        <v>1995</v>
      </c>
      <c r="AG68" s="157">
        <f t="shared" si="19"/>
        <v>1996</v>
      </c>
      <c r="AH68" s="157">
        <f t="shared" si="19"/>
        <v>1997</v>
      </c>
      <c r="AI68" s="157">
        <f t="shared" si="19"/>
        <v>1998</v>
      </c>
      <c r="AJ68" s="157">
        <f t="shared" si="19"/>
        <v>1999</v>
      </c>
      <c r="AK68" s="157">
        <f t="shared" si="19"/>
        <v>2000</v>
      </c>
      <c r="AL68" s="157">
        <f t="shared" si="19"/>
        <v>2001</v>
      </c>
      <c r="AM68" s="157">
        <f t="shared" si="19"/>
        <v>2002</v>
      </c>
      <c r="AN68" s="157">
        <f t="shared" si="19"/>
        <v>2003</v>
      </c>
      <c r="AO68" s="157">
        <f t="shared" si="19"/>
        <v>2004</v>
      </c>
      <c r="AP68" s="157">
        <f t="shared" si="19"/>
        <v>2005</v>
      </c>
      <c r="AQ68" s="157">
        <f t="shared" si="19"/>
        <v>2006</v>
      </c>
      <c r="AR68" s="157">
        <f t="shared" si="19"/>
        <v>2007</v>
      </c>
      <c r="AS68" s="157">
        <f t="shared" si="19"/>
        <v>2008</v>
      </c>
      <c r="AT68" s="157">
        <f t="shared" si="19"/>
        <v>2009</v>
      </c>
      <c r="AU68" s="157">
        <f t="shared" si="19"/>
        <v>2010</v>
      </c>
      <c r="AV68" s="157">
        <f t="shared" si="19"/>
        <v>2011</v>
      </c>
      <c r="AW68" s="157">
        <f t="shared" si="19"/>
        <v>2012</v>
      </c>
      <c r="AX68" s="157">
        <f t="shared" si="19"/>
        <v>2013</v>
      </c>
      <c r="AY68" s="157">
        <f t="shared" si="19"/>
        <v>2014</v>
      </c>
      <c r="AZ68" s="157">
        <f t="shared" si="19"/>
        <v>2015</v>
      </c>
      <c r="BA68" s="157">
        <f t="shared" si="19"/>
        <v>2016</v>
      </c>
      <c r="BB68" s="157">
        <f t="shared" ref="BB68:BG68" si="20">BA68+1</f>
        <v>2017</v>
      </c>
      <c r="BC68" s="157">
        <f t="shared" si="20"/>
        <v>2018</v>
      </c>
      <c r="BD68" s="157">
        <f t="shared" si="20"/>
        <v>2019</v>
      </c>
      <c r="BE68" s="157">
        <f t="shared" si="20"/>
        <v>2020</v>
      </c>
      <c r="BF68" s="157">
        <f t="shared" si="20"/>
        <v>2021</v>
      </c>
      <c r="BG68" s="157">
        <f t="shared" si="20"/>
        <v>2022</v>
      </c>
      <c r="BH68" s="157" t="s">
        <v>16</v>
      </c>
    </row>
    <row r="69" spans="1:60" s="163" customFormat="1" ht="15" customHeight="1">
      <c r="A69" s="1212"/>
      <c r="B69" s="30"/>
      <c r="C69" s="30"/>
      <c r="D69" s="30"/>
      <c r="E69" s="30"/>
      <c r="F69" s="30"/>
      <c r="G69" s="30"/>
      <c r="H69" s="30"/>
      <c r="I69" s="30"/>
      <c r="J69" s="30"/>
      <c r="K69" s="30"/>
      <c r="L69" s="30"/>
      <c r="M69" s="30"/>
      <c r="N69" s="30"/>
      <c r="O69" s="30"/>
      <c r="P69" s="30"/>
      <c r="Q69" s="30"/>
      <c r="R69" s="30"/>
      <c r="S69" s="30"/>
      <c r="T69" s="30"/>
      <c r="U69" s="30"/>
      <c r="V69" s="159" t="s">
        <v>288</v>
      </c>
      <c r="W69" s="160"/>
      <c r="X69" s="160"/>
      <c r="Y69" s="160"/>
      <c r="Z69" s="160"/>
      <c r="AA69" s="160">
        <f t="shared" ref="AA69:BE69" si="21">AA7/10^3</f>
        <v>368.52973274609451</v>
      </c>
      <c r="AB69" s="160">
        <f t="shared" si="21"/>
        <v>369.42792114734169</v>
      </c>
      <c r="AC69" s="160">
        <f t="shared" si="21"/>
        <v>374.33272842485781</v>
      </c>
      <c r="AD69" s="160">
        <f t="shared" si="21"/>
        <v>357.04562315416956</v>
      </c>
      <c r="AE69" s="160">
        <f t="shared" si="21"/>
        <v>391.46495035015994</v>
      </c>
      <c r="AF69" s="160">
        <f t="shared" si="21"/>
        <v>378.90467193991145</v>
      </c>
      <c r="AG69" s="160">
        <f t="shared" si="21"/>
        <v>381.46884352124624</v>
      </c>
      <c r="AH69" s="160">
        <f t="shared" si="21"/>
        <v>377.45153507786483</v>
      </c>
      <c r="AI69" s="160">
        <f t="shared" si="21"/>
        <v>364.97332262225842</v>
      </c>
      <c r="AJ69" s="160">
        <f t="shared" si="21"/>
        <v>386.94349771473316</v>
      </c>
      <c r="AK69" s="160">
        <f t="shared" si="21"/>
        <v>395.49405993029859</v>
      </c>
      <c r="AL69" s="160">
        <f t="shared" si="21"/>
        <v>386.561766932355</v>
      </c>
      <c r="AM69" s="160">
        <f t="shared" si="21"/>
        <v>413.43922924248159</v>
      </c>
      <c r="AN69" s="160">
        <f t="shared" si="21"/>
        <v>432.54960846899661</v>
      </c>
      <c r="AO69" s="160">
        <f t="shared" si="21"/>
        <v>430.22840156764534</v>
      </c>
      <c r="AP69" s="160">
        <f t="shared" si="21"/>
        <v>449.66430725752366</v>
      </c>
      <c r="AQ69" s="160">
        <f t="shared" si="21"/>
        <v>440.69659858369323</v>
      </c>
      <c r="AR69" s="160">
        <f t="shared" si="21"/>
        <v>490.93734479793642</v>
      </c>
      <c r="AS69" s="160">
        <f t="shared" si="21"/>
        <v>471.72617772538467</v>
      </c>
      <c r="AT69" s="160">
        <f t="shared" si="21"/>
        <v>441.42583849341759</v>
      </c>
      <c r="AU69" s="160">
        <f t="shared" si="21"/>
        <v>473.84627506575958</v>
      </c>
      <c r="AV69" s="160">
        <f t="shared" si="21"/>
        <v>534.79012622073037</v>
      </c>
      <c r="AW69" s="160">
        <f t="shared" si="21"/>
        <v>581.48108228371393</v>
      </c>
      <c r="AX69" s="160">
        <f t="shared" si="21"/>
        <v>583.47435524445552</v>
      </c>
      <c r="AY69" s="160">
        <f t="shared" si="21"/>
        <v>553.35184804703363</v>
      </c>
      <c r="AZ69" s="160">
        <f t="shared" si="21"/>
        <v>527.29096818115738</v>
      </c>
      <c r="BA69" s="160">
        <f t="shared" si="21"/>
        <v>521.49641677922614</v>
      </c>
      <c r="BB69" s="160">
        <f t="shared" si="21"/>
        <v>507.71083151213537</v>
      </c>
      <c r="BC69" s="160">
        <f t="shared" si="21"/>
        <v>470.16643853450529</v>
      </c>
      <c r="BD69" s="160">
        <f t="shared" si="21"/>
        <v>447.65376949756836</v>
      </c>
      <c r="BE69" s="160">
        <f t="shared" si="21"/>
        <v>435.98357859385987</v>
      </c>
      <c r="BF69" s="160">
        <f t="shared" ref="BF69:BG69" si="22">BF7/10^3</f>
        <v>443.16222508268555</v>
      </c>
      <c r="BG69" s="160">
        <f t="shared" si="22"/>
        <v>431.4112474816128</v>
      </c>
      <c r="BH69" s="161"/>
    </row>
    <row r="70" spans="1:60" s="163" customFormat="1" ht="15" customHeight="1">
      <c r="A70" s="1212"/>
      <c r="B70" s="30"/>
      <c r="C70" s="30"/>
      <c r="D70" s="30"/>
      <c r="E70" s="30"/>
      <c r="F70" s="30"/>
      <c r="G70" s="30"/>
      <c r="H70" s="30"/>
      <c r="I70" s="30"/>
      <c r="J70" s="30"/>
      <c r="K70" s="30"/>
      <c r="L70" s="30"/>
      <c r="M70" s="30"/>
      <c r="N70" s="30"/>
      <c r="O70" s="30"/>
      <c r="P70" s="30"/>
      <c r="Q70" s="30"/>
      <c r="R70" s="30"/>
      <c r="S70" s="30"/>
      <c r="T70" s="30"/>
      <c r="U70" s="30"/>
      <c r="V70" s="159" t="s">
        <v>182</v>
      </c>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1"/>
    </row>
    <row r="71" spans="1:60" s="163" customFormat="1" ht="15" customHeight="1">
      <c r="A71" s="1212"/>
      <c r="B71" s="30"/>
      <c r="C71" s="30"/>
      <c r="D71" s="30"/>
      <c r="E71" s="30"/>
      <c r="F71" s="30"/>
      <c r="G71" s="30"/>
      <c r="H71" s="30"/>
      <c r="I71" s="30"/>
      <c r="J71" s="30"/>
      <c r="K71" s="30"/>
      <c r="L71" s="30"/>
      <c r="M71" s="30"/>
      <c r="N71" s="30"/>
      <c r="O71" s="30"/>
      <c r="P71" s="30"/>
      <c r="Q71" s="30"/>
      <c r="R71" s="30"/>
      <c r="S71" s="30"/>
      <c r="T71" s="30"/>
      <c r="U71" s="30"/>
      <c r="V71" s="159" t="s">
        <v>165</v>
      </c>
      <c r="W71" s="160"/>
      <c r="X71" s="160"/>
      <c r="Y71" s="160"/>
      <c r="Z71" s="160"/>
      <c r="AA71" s="160">
        <f t="shared" ref="AA71:BE71" si="23">AA19/10^3</f>
        <v>202.14011534103068</v>
      </c>
      <c r="AB71" s="160">
        <f t="shared" si="23"/>
        <v>213.93408222977703</v>
      </c>
      <c r="AC71" s="160">
        <f t="shared" si="23"/>
        <v>220.52606623127252</v>
      </c>
      <c r="AD71" s="160">
        <f t="shared" si="23"/>
        <v>224.28624647361104</v>
      </c>
      <c r="AE71" s="160">
        <f t="shared" si="23"/>
        <v>233.49066505129787</v>
      </c>
      <c r="AF71" s="160">
        <f t="shared" si="23"/>
        <v>242.79701264033676</v>
      </c>
      <c r="AG71" s="160">
        <f t="shared" si="23"/>
        <v>249.56089382832178</v>
      </c>
      <c r="AH71" s="160">
        <f t="shared" si="23"/>
        <v>251.33787863106073</v>
      </c>
      <c r="AI71" s="160">
        <f t="shared" si="23"/>
        <v>249.46066525977173</v>
      </c>
      <c r="AJ71" s="160">
        <f t="shared" si="23"/>
        <v>253.55861703050178</v>
      </c>
      <c r="AK71" s="160">
        <f t="shared" si="23"/>
        <v>253.09058953046463</v>
      </c>
      <c r="AL71" s="160">
        <f t="shared" si="23"/>
        <v>257.23962102595169</v>
      </c>
      <c r="AM71" s="160">
        <f t="shared" si="23"/>
        <v>253.57325023016125</v>
      </c>
      <c r="AN71" s="160">
        <f t="shared" si="23"/>
        <v>249.53322677876054</v>
      </c>
      <c r="AO71" s="160">
        <f t="shared" si="23"/>
        <v>243.58204554075834</v>
      </c>
      <c r="AP71" s="160">
        <f t="shared" si="23"/>
        <v>238.06517075890162</v>
      </c>
      <c r="AQ71" s="160">
        <f t="shared" si="23"/>
        <v>235.33810885729676</v>
      </c>
      <c r="AR71" s="160">
        <f t="shared" si="23"/>
        <v>232.54102855571153</v>
      </c>
      <c r="AS71" s="160">
        <f t="shared" si="23"/>
        <v>224.86480483726814</v>
      </c>
      <c r="AT71" s="160">
        <f t="shared" si="23"/>
        <v>221.55879245290049</v>
      </c>
      <c r="AU71" s="160">
        <f t="shared" si="23"/>
        <v>221.96863067432619</v>
      </c>
      <c r="AV71" s="160">
        <f t="shared" si="23"/>
        <v>217.13795480887168</v>
      </c>
      <c r="AW71" s="160">
        <f t="shared" si="23"/>
        <v>218.00414655659714</v>
      </c>
      <c r="AX71" s="160">
        <f t="shared" si="23"/>
        <v>215.11476391054285</v>
      </c>
      <c r="AY71" s="160">
        <f t="shared" si="23"/>
        <v>210.14912993289843</v>
      </c>
      <c r="AZ71" s="160">
        <f t="shared" si="23"/>
        <v>208.87529650901877</v>
      </c>
      <c r="BA71" s="160">
        <f t="shared" si="23"/>
        <v>207.06585445355648</v>
      </c>
      <c r="BB71" s="160">
        <f t="shared" si="23"/>
        <v>205.2526489390246</v>
      </c>
      <c r="BC71" s="160">
        <f t="shared" si="23"/>
        <v>203.01625605100577</v>
      </c>
      <c r="BD71" s="160">
        <f t="shared" si="23"/>
        <v>199.02235251843445</v>
      </c>
      <c r="BE71" s="160">
        <f t="shared" si="23"/>
        <v>176.57511075908701</v>
      </c>
      <c r="BF71" s="160">
        <f t="shared" ref="BF71:BG71" si="24">BF19/10^3</f>
        <v>177.92184281669179</v>
      </c>
      <c r="BG71" s="160">
        <f t="shared" si="24"/>
        <v>185.1571511871563</v>
      </c>
      <c r="BH71" s="161"/>
    </row>
    <row r="72" spans="1:60" s="163" customFormat="1" ht="15" customHeight="1">
      <c r="A72" s="1212"/>
      <c r="B72" s="30"/>
      <c r="C72" s="30"/>
      <c r="D72" s="30"/>
      <c r="E72" s="30"/>
      <c r="F72" s="30"/>
      <c r="G72" s="30"/>
      <c r="H72" s="30"/>
      <c r="I72" s="30"/>
      <c r="J72" s="30"/>
      <c r="K72" s="30"/>
      <c r="L72" s="30"/>
      <c r="M72" s="30"/>
      <c r="N72" s="30"/>
      <c r="O72" s="30"/>
      <c r="P72" s="30"/>
      <c r="Q72" s="30"/>
      <c r="R72" s="30"/>
      <c r="S72" s="30"/>
      <c r="T72" s="30"/>
      <c r="U72" s="30"/>
      <c r="V72" s="159" t="s">
        <v>289</v>
      </c>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1"/>
    </row>
    <row r="73" spans="1:60" s="163" customFormat="1" ht="15" customHeight="1">
      <c r="A73" s="1212"/>
      <c r="B73" s="30"/>
      <c r="C73" s="30"/>
      <c r="D73" s="30"/>
      <c r="E73" s="30"/>
      <c r="F73" s="30"/>
      <c r="G73" s="30"/>
      <c r="H73" s="30"/>
      <c r="I73" s="30"/>
      <c r="J73" s="30"/>
      <c r="K73" s="30"/>
      <c r="L73" s="30"/>
      <c r="M73" s="30"/>
      <c r="N73" s="30"/>
      <c r="O73" s="30"/>
      <c r="P73" s="30"/>
      <c r="Q73" s="30"/>
      <c r="R73" s="30"/>
      <c r="S73" s="30"/>
      <c r="T73" s="30"/>
      <c r="U73" s="30"/>
      <c r="V73" s="159" t="s">
        <v>211</v>
      </c>
      <c r="W73" s="161"/>
      <c r="X73" s="161"/>
      <c r="Y73" s="161"/>
      <c r="Z73" s="161"/>
      <c r="AA73" s="161">
        <f t="shared" ref="AA73:BE73" si="25">AA28/10^3</f>
        <v>0.19214781764136332</v>
      </c>
      <c r="AB73" s="161">
        <f t="shared" si="25"/>
        <v>0.21570964165665185</v>
      </c>
      <c r="AC73" s="161">
        <f t="shared" si="25"/>
        <v>0.20886104491851398</v>
      </c>
      <c r="AD73" s="161">
        <f t="shared" si="25"/>
        <v>0.21239764971252709</v>
      </c>
      <c r="AE73" s="161">
        <f t="shared" si="25"/>
        <v>0.23210917302744077</v>
      </c>
      <c r="AF73" s="161">
        <f t="shared" si="25"/>
        <v>0.52258292587973043</v>
      </c>
      <c r="AG73" s="161">
        <f t="shared" si="25"/>
        <v>0.57190007006340915</v>
      </c>
      <c r="AH73" s="161">
        <f t="shared" si="25"/>
        <v>0.58167188792427416</v>
      </c>
      <c r="AI73" s="161">
        <f t="shared" si="25"/>
        <v>0.49998424396889007</v>
      </c>
      <c r="AJ73" s="161">
        <f t="shared" si="25"/>
        <v>0.54078620435464031</v>
      </c>
      <c r="AK73" s="161">
        <f t="shared" si="25"/>
        <v>0.51319229097006425</v>
      </c>
      <c r="AL73" s="161">
        <f t="shared" si="25"/>
        <v>0.54981074490605331</v>
      </c>
      <c r="AM73" s="161">
        <f t="shared" si="25"/>
        <v>0.52624827845648747</v>
      </c>
      <c r="AN73" s="161">
        <f t="shared" si="25"/>
        <v>0.50742748087999467</v>
      </c>
      <c r="AO73" s="161">
        <f t="shared" si="25"/>
        <v>0.47874488314399449</v>
      </c>
      <c r="AP73" s="161">
        <f t="shared" si="25"/>
        <v>0.50935673685343252</v>
      </c>
      <c r="AQ73" s="161">
        <f t="shared" si="25"/>
        <v>0.55470758288301236</v>
      </c>
      <c r="AR73" s="161">
        <f t="shared" si="25"/>
        <v>0.61739640975422316</v>
      </c>
      <c r="AS73" s="161">
        <f t="shared" si="25"/>
        <v>0.56685576444706953</v>
      </c>
      <c r="AT73" s="161">
        <f t="shared" si="25"/>
        <v>0.50245618176271811</v>
      </c>
      <c r="AU73" s="161">
        <f t="shared" si="25"/>
        <v>0.47623512120342881</v>
      </c>
      <c r="AV73" s="161">
        <f t="shared" si="25"/>
        <v>0.47925364310635454</v>
      </c>
      <c r="AW73" s="161">
        <f t="shared" si="25"/>
        <v>0.49223526381653754</v>
      </c>
      <c r="AX73" s="161">
        <f t="shared" si="25"/>
        <v>0.44078134733622515</v>
      </c>
      <c r="AY73" s="161">
        <f t="shared" si="25"/>
        <v>0.45127920261630361</v>
      </c>
      <c r="AZ73" s="161">
        <f t="shared" si="25"/>
        <v>0.42696998949512827</v>
      </c>
      <c r="BA73" s="161">
        <f t="shared" si="25"/>
        <v>0.45959728069068267</v>
      </c>
      <c r="BB73" s="161">
        <f t="shared" si="25"/>
        <v>0.43871953374903733</v>
      </c>
      <c r="BC73" s="164">
        <f t="shared" si="25"/>
        <v>0.42813373875426863</v>
      </c>
      <c r="BD73" s="164">
        <f>BD28/10^3</f>
        <v>0.38878912392638082</v>
      </c>
      <c r="BE73" s="164">
        <f t="shared" si="25"/>
        <v>0.39347712581353012</v>
      </c>
      <c r="BF73" s="164">
        <f t="shared" ref="BF73:BG73" si="26">BF28/10^3</f>
        <v>0.35887389990612645</v>
      </c>
      <c r="BG73" s="164">
        <f t="shared" si="26"/>
        <v>0.3348253413780331</v>
      </c>
      <c r="BH73" s="161"/>
    </row>
    <row r="74" spans="1:60" s="163" customFormat="1" ht="15" customHeight="1">
      <c r="A74" s="1212"/>
      <c r="B74" s="30"/>
      <c r="C74" s="30"/>
      <c r="D74" s="30"/>
      <c r="E74" s="30"/>
      <c r="F74" s="30"/>
      <c r="G74" s="30"/>
      <c r="H74" s="30"/>
      <c r="I74" s="30"/>
      <c r="J74" s="30"/>
      <c r="K74" s="30"/>
      <c r="L74" s="30"/>
      <c r="M74" s="30"/>
      <c r="N74" s="30"/>
      <c r="O74" s="30"/>
      <c r="P74" s="30"/>
      <c r="Q74" s="30"/>
      <c r="R74" s="30"/>
      <c r="S74" s="30"/>
      <c r="T74" s="30"/>
      <c r="U74" s="30"/>
      <c r="V74" s="159" t="s">
        <v>290</v>
      </c>
      <c r="W74" s="164"/>
      <c r="X74" s="164"/>
      <c r="Y74" s="164"/>
      <c r="Z74" s="164"/>
      <c r="AA74" s="164">
        <f t="shared" ref="AA74:BE74" si="27">AA29/10^3</f>
        <v>64.586430195730898</v>
      </c>
      <c r="AB74" s="164">
        <f t="shared" si="27"/>
        <v>65.879145113264073</v>
      </c>
      <c r="AC74" s="164">
        <f t="shared" si="27"/>
        <v>65.838964131392416</v>
      </c>
      <c r="AD74" s="164">
        <f t="shared" si="27"/>
        <v>64.559325065492061</v>
      </c>
      <c r="AE74" s="164">
        <f t="shared" si="27"/>
        <v>66.238622985958912</v>
      </c>
      <c r="AF74" s="164">
        <f t="shared" si="27"/>
        <v>66.536485934140458</v>
      </c>
      <c r="AG74" s="164">
        <f t="shared" si="27"/>
        <v>67.098564949597602</v>
      </c>
      <c r="AH74" s="164">
        <f t="shared" si="27"/>
        <v>64.534251484688454</v>
      </c>
      <c r="AI74" s="164">
        <f t="shared" si="27"/>
        <v>58.508907150785674</v>
      </c>
      <c r="AJ74" s="164">
        <f t="shared" si="27"/>
        <v>58.901657163758387</v>
      </c>
      <c r="AK74" s="164">
        <f t="shared" si="27"/>
        <v>59.416310095449944</v>
      </c>
      <c r="AL74" s="164">
        <f t="shared" si="27"/>
        <v>58.121059040844429</v>
      </c>
      <c r="AM74" s="164">
        <f t="shared" si="27"/>
        <v>55.790678584331033</v>
      </c>
      <c r="AN74" s="164">
        <f t="shared" si="27"/>
        <v>55.151709804744087</v>
      </c>
      <c r="AO74" s="164">
        <f t="shared" si="27"/>
        <v>55.146530783155406</v>
      </c>
      <c r="AP74" s="164">
        <f t="shared" si="27"/>
        <v>56.175322935878107</v>
      </c>
      <c r="AQ74" s="164">
        <f t="shared" si="27"/>
        <v>56.482386409614776</v>
      </c>
      <c r="AR74" s="164">
        <f t="shared" si="27"/>
        <v>55.665285431644342</v>
      </c>
      <c r="AS74" s="164">
        <f t="shared" si="27"/>
        <v>51.341551967057001</v>
      </c>
      <c r="AT74" s="164">
        <f t="shared" si="27"/>
        <v>45.917571100262982</v>
      </c>
      <c r="AU74" s="164">
        <f t="shared" si="27"/>
        <v>46.966787342752582</v>
      </c>
      <c r="AV74" s="164">
        <f t="shared" si="27"/>
        <v>46.726420539065373</v>
      </c>
      <c r="AW74" s="164">
        <f t="shared" si="27"/>
        <v>46.878691416485658</v>
      </c>
      <c r="AX74" s="164">
        <f t="shared" si="27"/>
        <v>48.588118623730047</v>
      </c>
      <c r="AY74" s="164">
        <f t="shared" si="27"/>
        <v>48.010045483454569</v>
      </c>
      <c r="AZ74" s="164">
        <f t="shared" si="27"/>
        <v>46.515254488674579</v>
      </c>
      <c r="BA74" s="164">
        <f t="shared" si="27"/>
        <v>46.104330032549505</v>
      </c>
      <c r="BB74" s="164">
        <f t="shared" si="27"/>
        <v>46.833879579685181</v>
      </c>
      <c r="BC74" s="160">
        <f t="shared" si="27"/>
        <v>46.115929016115523</v>
      </c>
      <c r="BD74" s="160">
        <f>BD29/10^3</f>
        <v>44.470177688554571</v>
      </c>
      <c r="BE74" s="160">
        <f t="shared" si="27"/>
        <v>41.584062024188285</v>
      </c>
      <c r="BF74" s="160">
        <f t="shared" ref="BF74:BG74" si="28">BF29/10^3</f>
        <v>43.011420348580977</v>
      </c>
      <c r="BG74" s="160">
        <f t="shared" si="28"/>
        <v>40.349564993962098</v>
      </c>
      <c r="BH74" s="161"/>
    </row>
    <row r="75" spans="1:60" s="163" customFormat="1" ht="15" customHeight="1">
      <c r="A75" s="1212"/>
      <c r="B75" s="30"/>
      <c r="C75" s="30"/>
      <c r="D75" s="30"/>
      <c r="E75" s="30"/>
      <c r="F75" s="30"/>
      <c r="G75" s="30"/>
      <c r="H75" s="30"/>
      <c r="I75" s="30"/>
      <c r="J75" s="30"/>
      <c r="K75" s="30"/>
      <c r="L75" s="30"/>
      <c r="M75" s="30"/>
      <c r="N75" s="30"/>
      <c r="O75" s="30"/>
      <c r="P75" s="30"/>
      <c r="Q75" s="30"/>
      <c r="R75" s="30"/>
      <c r="S75" s="30"/>
      <c r="T75" s="30"/>
      <c r="U75" s="30"/>
      <c r="V75" s="159" t="s">
        <v>136</v>
      </c>
      <c r="W75" s="161"/>
      <c r="X75" s="161"/>
      <c r="Y75" s="161"/>
      <c r="Z75" s="161"/>
      <c r="AA75" s="161">
        <f t="shared" ref="AA75:BE75" si="29">AA41/10^3</f>
        <v>0.73201263237142844</v>
      </c>
      <c r="AB75" s="161">
        <f t="shared" si="29"/>
        <v>0.66924675483809526</v>
      </c>
      <c r="AC75" s="161">
        <f t="shared" si="29"/>
        <v>0.61768904015238102</v>
      </c>
      <c r="AD75" s="161">
        <f t="shared" si="29"/>
        <v>0.64939861873333327</v>
      </c>
      <c r="AE75" s="161">
        <f t="shared" si="29"/>
        <v>0.46193021495238101</v>
      </c>
      <c r="AF75" s="161">
        <f t="shared" si="29"/>
        <v>0.47319245233333346</v>
      </c>
      <c r="AG75" s="161">
        <f t="shared" si="29"/>
        <v>0.4528689054476191</v>
      </c>
      <c r="AH75" s="161">
        <f t="shared" si="29"/>
        <v>0.46620345032380955</v>
      </c>
      <c r="AI75" s="161">
        <f t="shared" si="29"/>
        <v>0.46563080153333331</v>
      </c>
      <c r="AJ75" s="161">
        <f t="shared" si="29"/>
        <v>0.44973589016190479</v>
      </c>
      <c r="AK75" s="161">
        <f t="shared" si="29"/>
        <v>0.5006708390095238</v>
      </c>
      <c r="AL75" s="161">
        <f t="shared" si="29"/>
        <v>0.41882785549523804</v>
      </c>
      <c r="AM75" s="161">
        <f t="shared" si="29"/>
        <v>0.43984258287619049</v>
      </c>
      <c r="AN75" s="161">
        <f t="shared" si="29"/>
        <v>0.4565470422857143</v>
      </c>
      <c r="AO75" s="161">
        <f t="shared" si="29"/>
        <v>0.42973283707619042</v>
      </c>
      <c r="AP75" s="161">
        <f t="shared" si="29"/>
        <v>0.42808294037142869</v>
      </c>
      <c r="AQ75" s="161">
        <f t="shared" si="29"/>
        <v>0.39841545647619053</v>
      </c>
      <c r="AR75" s="161">
        <f t="shared" si="29"/>
        <v>0.52267691258095239</v>
      </c>
      <c r="AS75" s="161">
        <f t="shared" si="29"/>
        <v>0.46622188391428576</v>
      </c>
      <c r="AT75" s="161">
        <f t="shared" si="29"/>
        <v>0.4167308454571429</v>
      </c>
      <c r="AU75" s="161">
        <f t="shared" si="29"/>
        <v>0.42724741525714283</v>
      </c>
      <c r="AV75" s="161">
        <f t="shared" si="29"/>
        <v>0.43479094319047623</v>
      </c>
      <c r="AW75" s="161">
        <f t="shared" si="29"/>
        <v>0.54197401332380957</v>
      </c>
      <c r="AX75" s="161">
        <f t="shared" si="29"/>
        <v>0.59400594178095234</v>
      </c>
      <c r="AY75" s="161">
        <f t="shared" si="29"/>
        <v>0.56676543345714281</v>
      </c>
      <c r="AZ75" s="161">
        <f t="shared" si="29"/>
        <v>0.47353998518095247</v>
      </c>
      <c r="BA75" s="161">
        <f t="shared" si="29"/>
        <v>0.46120452504761905</v>
      </c>
      <c r="BB75" s="161">
        <f t="shared" si="29"/>
        <v>0.50173216018095246</v>
      </c>
      <c r="BC75" s="164">
        <f t="shared" si="29"/>
        <v>0.45014747684761902</v>
      </c>
      <c r="BD75" s="164">
        <f>BD41/10^3</f>
        <v>0.45046701731428573</v>
      </c>
      <c r="BE75" s="164">
        <f t="shared" si="29"/>
        <v>0.44074797098095236</v>
      </c>
      <c r="BF75" s="164">
        <f t="shared" ref="BF75:BG75" si="30">BF41/10^3</f>
        <v>0.43356879458095238</v>
      </c>
      <c r="BG75" s="164">
        <f t="shared" si="30"/>
        <v>0.43320191378095235</v>
      </c>
      <c r="BH75" s="165"/>
    </row>
    <row r="76" spans="1:60" s="163" customFormat="1" ht="15" customHeight="1" thickBot="1">
      <c r="A76" s="1212"/>
      <c r="B76" s="30"/>
      <c r="C76" s="30"/>
      <c r="D76" s="30"/>
      <c r="E76" s="30"/>
      <c r="F76" s="30"/>
      <c r="G76" s="30"/>
      <c r="H76" s="30"/>
      <c r="I76" s="30"/>
      <c r="J76" s="30"/>
      <c r="K76" s="30"/>
      <c r="L76" s="30"/>
      <c r="M76" s="30"/>
      <c r="N76" s="30"/>
      <c r="O76" s="30"/>
      <c r="P76" s="30"/>
      <c r="Q76" s="30"/>
      <c r="R76" s="30"/>
      <c r="S76" s="30"/>
      <c r="T76" s="30"/>
      <c r="U76" s="30"/>
      <c r="V76" s="166" t="s">
        <v>137</v>
      </c>
      <c r="W76" s="167"/>
      <c r="X76" s="167"/>
      <c r="Y76" s="167"/>
      <c r="Z76" s="167"/>
      <c r="AA76" s="167">
        <f t="shared" ref="AA76:AZ76" si="31">AA52/10^3</f>
        <v>13.021533195344297</v>
      </c>
      <c r="AB76" s="167">
        <f t="shared" si="31"/>
        <v>13.017721008972902</v>
      </c>
      <c r="AC76" s="167">
        <f t="shared" si="31"/>
        <v>14.074508923851342</v>
      </c>
      <c r="AD76" s="167">
        <f t="shared" si="31"/>
        <v>13.860587774110318</v>
      </c>
      <c r="AE76" s="167">
        <f t="shared" si="31"/>
        <v>16.41384689700163</v>
      </c>
      <c r="AF76" s="167">
        <f t="shared" si="31"/>
        <v>16.677520277291904</v>
      </c>
      <c r="AG76" s="167">
        <f t="shared" si="31"/>
        <v>17.045285243137425</v>
      </c>
      <c r="AH76" s="167">
        <f t="shared" si="31"/>
        <v>17.674176071424835</v>
      </c>
      <c r="AI76" s="167">
        <f t="shared" si="31"/>
        <v>17.648854912540664</v>
      </c>
      <c r="AJ76" s="167">
        <f t="shared" si="31"/>
        <v>17.422420183703331</v>
      </c>
      <c r="AK76" s="167">
        <f t="shared" si="31"/>
        <v>17.540055843352178</v>
      </c>
      <c r="AL76" s="167">
        <f t="shared" si="31"/>
        <v>16.300056308182064</v>
      </c>
      <c r="AM76" s="167">
        <f t="shared" si="31"/>
        <v>15.722717164627239</v>
      </c>
      <c r="AN76" s="167">
        <f t="shared" si="31"/>
        <v>15.680726364673424</v>
      </c>
      <c r="AO76" s="167">
        <f t="shared" si="31"/>
        <v>15.159258546814852</v>
      </c>
      <c r="AP76" s="167">
        <f t="shared" si="31"/>
        <v>14.715404743965308</v>
      </c>
      <c r="AQ76" s="167">
        <f t="shared" si="31"/>
        <v>13.950620432260006</v>
      </c>
      <c r="AR76" s="167">
        <f t="shared" si="31"/>
        <v>14.163680262760158</v>
      </c>
      <c r="AS76" s="167">
        <f t="shared" si="31"/>
        <v>15.202878092719974</v>
      </c>
      <c r="AT76" s="167">
        <f t="shared" si="31"/>
        <v>12.716892786496267</v>
      </c>
      <c r="AU76" s="167">
        <f t="shared" si="31"/>
        <v>13.035509901300026</v>
      </c>
      <c r="AV76" s="167">
        <f t="shared" si="31"/>
        <v>12.255066104637466</v>
      </c>
      <c r="AW76" s="167">
        <f t="shared" si="31"/>
        <v>12.84677905726501</v>
      </c>
      <c r="AX76" s="167">
        <f t="shared" si="31"/>
        <v>12.80473632668248</v>
      </c>
      <c r="AY76" s="167">
        <f t="shared" si="31"/>
        <v>12.338340864147183</v>
      </c>
      <c r="AZ76" s="167">
        <f t="shared" si="31"/>
        <v>12.290806613960912</v>
      </c>
      <c r="BA76" s="167">
        <f t="shared" ref="BA76:BF76" si="32">BA52/10^3</f>
        <v>11.713472753390553</v>
      </c>
      <c r="BB76" s="167">
        <f t="shared" si="32"/>
        <v>11.462441992038828</v>
      </c>
      <c r="BC76" s="168">
        <f t="shared" si="32"/>
        <v>12.300937255854004</v>
      </c>
      <c r="BD76" s="168">
        <f t="shared" si="32"/>
        <v>11.941018363438829</v>
      </c>
      <c r="BE76" s="168">
        <f t="shared" si="32"/>
        <v>11.021072278522354</v>
      </c>
      <c r="BF76" s="168">
        <f t="shared" si="32"/>
        <v>11.315862497548395</v>
      </c>
      <c r="BG76" s="168">
        <f t="shared" ref="BG76" si="33">BG52/10^3</f>
        <v>11.287778625463234</v>
      </c>
      <c r="BH76" s="169"/>
    </row>
    <row r="77" spans="1:60" s="163" customFormat="1" ht="15" customHeight="1" thickTop="1">
      <c r="A77" s="1212"/>
      <c r="B77" s="30"/>
      <c r="C77" s="30"/>
      <c r="D77" s="30"/>
      <c r="E77" s="30"/>
      <c r="F77" s="30"/>
      <c r="G77" s="30"/>
      <c r="H77" s="30"/>
      <c r="I77" s="30"/>
      <c r="J77" s="30"/>
      <c r="K77" s="30"/>
      <c r="L77" s="30"/>
      <c r="M77" s="30"/>
      <c r="N77" s="30"/>
      <c r="O77" s="30"/>
      <c r="P77" s="30"/>
      <c r="Q77" s="30"/>
      <c r="R77" s="30"/>
      <c r="S77" s="30"/>
      <c r="T77" s="30"/>
      <c r="U77" s="30"/>
      <c r="V77" s="87"/>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0"/>
      <c r="AY77" s="170"/>
      <c r="AZ77" s="170"/>
      <c r="BA77" s="170"/>
      <c r="BB77" s="170"/>
      <c r="BC77" s="170"/>
      <c r="BD77" s="170"/>
      <c r="BE77" s="170"/>
      <c r="BF77" s="170"/>
      <c r="BG77" s="170"/>
      <c r="BH77" s="162"/>
    </row>
    <row r="78" spans="1:60">
      <c r="W78" s="171"/>
      <c r="X78" s="171"/>
      <c r="Y78" s="171"/>
      <c r="Z78" s="171"/>
      <c r="AA78" s="171"/>
    </row>
    <row r="79" spans="1:60">
      <c r="V79" s="30" t="s">
        <v>291</v>
      </c>
    </row>
    <row r="80" spans="1:60">
      <c r="V80" s="156" t="s">
        <v>287</v>
      </c>
      <c r="W80" s="157"/>
      <c r="X80" s="157"/>
      <c r="Y80" s="157"/>
      <c r="Z80" s="157"/>
      <c r="AA80" s="157">
        <v>1990</v>
      </c>
      <c r="AB80" s="157">
        <f t="shared" ref="AB80:BG80" si="34">AA80+1</f>
        <v>1991</v>
      </c>
      <c r="AC80" s="157">
        <f t="shared" si="34"/>
        <v>1992</v>
      </c>
      <c r="AD80" s="157">
        <f t="shared" si="34"/>
        <v>1993</v>
      </c>
      <c r="AE80" s="157">
        <f t="shared" si="34"/>
        <v>1994</v>
      </c>
      <c r="AF80" s="157">
        <f t="shared" si="34"/>
        <v>1995</v>
      </c>
      <c r="AG80" s="157">
        <f t="shared" si="34"/>
        <v>1996</v>
      </c>
      <c r="AH80" s="157">
        <f t="shared" si="34"/>
        <v>1997</v>
      </c>
      <c r="AI80" s="157">
        <f t="shared" si="34"/>
        <v>1998</v>
      </c>
      <c r="AJ80" s="157">
        <f t="shared" si="34"/>
        <v>1999</v>
      </c>
      <c r="AK80" s="157">
        <f t="shared" si="34"/>
        <v>2000</v>
      </c>
      <c r="AL80" s="157">
        <f t="shared" si="34"/>
        <v>2001</v>
      </c>
      <c r="AM80" s="157">
        <f t="shared" si="34"/>
        <v>2002</v>
      </c>
      <c r="AN80" s="157">
        <f t="shared" si="34"/>
        <v>2003</v>
      </c>
      <c r="AO80" s="157">
        <f t="shared" si="34"/>
        <v>2004</v>
      </c>
      <c r="AP80" s="157">
        <f t="shared" si="34"/>
        <v>2005</v>
      </c>
      <c r="AQ80" s="157">
        <f t="shared" si="34"/>
        <v>2006</v>
      </c>
      <c r="AR80" s="157">
        <f t="shared" si="34"/>
        <v>2007</v>
      </c>
      <c r="AS80" s="157">
        <f t="shared" si="34"/>
        <v>2008</v>
      </c>
      <c r="AT80" s="157">
        <f t="shared" si="34"/>
        <v>2009</v>
      </c>
      <c r="AU80" s="157">
        <f t="shared" si="34"/>
        <v>2010</v>
      </c>
      <c r="AV80" s="157">
        <f t="shared" si="34"/>
        <v>2011</v>
      </c>
      <c r="AW80" s="157">
        <f t="shared" si="34"/>
        <v>2012</v>
      </c>
      <c r="AX80" s="157">
        <f t="shared" si="34"/>
        <v>2013</v>
      </c>
      <c r="AY80" s="157">
        <f t="shared" si="34"/>
        <v>2014</v>
      </c>
      <c r="AZ80" s="157">
        <f t="shared" si="34"/>
        <v>2015</v>
      </c>
      <c r="BA80" s="157">
        <f t="shared" si="34"/>
        <v>2016</v>
      </c>
      <c r="BB80" s="157">
        <f t="shared" si="34"/>
        <v>2017</v>
      </c>
      <c r="BC80" s="157">
        <f t="shared" si="34"/>
        <v>2018</v>
      </c>
      <c r="BD80" s="157">
        <f t="shared" si="34"/>
        <v>2019</v>
      </c>
      <c r="BE80" s="157">
        <f t="shared" si="34"/>
        <v>2020</v>
      </c>
      <c r="BF80" s="157">
        <f t="shared" si="34"/>
        <v>2021</v>
      </c>
      <c r="BG80" s="157">
        <f t="shared" si="34"/>
        <v>2022</v>
      </c>
      <c r="BH80" s="157" t="s">
        <v>16</v>
      </c>
    </row>
    <row r="81" spans="1:60" s="163" customFormat="1" ht="15" customHeight="1">
      <c r="A81" s="1212"/>
      <c r="B81" s="30"/>
      <c r="C81" s="30"/>
      <c r="D81" s="30"/>
      <c r="E81" s="30"/>
      <c r="F81" s="30"/>
      <c r="G81" s="30"/>
      <c r="H81" s="30"/>
      <c r="I81" s="30"/>
      <c r="J81" s="30"/>
      <c r="K81" s="30"/>
      <c r="L81" s="30"/>
      <c r="M81" s="30"/>
      <c r="N81" s="30"/>
      <c r="O81" s="30"/>
      <c r="P81" s="30"/>
      <c r="Q81" s="30"/>
      <c r="R81" s="30"/>
      <c r="S81" s="30"/>
      <c r="T81" s="30"/>
      <c r="U81" s="30"/>
      <c r="V81" s="159" t="s">
        <v>288</v>
      </c>
      <c r="W81" s="172"/>
      <c r="X81" s="172"/>
      <c r="Y81" s="172"/>
      <c r="Z81" s="172"/>
      <c r="AA81" s="172"/>
      <c r="AB81" s="173">
        <f t="shared" ref="AB81:AS81" si="35">AB69/$AA69-1</f>
        <v>2.4372209931458055E-3</v>
      </c>
      <c r="AC81" s="173">
        <f t="shared" si="35"/>
        <v>1.5746343274726682E-2</v>
      </c>
      <c r="AD81" s="173">
        <f t="shared" si="35"/>
        <v>-3.1161962174262703E-2</v>
      </c>
      <c r="AE81" s="173">
        <f t="shared" si="35"/>
        <v>6.2234375048015655E-2</v>
      </c>
      <c r="AF81" s="173">
        <f t="shared" si="35"/>
        <v>2.8152244641180602E-2</v>
      </c>
      <c r="AG81" s="173">
        <f t="shared" si="35"/>
        <v>3.5110086447397659E-2</v>
      </c>
      <c r="AH81" s="173">
        <f t="shared" si="35"/>
        <v>2.420917917609966E-2</v>
      </c>
      <c r="AI81" s="173">
        <f t="shared" si="35"/>
        <v>-9.6502664719493314E-3</v>
      </c>
      <c r="AJ81" s="173">
        <f t="shared" si="35"/>
        <v>4.9965479939511948E-2</v>
      </c>
      <c r="AK81" s="173">
        <f t="shared" si="35"/>
        <v>7.3167304530030064E-2</v>
      </c>
      <c r="AL81" s="173">
        <f t="shared" si="35"/>
        <v>4.8929659085835464E-2</v>
      </c>
      <c r="AM81" s="173">
        <f t="shared" si="35"/>
        <v>0.12186125705989737</v>
      </c>
      <c r="AN81" s="173">
        <f t="shared" si="35"/>
        <v>0.17371698952445125</v>
      </c>
      <c r="AO81" s="173">
        <f t="shared" si="35"/>
        <v>0.1674184287976006</v>
      </c>
      <c r="AP81" s="173">
        <f t="shared" si="35"/>
        <v>0.22015747252428164</v>
      </c>
      <c r="AQ81" s="173">
        <f t="shared" si="35"/>
        <v>0.19582372716537222</v>
      </c>
      <c r="AR81" s="173">
        <f t="shared" si="35"/>
        <v>0.33215125178563798</v>
      </c>
      <c r="AS81" s="173">
        <f t="shared" si="35"/>
        <v>0.28002203298584138</v>
      </c>
      <c r="AT81" s="173">
        <f t="shared" ref="AT81:AX86" si="36">AT69/$AA69-1</f>
        <v>0.19780250891600715</v>
      </c>
      <c r="AU81" s="173">
        <f t="shared" si="36"/>
        <v>0.28577488588207034</v>
      </c>
      <c r="AV81" s="173">
        <f t="shared" si="36"/>
        <v>0.45114512806266327</v>
      </c>
      <c r="AW81" s="173">
        <f t="shared" si="36"/>
        <v>0.57784034940902917</v>
      </c>
      <c r="AX81" s="173">
        <f t="shared" si="36"/>
        <v>0.58324906621971562</v>
      </c>
      <c r="AY81" s="173">
        <f t="shared" ref="AY81:BB88" si="37">AY69/$AA69-1</f>
        <v>0.50151208675549608</v>
      </c>
      <c r="AZ81" s="173">
        <f t="shared" si="37"/>
        <v>0.4307962732126267</v>
      </c>
      <c r="BA81" s="173">
        <f t="shared" si="37"/>
        <v>0.41507284335866834</v>
      </c>
      <c r="BB81" s="173">
        <f t="shared" si="37"/>
        <v>0.37766586084909548</v>
      </c>
      <c r="BC81" s="173">
        <f t="shared" ref="BC81:BE88" si="38">BC69/$AA69-1</f>
        <v>0.27578970367211952</v>
      </c>
      <c r="BD81" s="173">
        <f t="shared" si="38"/>
        <v>0.21470190793530319</v>
      </c>
      <c r="BE81" s="174">
        <f t="shared" si="38"/>
        <v>0.18303501686318202</v>
      </c>
      <c r="BF81" s="174">
        <f>BF69/$AA69-1</f>
        <v>0.20251416834258662</v>
      </c>
      <c r="BG81" s="174">
        <f>BG69/$AA69-1</f>
        <v>0.17062806375745443</v>
      </c>
      <c r="BH81" s="161"/>
    </row>
    <row r="82" spans="1:60" s="163" customFormat="1" ht="15" customHeight="1">
      <c r="A82" s="1212"/>
      <c r="B82" s="30"/>
      <c r="C82" s="30"/>
      <c r="D82" s="30"/>
      <c r="E82" s="30"/>
      <c r="F82" s="30"/>
      <c r="G82" s="30"/>
      <c r="H82" s="30"/>
      <c r="I82" s="30"/>
      <c r="J82" s="30"/>
      <c r="K82" s="30"/>
      <c r="L82" s="30"/>
      <c r="M82" s="30"/>
      <c r="N82" s="30"/>
      <c r="O82" s="30"/>
      <c r="P82" s="30"/>
      <c r="Q82" s="30"/>
      <c r="R82" s="30"/>
      <c r="S82" s="30"/>
      <c r="T82" s="30"/>
      <c r="U82" s="30"/>
      <c r="V82" s="159" t="s">
        <v>182</v>
      </c>
      <c r="W82" s="172"/>
      <c r="X82" s="172"/>
      <c r="Y82" s="172"/>
      <c r="Z82" s="172"/>
      <c r="AA82" s="172"/>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4"/>
      <c r="BF82" s="174"/>
      <c r="BG82" s="174"/>
      <c r="BH82" s="161"/>
    </row>
    <row r="83" spans="1:60" s="163" customFormat="1" ht="15" customHeight="1">
      <c r="A83" s="1212"/>
      <c r="B83" s="30"/>
      <c r="C83" s="30"/>
      <c r="D83" s="30"/>
      <c r="E83" s="30"/>
      <c r="F83" s="30"/>
      <c r="G83" s="30"/>
      <c r="H83" s="30"/>
      <c r="I83" s="30"/>
      <c r="J83" s="30"/>
      <c r="K83" s="30"/>
      <c r="L83" s="30"/>
      <c r="M83" s="30"/>
      <c r="N83" s="30"/>
      <c r="O83" s="30"/>
      <c r="P83" s="30"/>
      <c r="Q83" s="30"/>
      <c r="R83" s="30"/>
      <c r="S83" s="30"/>
      <c r="T83" s="30"/>
      <c r="U83" s="30"/>
      <c r="V83" s="159" t="s">
        <v>165</v>
      </c>
      <c r="W83" s="172"/>
      <c r="X83" s="172"/>
      <c r="Y83" s="172"/>
      <c r="Z83" s="172"/>
      <c r="AA83" s="172"/>
      <c r="AB83" s="173">
        <f t="shared" ref="AB83:AS83" si="39">AB71/$AA71-1</f>
        <v>5.8345503903808327E-2</v>
      </c>
      <c r="AC83" s="173">
        <f t="shared" si="39"/>
        <v>9.0956467790784146E-2</v>
      </c>
      <c r="AD83" s="173">
        <f t="shared" si="39"/>
        <v>0.10955831847240027</v>
      </c>
      <c r="AE83" s="173">
        <f t="shared" si="39"/>
        <v>0.15509316227199954</v>
      </c>
      <c r="AF83" s="173">
        <f t="shared" si="39"/>
        <v>0.20113225537006252</v>
      </c>
      <c r="AG83" s="173">
        <f t="shared" si="39"/>
        <v>0.23459360556556264</v>
      </c>
      <c r="AH83" s="173">
        <f t="shared" si="39"/>
        <v>0.24338446234201694</v>
      </c>
      <c r="AI83" s="173">
        <f t="shared" si="39"/>
        <v>0.23409776846573238</v>
      </c>
      <c r="AJ83" s="173">
        <f t="shared" si="39"/>
        <v>0.25437059636936943</v>
      </c>
      <c r="AK83" s="173">
        <f t="shared" si="39"/>
        <v>0.25205523457565748</v>
      </c>
      <c r="AL83" s="173">
        <f t="shared" si="39"/>
        <v>0.27258075712464391</v>
      </c>
      <c r="AM83" s="173">
        <f t="shared" si="39"/>
        <v>0.25444298773827101</v>
      </c>
      <c r="AN83" s="173">
        <f t="shared" si="39"/>
        <v>0.23445673491267627</v>
      </c>
      <c r="AO83" s="173">
        <f t="shared" si="39"/>
        <v>0.20501586303050723</v>
      </c>
      <c r="AP83" s="173">
        <f t="shared" si="39"/>
        <v>0.17772353279437758</v>
      </c>
      <c r="AQ83" s="173">
        <f t="shared" si="39"/>
        <v>0.16423258421643694</v>
      </c>
      <c r="AR83" s="173">
        <f t="shared" si="39"/>
        <v>0.15039525016294486</v>
      </c>
      <c r="AS83" s="173">
        <f t="shared" si="39"/>
        <v>0.11242048347453748</v>
      </c>
      <c r="AT83" s="173">
        <f t="shared" si="36"/>
        <v>9.6065430056317958E-2</v>
      </c>
      <c r="AU83" s="173">
        <f t="shared" si="36"/>
        <v>9.8092925789830643E-2</v>
      </c>
      <c r="AV83" s="173">
        <f t="shared" si="36"/>
        <v>7.4195265212638084E-2</v>
      </c>
      <c r="AW83" s="173">
        <f t="shared" si="36"/>
        <v>7.848037084970616E-2</v>
      </c>
      <c r="AX83" s="173">
        <f t="shared" si="36"/>
        <v>6.4186411230757523E-2</v>
      </c>
      <c r="AY83" s="173">
        <f t="shared" si="37"/>
        <v>3.9621104293701137E-2</v>
      </c>
      <c r="AZ83" s="173">
        <f t="shared" si="37"/>
        <v>3.3319369372205809E-2</v>
      </c>
      <c r="BA83" s="173">
        <f t="shared" si="37"/>
        <v>2.4367944503324246E-2</v>
      </c>
      <c r="BB83" s="173">
        <f t="shared" si="37"/>
        <v>1.5397901563194205E-2</v>
      </c>
      <c r="BC83" s="173">
        <f t="shared" si="38"/>
        <v>4.3343237857411676E-3</v>
      </c>
      <c r="BD83" s="173">
        <f t="shared" si="38"/>
        <v>-1.5423770869707143E-2</v>
      </c>
      <c r="BE83" s="174">
        <f t="shared" si="38"/>
        <v>-0.12647170275337449</v>
      </c>
      <c r="BF83" s="174">
        <f t="shared" ref="BF83:BG83" si="40">BF71/$AA71-1</f>
        <v>-0.11980933365690538</v>
      </c>
      <c r="BG83" s="174">
        <f t="shared" si="40"/>
        <v>-8.4015803222543983E-2</v>
      </c>
      <c r="BH83" s="161"/>
    </row>
    <row r="84" spans="1:60" s="163" customFormat="1" ht="15" customHeight="1">
      <c r="A84" s="1212"/>
      <c r="B84" s="30"/>
      <c r="C84" s="30"/>
      <c r="D84" s="30"/>
      <c r="E84" s="30"/>
      <c r="F84" s="30"/>
      <c r="G84" s="30"/>
      <c r="H84" s="30"/>
      <c r="I84" s="30"/>
      <c r="J84" s="30"/>
      <c r="K84" s="30"/>
      <c r="L84" s="30"/>
      <c r="M84" s="30"/>
      <c r="N84" s="30"/>
      <c r="O84" s="30"/>
      <c r="P84" s="30"/>
      <c r="Q84" s="30"/>
      <c r="R84" s="30"/>
      <c r="S84" s="30"/>
      <c r="T84" s="30"/>
      <c r="U84" s="30"/>
      <c r="V84" s="159" t="s">
        <v>289</v>
      </c>
      <c r="W84" s="172"/>
      <c r="X84" s="172"/>
      <c r="Y84" s="172"/>
      <c r="Z84" s="172"/>
      <c r="AA84" s="172"/>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4"/>
      <c r="BF84" s="174"/>
      <c r="BG84" s="174"/>
      <c r="BH84" s="161"/>
    </row>
    <row r="85" spans="1:60" s="163" customFormat="1" ht="15" customHeight="1">
      <c r="A85" s="1212"/>
      <c r="B85" s="30"/>
      <c r="C85" s="30"/>
      <c r="D85" s="30"/>
      <c r="E85" s="30"/>
      <c r="F85" s="30"/>
      <c r="G85" s="30"/>
      <c r="H85" s="30"/>
      <c r="I85" s="30"/>
      <c r="J85" s="30"/>
      <c r="K85" s="30"/>
      <c r="L85" s="30"/>
      <c r="M85" s="30"/>
      <c r="N85" s="30"/>
      <c r="O85" s="30"/>
      <c r="P85" s="30"/>
      <c r="Q85" s="30"/>
      <c r="R85" s="30"/>
      <c r="S85" s="30"/>
      <c r="T85" s="30"/>
      <c r="U85" s="30"/>
      <c r="V85" s="159" t="s">
        <v>211</v>
      </c>
      <c r="W85" s="172"/>
      <c r="X85" s="172"/>
      <c r="Y85" s="172"/>
      <c r="Z85" s="172"/>
      <c r="AA85" s="172"/>
      <c r="AB85" s="173">
        <f t="shared" ref="AB85:AS85" si="41">AB73/$AA73-1</f>
        <v>0.12262342765331735</v>
      </c>
      <c r="AC85" s="173">
        <f t="shared" si="41"/>
        <v>8.6981093422280109E-2</v>
      </c>
      <c r="AD85" s="173">
        <f t="shared" si="41"/>
        <v>0.10538673985337321</v>
      </c>
      <c r="AE85" s="173">
        <f t="shared" si="41"/>
        <v>0.20797194512333106</v>
      </c>
      <c r="AF85" s="173">
        <f t="shared" si="41"/>
        <v>1.7196922259877643</v>
      </c>
      <c r="AG85" s="173">
        <f t="shared" si="41"/>
        <v>1.9763547516883024</v>
      </c>
      <c r="AH85" s="173">
        <f t="shared" si="41"/>
        <v>2.0272104833891107</v>
      </c>
      <c r="AI85" s="173">
        <f t="shared" si="41"/>
        <v>1.6020813044158113</v>
      </c>
      <c r="AJ85" s="173">
        <f t="shared" si="41"/>
        <v>1.8144280325056692</v>
      </c>
      <c r="AK85" s="173">
        <f t="shared" si="41"/>
        <v>1.6708202948623563</v>
      </c>
      <c r="AL85" s="173">
        <f t="shared" si="41"/>
        <v>1.8613946890214197</v>
      </c>
      <c r="AM85" s="173">
        <f t="shared" si="41"/>
        <v>1.7387679179302995</v>
      </c>
      <c r="AN85" s="173">
        <f t="shared" si="41"/>
        <v>1.6408183403211427</v>
      </c>
      <c r="AO85" s="173">
        <f t="shared" si="41"/>
        <v>1.4915447337401138</v>
      </c>
      <c r="AP85" s="173">
        <f t="shared" si="41"/>
        <v>1.6508588185171464</v>
      </c>
      <c r="AQ85" s="173">
        <f t="shared" si="41"/>
        <v>1.8868794331994612</v>
      </c>
      <c r="AR85" s="173">
        <f t="shared" si="41"/>
        <v>2.2131325629030583</v>
      </c>
      <c r="AS85" s="173">
        <f t="shared" si="41"/>
        <v>1.9501025377508294</v>
      </c>
      <c r="AT85" s="173">
        <f t="shared" si="36"/>
        <v>1.6149460760492929</v>
      </c>
      <c r="AU85" s="173">
        <f t="shared" si="36"/>
        <v>1.4784831128933442</v>
      </c>
      <c r="AV85" s="173">
        <f t="shared" si="36"/>
        <v>1.494192486749256</v>
      </c>
      <c r="AW85" s="173">
        <f t="shared" si="36"/>
        <v>1.5617530808248685</v>
      </c>
      <c r="AX85" s="173">
        <f t="shared" si="36"/>
        <v>1.293970094205946</v>
      </c>
      <c r="AY85" s="173">
        <f t="shared" si="37"/>
        <v>1.3486043617658945</v>
      </c>
      <c r="AZ85" s="173">
        <f t="shared" si="37"/>
        <v>1.2220912771023591</v>
      </c>
      <c r="BA85" s="173">
        <f t="shared" si="37"/>
        <v>1.3918943568149378</v>
      </c>
      <c r="BB85" s="173">
        <f t="shared" si="37"/>
        <v>1.283239742893624</v>
      </c>
      <c r="BC85" s="173">
        <f t="shared" si="38"/>
        <v>1.228147808336622</v>
      </c>
      <c r="BD85" s="173">
        <f t="shared" si="38"/>
        <v>1.0233855825104459</v>
      </c>
      <c r="BE85" s="174">
        <f t="shared" si="38"/>
        <v>1.0477834754696009</v>
      </c>
      <c r="BF85" s="174">
        <f t="shared" ref="BF85:BG85" si="42">BF73/$AA73-1</f>
        <v>0.86769698616068114</v>
      </c>
      <c r="BG85" s="174">
        <f t="shared" si="42"/>
        <v>0.74254043313139273</v>
      </c>
      <c r="BH85" s="161"/>
    </row>
    <row r="86" spans="1:60" s="163" customFormat="1" ht="15" customHeight="1">
      <c r="A86" s="1212"/>
      <c r="B86" s="30"/>
      <c r="C86" s="30"/>
      <c r="D86" s="30"/>
      <c r="E86" s="30"/>
      <c r="F86" s="30"/>
      <c r="G86" s="30"/>
      <c r="H86" s="30"/>
      <c r="I86" s="30"/>
      <c r="J86" s="30"/>
      <c r="K86" s="30"/>
      <c r="L86" s="30"/>
      <c r="M86" s="30"/>
      <c r="N86" s="30"/>
      <c r="O86" s="30"/>
      <c r="P86" s="30"/>
      <c r="Q86" s="30"/>
      <c r="R86" s="30"/>
      <c r="S86" s="30"/>
      <c r="T86" s="30"/>
      <c r="U86" s="30"/>
      <c r="V86" s="159" t="s">
        <v>290</v>
      </c>
      <c r="W86" s="172"/>
      <c r="X86" s="172"/>
      <c r="Y86" s="172"/>
      <c r="Z86" s="172"/>
      <c r="AA86" s="172"/>
      <c r="AB86" s="173">
        <f t="shared" ref="AB86:AS86" si="43">AB74/$AA74-1</f>
        <v>2.001527122052682E-2</v>
      </c>
      <c r="AC86" s="173">
        <f t="shared" si="43"/>
        <v>1.9393143913755351E-2</v>
      </c>
      <c r="AD86" s="173">
        <f t="shared" si="43"/>
        <v>-4.1967221530425647E-4</v>
      </c>
      <c r="AE86" s="173">
        <f t="shared" si="43"/>
        <v>2.5581113327072025E-2</v>
      </c>
      <c r="AF86" s="173">
        <f t="shared" si="43"/>
        <v>3.0192963638025372E-2</v>
      </c>
      <c r="AG86" s="173">
        <f t="shared" si="43"/>
        <v>3.8895705278239046E-2</v>
      </c>
      <c r="AH86" s="173">
        <f t="shared" si="43"/>
        <v>-8.0788968958822593E-4</v>
      </c>
      <c r="AI86" s="173">
        <f t="shared" si="43"/>
        <v>-9.4099070447571265E-2</v>
      </c>
      <c r="AJ86" s="173">
        <f t="shared" si="43"/>
        <v>-8.8018071516642982E-2</v>
      </c>
      <c r="AK86" s="173">
        <f t="shared" si="43"/>
        <v>-8.0049634027035799E-2</v>
      </c>
      <c r="AL86" s="173">
        <f t="shared" si="43"/>
        <v>-0.10010417258382276</v>
      </c>
      <c r="AM86" s="173">
        <f t="shared" si="43"/>
        <v>-0.13618575271530109</v>
      </c>
      <c r="AN86" s="173">
        <f t="shared" si="43"/>
        <v>-0.14607898845616085</v>
      </c>
      <c r="AO86" s="173">
        <f t="shared" si="43"/>
        <v>-0.14615917591307692</v>
      </c>
      <c r="AP86" s="173">
        <f t="shared" si="43"/>
        <v>-0.13023025478204486</v>
      </c>
      <c r="AQ86" s="173">
        <f t="shared" si="43"/>
        <v>-0.12547595155138014</v>
      </c>
      <c r="AR86" s="173">
        <f t="shared" si="43"/>
        <v>-0.13812723101510316</v>
      </c>
      <c r="AS86" s="173">
        <f t="shared" si="43"/>
        <v>-0.20507215197580886</v>
      </c>
      <c r="AT86" s="173">
        <f t="shared" si="36"/>
        <v>-0.28905234487943432</v>
      </c>
      <c r="AU86" s="173">
        <f t="shared" si="36"/>
        <v>-0.27280719494143768</v>
      </c>
      <c r="AV86" s="173">
        <f t="shared" si="36"/>
        <v>-0.27652882505721854</v>
      </c>
      <c r="AW86" s="173">
        <f t="shared" si="36"/>
        <v>-0.27417119549077829</v>
      </c>
      <c r="AX86" s="173">
        <f t="shared" si="36"/>
        <v>-0.24770391432871486</v>
      </c>
      <c r="AY86" s="173">
        <f t="shared" si="37"/>
        <v>-0.25665429505921222</v>
      </c>
      <c r="AZ86" s="173">
        <f t="shared" si="37"/>
        <v>-0.27979833615654459</v>
      </c>
      <c r="BA86" s="173">
        <f t="shared" si="37"/>
        <v>-0.28616073232675809</v>
      </c>
      <c r="BB86" s="173">
        <f t="shared" si="37"/>
        <v>-0.27486502291961545</v>
      </c>
      <c r="BC86" s="173">
        <f t="shared" si="38"/>
        <v>-0.28598114377339068</v>
      </c>
      <c r="BD86" s="173">
        <f t="shared" si="38"/>
        <v>-0.3114625231060687</v>
      </c>
      <c r="BE86" s="174">
        <f t="shared" si="38"/>
        <v>-0.35614862288925586</v>
      </c>
      <c r="BF86" s="174">
        <f t="shared" ref="BF86:BG86" si="44">BF74/$AA74-1</f>
        <v>-0.33404865049463606</v>
      </c>
      <c r="BG86" s="174">
        <f t="shared" si="44"/>
        <v>-0.37526249907787645</v>
      </c>
      <c r="BH86" s="161"/>
    </row>
    <row r="87" spans="1:60" s="163" customFormat="1" ht="15" customHeight="1">
      <c r="A87" s="1212"/>
      <c r="B87" s="30"/>
      <c r="C87" s="30"/>
      <c r="D87" s="30"/>
      <c r="E87" s="30"/>
      <c r="F87" s="30"/>
      <c r="G87" s="30"/>
      <c r="H87" s="30"/>
      <c r="I87" s="30"/>
      <c r="J87" s="30"/>
      <c r="K87" s="30"/>
      <c r="L87" s="30"/>
      <c r="M87" s="30"/>
      <c r="N87" s="30"/>
      <c r="O87" s="30"/>
      <c r="P87" s="30"/>
      <c r="Q87" s="30"/>
      <c r="R87" s="30"/>
      <c r="S87" s="30"/>
      <c r="T87" s="30"/>
      <c r="U87" s="30"/>
      <c r="V87" s="159" t="s">
        <v>136</v>
      </c>
      <c r="W87" s="175"/>
      <c r="X87" s="175"/>
      <c r="Y87" s="175"/>
      <c r="Z87" s="175"/>
      <c r="AA87" s="175"/>
      <c r="AB87" s="173">
        <f>AB75/$AA75-1</f>
        <v>-8.5744254617569626E-2</v>
      </c>
      <c r="AC87" s="173">
        <f t="shared" ref="AC87:AW87" si="45">AC75/$AA75-1</f>
        <v>-0.15617707559046445</v>
      </c>
      <c r="AD87" s="173">
        <f t="shared" si="45"/>
        <v>-0.11285872672778718</v>
      </c>
      <c r="AE87" s="173">
        <f t="shared" si="45"/>
        <v>-0.36895868387419528</v>
      </c>
      <c r="AF87" s="173">
        <f t="shared" si="45"/>
        <v>-0.3535733791910407</v>
      </c>
      <c r="AG87" s="173">
        <f t="shared" si="45"/>
        <v>-0.38133730837334756</v>
      </c>
      <c r="AH87" s="173">
        <f t="shared" si="45"/>
        <v>-0.36312103137688123</v>
      </c>
      <c r="AI87" s="173">
        <f t="shared" si="45"/>
        <v>-0.36390332496739086</v>
      </c>
      <c r="AJ87" s="173">
        <f t="shared" si="45"/>
        <v>-0.38561731003884425</v>
      </c>
      <c r="AK87" s="173">
        <f t="shared" si="45"/>
        <v>-0.31603524738698796</v>
      </c>
      <c r="AL87" s="173">
        <f t="shared" si="45"/>
        <v>-0.42784067245068824</v>
      </c>
      <c r="AM87" s="173">
        <f t="shared" si="45"/>
        <v>-0.39913252391386156</v>
      </c>
      <c r="AN87" s="173">
        <f t="shared" si="45"/>
        <v>-0.37631261798490512</v>
      </c>
      <c r="AO87" s="173">
        <f t="shared" si="45"/>
        <v>-0.41294341371674459</v>
      </c>
      <c r="AP87" s="173">
        <f t="shared" si="45"/>
        <v>-0.415197332067056</v>
      </c>
      <c r="AQ87" s="173">
        <f t="shared" si="45"/>
        <v>-0.45572598223409932</v>
      </c>
      <c r="AR87" s="173">
        <f t="shared" si="45"/>
        <v>-0.2859728241469166</v>
      </c>
      <c r="AS87" s="173">
        <f t="shared" si="45"/>
        <v>-0.36309584931080607</v>
      </c>
      <c r="AT87" s="173">
        <f t="shared" si="45"/>
        <v>-0.43070539082488035</v>
      </c>
      <c r="AU87" s="173">
        <f t="shared" si="45"/>
        <v>-0.41633874012114802</v>
      </c>
      <c r="AV87" s="173">
        <f t="shared" si="45"/>
        <v>-0.40603355193211998</v>
      </c>
      <c r="AW87" s="173">
        <f t="shared" si="45"/>
        <v>-0.25961111959498528</v>
      </c>
      <c r="AX87" s="173">
        <f>AX75/$AA75-1</f>
        <v>-0.18853047678069379</v>
      </c>
      <c r="AY87" s="173">
        <f t="shared" si="37"/>
        <v>-0.22574364376602452</v>
      </c>
      <c r="AZ87" s="173">
        <f t="shared" si="37"/>
        <v>-0.35309861573444146</v>
      </c>
      <c r="BA87" s="173">
        <f t="shared" si="37"/>
        <v>-0.36995004641723095</v>
      </c>
      <c r="BB87" s="173">
        <f>BB75/$AA75-1</f>
        <v>-0.31458538009714299</v>
      </c>
      <c r="BC87" s="173">
        <f t="shared" si="38"/>
        <v>-0.38505504284902703</v>
      </c>
      <c r="BD87" s="173">
        <f t="shared" si="38"/>
        <v>-0.38461851969008709</v>
      </c>
      <c r="BE87" s="174">
        <f t="shared" si="38"/>
        <v>-0.39789567626298328</v>
      </c>
      <c r="BF87" s="174">
        <f t="shared" ref="BF87:BG87" si="46">BF75/$AA75-1</f>
        <v>-0.40770312504531137</v>
      </c>
      <c r="BG87" s="174">
        <f t="shared" si="46"/>
        <v>-0.40820431967471482</v>
      </c>
      <c r="BH87" s="165"/>
    </row>
    <row r="88" spans="1:60" s="163" customFormat="1" ht="15" customHeight="1" thickBot="1">
      <c r="A88" s="1212"/>
      <c r="B88" s="30"/>
      <c r="C88" s="30"/>
      <c r="D88" s="30"/>
      <c r="E88" s="30"/>
      <c r="F88" s="30"/>
      <c r="G88" s="30"/>
      <c r="H88" s="30"/>
      <c r="I88" s="30"/>
      <c r="J88" s="30"/>
      <c r="K88" s="30"/>
      <c r="L88" s="30"/>
      <c r="M88" s="30"/>
      <c r="N88" s="30"/>
      <c r="O88" s="30"/>
      <c r="P88" s="30"/>
      <c r="Q88" s="30"/>
      <c r="R88" s="30"/>
      <c r="S88" s="30"/>
      <c r="T88" s="30"/>
      <c r="U88" s="30"/>
      <c r="V88" s="166" t="s">
        <v>137</v>
      </c>
      <c r="W88" s="176"/>
      <c r="X88" s="176"/>
      <c r="Y88" s="176"/>
      <c r="Z88" s="176"/>
      <c r="AA88" s="176"/>
      <c r="AB88" s="177">
        <f>AB76/$AA76-1</f>
        <v>-2.9276017763846252E-4</v>
      </c>
      <c r="AC88" s="177">
        <f t="shared" ref="AC88:AX88" si="47">AC76/$AA76-1</f>
        <v>8.0864189547473986E-2</v>
      </c>
      <c r="AD88" s="177">
        <f t="shared" si="47"/>
        <v>6.4435928256590724E-2</v>
      </c>
      <c r="AE88" s="177">
        <f t="shared" si="47"/>
        <v>0.26051568972463368</v>
      </c>
      <c r="AF88" s="177">
        <f t="shared" si="47"/>
        <v>0.28076471695781291</v>
      </c>
      <c r="AG88" s="177">
        <f t="shared" si="47"/>
        <v>0.30900754829944099</v>
      </c>
      <c r="AH88" s="177">
        <f t="shared" si="47"/>
        <v>0.35730376801896413</v>
      </c>
      <c r="AI88" s="177">
        <f t="shared" si="47"/>
        <v>0.35535920753562356</v>
      </c>
      <c r="AJ88" s="177">
        <f t="shared" si="47"/>
        <v>0.33796995502284788</v>
      </c>
      <c r="AK88" s="177">
        <f t="shared" si="47"/>
        <v>0.34700388811537408</v>
      </c>
      <c r="AL88" s="177">
        <f t="shared" si="47"/>
        <v>0.25177704220037356</v>
      </c>
      <c r="AM88" s="177">
        <f t="shared" si="47"/>
        <v>0.20743977907676192</v>
      </c>
      <c r="AN88" s="177">
        <f t="shared" si="47"/>
        <v>0.20421505896708769</v>
      </c>
      <c r="AO88" s="177">
        <f t="shared" si="47"/>
        <v>0.16416848303507581</v>
      </c>
      <c r="AP88" s="177">
        <f t="shared" si="47"/>
        <v>0.13008234308588462</v>
      </c>
      <c r="AQ88" s="177">
        <f t="shared" si="47"/>
        <v>7.1350064771780852E-2</v>
      </c>
      <c r="AR88" s="177">
        <f t="shared" si="47"/>
        <v>8.7712180300260068E-2</v>
      </c>
      <c r="AS88" s="177">
        <f t="shared" si="47"/>
        <v>0.16751828411078296</v>
      </c>
      <c r="AT88" s="177">
        <f t="shared" si="47"/>
        <v>-2.3395125925490201E-2</v>
      </c>
      <c r="AU88" s="177">
        <f t="shared" si="47"/>
        <v>1.0733533253002303E-3</v>
      </c>
      <c r="AV88" s="177">
        <f t="shared" si="47"/>
        <v>-5.8861508795360007E-2</v>
      </c>
      <c r="AW88" s="177">
        <f t="shared" si="47"/>
        <v>-1.3420396466198636E-2</v>
      </c>
      <c r="AX88" s="177">
        <f t="shared" si="47"/>
        <v>-1.6649104633802314E-2</v>
      </c>
      <c r="AY88" s="177">
        <f t="shared" si="37"/>
        <v>-5.2466351000923783E-2</v>
      </c>
      <c r="AZ88" s="177">
        <f t="shared" si="37"/>
        <v>-5.6116785206572151E-2</v>
      </c>
      <c r="BA88" s="177">
        <f t="shared" si="37"/>
        <v>-0.10045364261878365</v>
      </c>
      <c r="BB88" s="177">
        <f t="shared" si="37"/>
        <v>-0.11973176890282811</v>
      </c>
      <c r="BC88" s="177">
        <f t="shared" si="38"/>
        <v>-5.5338793725759894E-2</v>
      </c>
      <c r="BD88" s="177">
        <f t="shared" si="38"/>
        <v>-8.2979079014427692E-2</v>
      </c>
      <c r="BE88" s="178">
        <f t="shared" si="38"/>
        <v>-0.15362714104489517</v>
      </c>
      <c r="BF88" s="178">
        <f t="shared" ref="BF88:BG88" si="48">BF76/$AA76-1</f>
        <v>-0.13098846903878769</v>
      </c>
      <c r="BG88" s="178">
        <f t="shared" si="48"/>
        <v>-0.13314519449222362</v>
      </c>
      <c r="BH88" s="169"/>
    </row>
    <row r="89" spans="1:60" s="163" customFormat="1" ht="15" customHeight="1" thickTop="1">
      <c r="A89" s="1212"/>
      <c r="B89" s="30"/>
      <c r="C89" s="30"/>
      <c r="D89" s="30"/>
      <c r="E89" s="30"/>
      <c r="F89" s="30"/>
      <c r="G89" s="30"/>
      <c r="H89" s="30"/>
      <c r="I89" s="30"/>
      <c r="J89" s="30"/>
      <c r="K89" s="30"/>
      <c r="L89" s="30"/>
      <c r="M89" s="30"/>
      <c r="N89" s="30"/>
      <c r="O89" s="30"/>
      <c r="P89" s="30"/>
      <c r="Q89" s="30"/>
      <c r="R89" s="30"/>
      <c r="S89" s="30"/>
      <c r="T89" s="30"/>
      <c r="U89" s="30"/>
      <c r="V89" s="87"/>
      <c r="W89" s="179"/>
      <c r="X89" s="179"/>
      <c r="Y89" s="179"/>
      <c r="Z89" s="179"/>
      <c r="AA89" s="179"/>
      <c r="AB89" s="180"/>
      <c r="AC89" s="180"/>
      <c r="AD89" s="180"/>
      <c r="AE89" s="180"/>
      <c r="AF89" s="180"/>
      <c r="AG89" s="180"/>
      <c r="AH89" s="180"/>
      <c r="AI89" s="180"/>
      <c r="AJ89" s="180"/>
      <c r="AK89" s="180"/>
      <c r="AL89" s="180"/>
      <c r="AM89" s="180"/>
      <c r="AN89" s="180"/>
      <c r="AO89" s="180"/>
      <c r="AP89" s="180"/>
      <c r="AQ89" s="180"/>
      <c r="AR89" s="180"/>
      <c r="AS89" s="180"/>
      <c r="AT89" s="180"/>
      <c r="AU89" s="180"/>
      <c r="AV89" s="180"/>
      <c r="AW89" s="180"/>
      <c r="AX89" s="180"/>
      <c r="AY89" s="180"/>
      <c r="AZ89" s="180"/>
      <c r="BA89" s="180"/>
      <c r="BB89" s="180"/>
      <c r="BC89" s="180"/>
      <c r="BD89" s="180"/>
      <c r="BE89" s="181"/>
      <c r="BF89" s="181"/>
      <c r="BG89" s="181"/>
      <c r="BH89" s="182"/>
    </row>
    <row r="91" spans="1:60">
      <c r="V91" s="30" t="s">
        <v>292</v>
      </c>
    </row>
    <row r="92" spans="1:60">
      <c r="V92" s="156" t="s">
        <v>287</v>
      </c>
      <c r="W92" s="157"/>
      <c r="X92" s="157"/>
      <c r="Y92" s="157"/>
      <c r="Z92" s="157"/>
      <c r="AA92" s="157">
        <v>1990</v>
      </c>
      <c r="AB92" s="157">
        <f t="shared" ref="AB92:BG92" si="49">AA92+1</f>
        <v>1991</v>
      </c>
      <c r="AC92" s="157">
        <f t="shared" si="49"/>
        <v>1992</v>
      </c>
      <c r="AD92" s="157">
        <f t="shared" si="49"/>
        <v>1993</v>
      </c>
      <c r="AE92" s="157">
        <f t="shared" si="49"/>
        <v>1994</v>
      </c>
      <c r="AF92" s="157">
        <f t="shared" si="49"/>
        <v>1995</v>
      </c>
      <c r="AG92" s="157">
        <f t="shared" si="49"/>
        <v>1996</v>
      </c>
      <c r="AH92" s="157">
        <f t="shared" si="49"/>
        <v>1997</v>
      </c>
      <c r="AI92" s="157">
        <f t="shared" si="49"/>
        <v>1998</v>
      </c>
      <c r="AJ92" s="157">
        <f t="shared" si="49"/>
        <v>1999</v>
      </c>
      <c r="AK92" s="157">
        <f t="shared" si="49"/>
        <v>2000</v>
      </c>
      <c r="AL92" s="157">
        <f t="shared" si="49"/>
        <v>2001</v>
      </c>
      <c r="AM92" s="157">
        <f t="shared" si="49"/>
        <v>2002</v>
      </c>
      <c r="AN92" s="157">
        <f t="shared" si="49"/>
        <v>2003</v>
      </c>
      <c r="AO92" s="157">
        <f t="shared" si="49"/>
        <v>2004</v>
      </c>
      <c r="AP92" s="157">
        <f t="shared" si="49"/>
        <v>2005</v>
      </c>
      <c r="AQ92" s="157">
        <f t="shared" si="49"/>
        <v>2006</v>
      </c>
      <c r="AR92" s="157">
        <f t="shared" si="49"/>
        <v>2007</v>
      </c>
      <c r="AS92" s="157">
        <f t="shared" si="49"/>
        <v>2008</v>
      </c>
      <c r="AT92" s="157">
        <f t="shared" si="49"/>
        <v>2009</v>
      </c>
      <c r="AU92" s="157">
        <f t="shared" si="49"/>
        <v>2010</v>
      </c>
      <c r="AV92" s="157">
        <f t="shared" si="49"/>
        <v>2011</v>
      </c>
      <c r="AW92" s="157">
        <f t="shared" si="49"/>
        <v>2012</v>
      </c>
      <c r="AX92" s="157">
        <f t="shared" si="49"/>
        <v>2013</v>
      </c>
      <c r="AY92" s="157">
        <f t="shared" si="49"/>
        <v>2014</v>
      </c>
      <c r="AZ92" s="157">
        <f t="shared" si="49"/>
        <v>2015</v>
      </c>
      <c r="BA92" s="157">
        <f t="shared" si="49"/>
        <v>2016</v>
      </c>
      <c r="BB92" s="157">
        <f t="shared" si="49"/>
        <v>2017</v>
      </c>
      <c r="BC92" s="157">
        <f t="shared" si="49"/>
        <v>2018</v>
      </c>
      <c r="BD92" s="157">
        <f t="shared" si="49"/>
        <v>2019</v>
      </c>
      <c r="BE92" s="157">
        <f t="shared" si="49"/>
        <v>2020</v>
      </c>
      <c r="BF92" s="157">
        <f t="shared" si="49"/>
        <v>2021</v>
      </c>
      <c r="BG92" s="157">
        <f t="shared" si="49"/>
        <v>2022</v>
      </c>
      <c r="BH92" s="157" t="s">
        <v>16</v>
      </c>
    </row>
    <row r="93" spans="1:60" s="163" customFormat="1" ht="15" customHeight="1">
      <c r="A93" s="1212"/>
      <c r="B93" s="30"/>
      <c r="C93" s="30"/>
      <c r="D93" s="30"/>
      <c r="E93" s="30"/>
      <c r="F93" s="30"/>
      <c r="G93" s="30"/>
      <c r="H93" s="30"/>
      <c r="I93" s="30"/>
      <c r="J93" s="30"/>
      <c r="K93" s="30"/>
      <c r="L93" s="30"/>
      <c r="M93" s="30"/>
      <c r="N93" s="30"/>
      <c r="O93" s="30"/>
      <c r="P93" s="30"/>
      <c r="Q93" s="30"/>
      <c r="R93" s="30"/>
      <c r="S93" s="30"/>
      <c r="T93" s="30"/>
      <c r="U93" s="30"/>
      <c r="V93" s="159" t="s">
        <v>288</v>
      </c>
      <c r="W93" s="172"/>
      <c r="X93" s="172"/>
      <c r="Y93" s="172"/>
      <c r="Z93" s="172"/>
      <c r="AA93" s="172"/>
      <c r="AB93" s="173">
        <f>AB69/AA69-1</f>
        <v>2.4372209931458055E-3</v>
      </c>
      <c r="AC93" s="173">
        <f t="shared" ref="AC93:AR93" si="50">AC69/AB69-1</f>
        <v>1.3276763873946384E-2</v>
      </c>
      <c r="AD93" s="173">
        <f t="shared" si="50"/>
        <v>-4.6181121654604085E-2</v>
      </c>
      <c r="AE93" s="173">
        <f t="shared" si="50"/>
        <v>9.6400361645459398E-2</v>
      </c>
      <c r="AF93" s="173">
        <f t="shared" si="50"/>
        <v>-3.2085320535116812E-2</v>
      </c>
      <c r="AG93" s="173">
        <f t="shared" si="50"/>
        <v>6.7673263784444604E-3</v>
      </c>
      <c r="AH93" s="173">
        <f t="shared" si="50"/>
        <v>-1.0531157423758652E-2</v>
      </c>
      <c r="AI93" s="173">
        <f t="shared" si="50"/>
        <v>-3.3059111689749177E-2</v>
      </c>
      <c r="AJ93" s="173">
        <f t="shared" si="50"/>
        <v>6.0196660223337695E-2</v>
      </c>
      <c r="AK93" s="173">
        <f t="shared" si="50"/>
        <v>2.2097702290036159E-2</v>
      </c>
      <c r="AL93" s="173">
        <f t="shared" si="50"/>
        <v>-2.2585150835180201E-2</v>
      </c>
      <c r="AM93" s="173">
        <f t="shared" si="50"/>
        <v>6.9529541225503255E-2</v>
      </c>
      <c r="AN93" s="173">
        <f t="shared" si="50"/>
        <v>4.6222946142604249E-2</v>
      </c>
      <c r="AO93" s="173">
        <f t="shared" si="50"/>
        <v>-5.3663368453092941E-3</v>
      </c>
      <c r="AP93" s="173">
        <f t="shared" si="50"/>
        <v>4.5175784813505482E-2</v>
      </c>
      <c r="AQ93" s="173">
        <f t="shared" si="50"/>
        <v>-1.9943118742343557E-2</v>
      </c>
      <c r="AR93" s="173">
        <f t="shared" si="50"/>
        <v>0.11400302697072418</v>
      </c>
      <c r="AS93" s="173">
        <f t="shared" ref="AS93:BA98" si="51">AS69/AR69-1</f>
        <v>-3.9131606662473062E-2</v>
      </c>
      <c r="AT93" s="173">
        <f t="shared" si="51"/>
        <v>-6.4232897521337984E-2</v>
      </c>
      <c r="AU93" s="173">
        <f t="shared" si="51"/>
        <v>7.3444809399904276E-2</v>
      </c>
      <c r="AV93" s="173">
        <f t="shared" si="51"/>
        <v>0.12861523739215452</v>
      </c>
      <c r="AW93" s="173">
        <f t="shared" si="51"/>
        <v>8.7307064535653511E-2</v>
      </c>
      <c r="AX93" s="173">
        <f t="shared" si="51"/>
        <v>3.4279240055639093E-3</v>
      </c>
      <c r="AY93" s="173">
        <f t="shared" si="51"/>
        <v>-5.1626103061207518E-2</v>
      </c>
      <c r="AZ93" s="173">
        <f t="shared" si="51"/>
        <v>-4.7096399800333089E-2</v>
      </c>
      <c r="BA93" s="173">
        <f t="shared" si="51"/>
        <v>-1.0989286279488253E-2</v>
      </c>
      <c r="BB93" s="173">
        <f t="shared" ref="BB93:BB100" si="52">BB69/BA69-1</f>
        <v>-2.6434669201048089E-2</v>
      </c>
      <c r="BC93" s="173">
        <f t="shared" ref="BC93:BD100" si="53">BC69/BB69-1</f>
        <v>-7.3948378973539119E-2</v>
      </c>
      <c r="BD93" s="173">
        <f t="shared" si="53"/>
        <v>-4.7882339511744476E-2</v>
      </c>
      <c r="BE93" s="174">
        <f t="shared" ref="BE93:BG100" si="54">BE69/BD69-1</f>
        <v>-2.6069680853590738E-2</v>
      </c>
      <c r="BF93" s="174">
        <f t="shared" si="54"/>
        <v>1.6465405674173095E-2</v>
      </c>
      <c r="BG93" s="174">
        <f t="shared" si="54"/>
        <v>-2.6516198664902513E-2</v>
      </c>
      <c r="BH93" s="161"/>
    </row>
    <row r="94" spans="1:60" s="163" customFormat="1" ht="15" customHeight="1">
      <c r="A94" s="1212"/>
      <c r="B94" s="30"/>
      <c r="C94" s="30"/>
      <c r="D94" s="30"/>
      <c r="E94" s="30"/>
      <c r="F94" s="30"/>
      <c r="G94" s="30"/>
      <c r="H94" s="30"/>
      <c r="I94" s="30"/>
      <c r="J94" s="30"/>
      <c r="K94" s="30"/>
      <c r="L94" s="30"/>
      <c r="M94" s="30"/>
      <c r="N94" s="30"/>
      <c r="O94" s="30"/>
      <c r="P94" s="30"/>
      <c r="Q94" s="30"/>
      <c r="R94" s="30"/>
      <c r="S94" s="30"/>
      <c r="T94" s="30"/>
      <c r="U94" s="30"/>
      <c r="V94" s="159" t="s">
        <v>182</v>
      </c>
      <c r="W94" s="172"/>
      <c r="X94" s="172"/>
      <c r="Y94" s="172"/>
      <c r="Z94" s="172"/>
      <c r="AA94" s="172"/>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c r="BC94" s="173"/>
      <c r="BD94" s="173"/>
      <c r="BE94" s="174"/>
      <c r="BF94" s="174"/>
      <c r="BG94" s="174"/>
      <c r="BH94" s="161"/>
    </row>
    <row r="95" spans="1:60" s="163" customFormat="1" ht="15" customHeight="1">
      <c r="A95" s="1212"/>
      <c r="B95" s="30"/>
      <c r="C95" s="30"/>
      <c r="D95" s="30"/>
      <c r="E95" s="30"/>
      <c r="F95" s="30"/>
      <c r="G95" s="30"/>
      <c r="H95" s="30"/>
      <c r="I95" s="30"/>
      <c r="J95" s="30"/>
      <c r="K95" s="30"/>
      <c r="L95" s="30"/>
      <c r="M95" s="30"/>
      <c r="N95" s="30"/>
      <c r="O95" s="30"/>
      <c r="P95" s="30"/>
      <c r="Q95" s="30"/>
      <c r="R95" s="30"/>
      <c r="S95" s="30"/>
      <c r="T95" s="30"/>
      <c r="U95" s="30"/>
      <c r="V95" s="159" t="s">
        <v>165</v>
      </c>
      <c r="W95" s="172"/>
      <c r="X95" s="172"/>
      <c r="Y95" s="172"/>
      <c r="Z95" s="172"/>
      <c r="AA95" s="172"/>
      <c r="AB95" s="173">
        <f t="shared" ref="AB95:AR95" si="55">AB71/AA71-1</f>
        <v>5.8345503903808327E-2</v>
      </c>
      <c r="AC95" s="173">
        <f t="shared" si="55"/>
        <v>3.0813154840916512E-2</v>
      </c>
      <c r="AD95" s="173">
        <f t="shared" si="55"/>
        <v>1.7050955955451919E-2</v>
      </c>
      <c r="AE95" s="173">
        <f t="shared" si="55"/>
        <v>4.103871156794181E-2</v>
      </c>
      <c r="AF95" s="173">
        <f t="shared" si="55"/>
        <v>3.9857471762283492E-2</v>
      </c>
      <c r="AG95" s="173">
        <f t="shared" si="55"/>
        <v>2.7858173024577493E-2</v>
      </c>
      <c r="AH95" s="173">
        <f t="shared" si="55"/>
        <v>7.1204457376297103E-3</v>
      </c>
      <c r="AI95" s="173">
        <f t="shared" si="55"/>
        <v>-7.4688836458454144E-3</v>
      </c>
      <c r="AJ95" s="173">
        <f t="shared" si="55"/>
        <v>1.6427246221213831E-2</v>
      </c>
      <c r="AK95" s="173">
        <f t="shared" si="55"/>
        <v>-1.845835513375027E-3</v>
      </c>
      <c r="AL95" s="173">
        <f t="shared" si="55"/>
        <v>1.6393464107789857E-2</v>
      </c>
      <c r="AM95" s="173">
        <f t="shared" si="55"/>
        <v>-1.4252745285379453E-2</v>
      </c>
      <c r="AN95" s="173">
        <f t="shared" si="55"/>
        <v>-1.5932372392331251E-2</v>
      </c>
      <c r="AO95" s="173">
        <f t="shared" si="55"/>
        <v>-2.3849253723948305E-2</v>
      </c>
      <c r="AP95" s="173">
        <f t="shared" si="55"/>
        <v>-2.2648938552138009E-2</v>
      </c>
      <c r="AQ95" s="173">
        <f t="shared" si="55"/>
        <v>-1.1455106569816853E-2</v>
      </c>
      <c r="AR95" s="173">
        <f t="shared" si="55"/>
        <v>-1.1885369161699577E-2</v>
      </c>
      <c r="AS95" s="173">
        <f t="shared" si="51"/>
        <v>-3.30101907870608E-2</v>
      </c>
      <c r="AT95" s="173">
        <f t="shared" si="51"/>
        <v>-1.47022224610035E-2</v>
      </c>
      <c r="AU95" s="173">
        <f t="shared" si="51"/>
        <v>1.8497944355462259E-3</v>
      </c>
      <c r="AV95" s="173">
        <f t="shared" si="51"/>
        <v>-2.1762876361309358E-2</v>
      </c>
      <c r="AW95" s="173">
        <f t="shared" si="51"/>
        <v>3.989131004240587E-3</v>
      </c>
      <c r="AX95" s="173">
        <f t="shared" si="51"/>
        <v>-1.3253796735944956E-2</v>
      </c>
      <c r="AY95" s="173">
        <f t="shared" si="51"/>
        <v>-2.3083650268232669E-2</v>
      </c>
      <c r="AZ95" s="173">
        <f t="shared" si="51"/>
        <v>-6.0615688691473268E-3</v>
      </c>
      <c r="BA95" s="173">
        <f t="shared" si="51"/>
        <v>-8.6627862926057508E-3</v>
      </c>
      <c r="BB95" s="173">
        <f t="shared" si="52"/>
        <v>-8.7566611082107171E-3</v>
      </c>
      <c r="BC95" s="173">
        <f t="shared" si="53"/>
        <v>-1.0895805240901946E-2</v>
      </c>
      <c r="BD95" s="173">
        <f t="shared" si="53"/>
        <v>-1.9672826256671216E-2</v>
      </c>
      <c r="BE95" s="174">
        <f t="shared" si="54"/>
        <v>-0.11278754107415279</v>
      </c>
      <c r="BF95" s="174">
        <f t="shared" si="54"/>
        <v>7.6269642522961423E-3</v>
      </c>
      <c r="BG95" s="174">
        <f t="shared" si="54"/>
        <v>4.0665655525605526E-2</v>
      </c>
      <c r="BH95" s="161"/>
    </row>
    <row r="96" spans="1:60" s="163" customFormat="1" ht="15" customHeight="1">
      <c r="A96" s="1212"/>
      <c r="B96" s="30"/>
      <c r="C96" s="30"/>
      <c r="D96" s="30"/>
      <c r="E96" s="30"/>
      <c r="F96" s="30"/>
      <c r="G96" s="30"/>
      <c r="H96" s="30"/>
      <c r="I96" s="30"/>
      <c r="J96" s="30"/>
      <c r="K96" s="30"/>
      <c r="L96" s="30"/>
      <c r="M96" s="30"/>
      <c r="N96" s="30"/>
      <c r="O96" s="30"/>
      <c r="P96" s="30"/>
      <c r="Q96" s="30"/>
      <c r="R96" s="30"/>
      <c r="S96" s="30"/>
      <c r="T96" s="30"/>
      <c r="U96" s="30"/>
      <c r="V96" s="159" t="s">
        <v>289</v>
      </c>
      <c r="W96" s="172"/>
      <c r="X96" s="172"/>
      <c r="Y96" s="172"/>
      <c r="Z96" s="172"/>
      <c r="AA96" s="172"/>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c r="BC96" s="173"/>
      <c r="BD96" s="173"/>
      <c r="BE96" s="174"/>
      <c r="BF96" s="174"/>
      <c r="BG96" s="174"/>
      <c r="BH96" s="161"/>
    </row>
    <row r="97" spans="1:60" s="163" customFormat="1" ht="15" customHeight="1">
      <c r="A97" s="1212"/>
      <c r="B97" s="30"/>
      <c r="C97" s="30"/>
      <c r="D97" s="30"/>
      <c r="E97" s="30"/>
      <c r="F97" s="30"/>
      <c r="G97" s="30"/>
      <c r="H97" s="30"/>
      <c r="I97" s="30"/>
      <c r="J97" s="30"/>
      <c r="K97" s="30"/>
      <c r="L97" s="30"/>
      <c r="M97" s="30"/>
      <c r="N97" s="30"/>
      <c r="O97" s="30"/>
      <c r="P97" s="30"/>
      <c r="Q97" s="30"/>
      <c r="R97" s="30"/>
      <c r="S97" s="30"/>
      <c r="T97" s="30"/>
      <c r="U97" s="30"/>
      <c r="V97" s="159" t="s">
        <v>211</v>
      </c>
      <c r="W97" s="172"/>
      <c r="X97" s="172"/>
      <c r="Y97" s="172"/>
      <c r="Z97" s="172"/>
      <c r="AA97" s="172"/>
      <c r="AB97" s="173">
        <f t="shared" ref="AB97:AR97" si="56">AB73/AA73-1</f>
        <v>0.12262342765331735</v>
      </c>
      <c r="AC97" s="173">
        <f t="shared" si="56"/>
        <v>-3.1749145219196473E-2</v>
      </c>
      <c r="AD97" s="173">
        <f t="shared" si="56"/>
        <v>1.6932811934331271E-2</v>
      </c>
      <c r="AE97" s="173">
        <f t="shared" si="56"/>
        <v>9.2804809006090894E-2</v>
      </c>
      <c r="AF97" s="173">
        <f t="shared" si="56"/>
        <v>1.2514531376058491</v>
      </c>
      <c r="AG97" s="173">
        <f t="shared" si="56"/>
        <v>9.4371901073225573E-2</v>
      </c>
      <c r="AH97" s="173">
        <f t="shared" si="56"/>
        <v>1.7086582730758471E-2</v>
      </c>
      <c r="AI97" s="173">
        <f t="shared" si="56"/>
        <v>-0.14043594963286021</v>
      </c>
      <c r="AJ97" s="173">
        <f t="shared" si="56"/>
        <v>8.1606492360365213E-2</v>
      </c>
      <c r="AK97" s="173">
        <f t="shared" si="56"/>
        <v>-5.1025549768796141E-2</v>
      </c>
      <c r="AL97" s="173">
        <f t="shared" si="56"/>
        <v>7.1354255666566724E-2</v>
      </c>
      <c r="AM97" s="173">
        <f t="shared" si="56"/>
        <v>-4.2855594707578826E-2</v>
      </c>
      <c r="AN97" s="173">
        <f t="shared" si="56"/>
        <v>-3.5764102890170291E-2</v>
      </c>
      <c r="AO97" s="173">
        <f t="shared" si="56"/>
        <v>-5.6525511165177789E-2</v>
      </c>
      <c r="AP97" s="173">
        <f t="shared" si="56"/>
        <v>6.3941892200299E-2</v>
      </c>
      <c r="AQ97" s="173">
        <f t="shared" si="56"/>
        <v>8.9035528046092383E-2</v>
      </c>
      <c r="AR97" s="173">
        <f t="shared" si="56"/>
        <v>0.11301238491349741</v>
      </c>
      <c r="AS97" s="173">
        <f t="shared" si="51"/>
        <v>-8.1860931661836389E-2</v>
      </c>
      <c r="AT97" s="173">
        <f t="shared" si="51"/>
        <v>-0.11360841103409958</v>
      </c>
      <c r="AU97" s="173">
        <f t="shared" si="51"/>
        <v>-5.2185765666770245E-2</v>
      </c>
      <c r="AV97" s="173">
        <f t="shared" si="51"/>
        <v>6.3383017516600582E-3</v>
      </c>
      <c r="AW97" s="173">
        <f t="shared" si="51"/>
        <v>2.7087161249397473E-2</v>
      </c>
      <c r="AX97" s="173">
        <f t="shared" si="51"/>
        <v>-0.10453114651186379</v>
      </c>
      <c r="AY97" s="173">
        <f t="shared" si="51"/>
        <v>2.3816468967029047E-2</v>
      </c>
      <c r="AZ97" s="173">
        <f t="shared" si="51"/>
        <v>-5.3867346379452008E-2</v>
      </c>
      <c r="BA97" s="173">
        <f t="shared" si="51"/>
        <v>7.641588870012761E-2</v>
      </c>
      <c r="BB97" s="173">
        <f t="shared" si="52"/>
        <v>-4.5426175956198578E-2</v>
      </c>
      <c r="BC97" s="173">
        <f t="shared" si="53"/>
        <v>-2.4128843555947355E-2</v>
      </c>
      <c r="BD97" s="173">
        <f t="shared" si="53"/>
        <v>-9.1897954462472398E-2</v>
      </c>
      <c r="BE97" s="174">
        <f t="shared" si="54"/>
        <v>1.205795532499776E-2</v>
      </c>
      <c r="BF97" s="174">
        <f t="shared" si="54"/>
        <v>-8.794215378050263E-2</v>
      </c>
      <c r="BG97" s="174">
        <f t="shared" si="54"/>
        <v>-6.7011166134912314E-2</v>
      </c>
      <c r="BH97" s="161"/>
    </row>
    <row r="98" spans="1:60" s="163" customFormat="1" ht="15" customHeight="1">
      <c r="A98" s="1212"/>
      <c r="B98" s="30"/>
      <c r="C98" s="30"/>
      <c r="D98" s="30"/>
      <c r="E98" s="30"/>
      <c r="F98" s="30"/>
      <c r="G98" s="30"/>
      <c r="H98" s="30"/>
      <c r="I98" s="30"/>
      <c r="J98" s="30"/>
      <c r="K98" s="30"/>
      <c r="L98" s="30"/>
      <c r="M98" s="30"/>
      <c r="N98" s="30"/>
      <c r="O98" s="30"/>
      <c r="P98" s="30"/>
      <c r="Q98" s="30"/>
      <c r="R98" s="30"/>
      <c r="S98" s="30"/>
      <c r="T98" s="30"/>
      <c r="U98" s="30"/>
      <c r="V98" s="159" t="s">
        <v>290</v>
      </c>
      <c r="W98" s="172"/>
      <c r="X98" s="172"/>
      <c r="Y98" s="172"/>
      <c r="Z98" s="172"/>
      <c r="AA98" s="172"/>
      <c r="AB98" s="173">
        <f t="shared" ref="AB98:AR98" si="57">AB74/AA74-1</f>
        <v>2.001527122052682E-2</v>
      </c>
      <c r="AC98" s="173">
        <f t="shared" si="57"/>
        <v>-6.099196005439067E-4</v>
      </c>
      <c r="AD98" s="173">
        <f t="shared" si="57"/>
        <v>-1.9435893057895393E-2</v>
      </c>
      <c r="AE98" s="173">
        <f t="shared" si="57"/>
        <v>2.6011701930949371E-2</v>
      </c>
      <c r="AF98" s="173">
        <f t="shared" si="57"/>
        <v>4.4968167325079023E-3</v>
      </c>
      <c r="AG98" s="173">
        <f t="shared" si="57"/>
        <v>8.4476811115858919E-3</v>
      </c>
      <c r="AH98" s="173">
        <f t="shared" si="57"/>
        <v>-3.8217113388868795E-2</v>
      </c>
      <c r="AI98" s="173">
        <f t="shared" si="57"/>
        <v>-9.3366610680103213E-2</v>
      </c>
      <c r="AJ98" s="173">
        <f t="shared" si="57"/>
        <v>6.7126533736230343E-3</v>
      </c>
      <c r="AK98" s="173">
        <f t="shared" si="57"/>
        <v>8.7374949445093719E-3</v>
      </c>
      <c r="AL98" s="173">
        <f t="shared" si="57"/>
        <v>-2.179958756315814E-2</v>
      </c>
      <c r="AM98" s="173">
        <f t="shared" si="57"/>
        <v>-4.0095285512187995E-2</v>
      </c>
      <c r="AN98" s="173">
        <f t="shared" si="57"/>
        <v>-1.1452966620958072E-2</v>
      </c>
      <c r="AO98" s="173">
        <f t="shared" si="57"/>
        <v>-9.3905005067229652E-5</v>
      </c>
      <c r="AP98" s="173">
        <f t="shared" si="57"/>
        <v>1.8655609665965578E-2</v>
      </c>
      <c r="AQ98" s="173">
        <f t="shared" si="57"/>
        <v>5.4661630354517765E-3</v>
      </c>
      <c r="AR98" s="173">
        <f t="shared" si="57"/>
        <v>-1.4466474062281187E-2</v>
      </c>
      <c r="AS98" s="173">
        <f t="shared" si="51"/>
        <v>-7.767378593426566E-2</v>
      </c>
      <c r="AT98" s="173">
        <f t="shared" si="51"/>
        <v>-0.10564505082110265</v>
      </c>
      <c r="AU98" s="173">
        <f t="shared" si="51"/>
        <v>2.2849994399716689E-2</v>
      </c>
      <c r="AV98" s="173">
        <f t="shared" si="51"/>
        <v>-5.1178038202415177E-3</v>
      </c>
      <c r="AW98" s="173">
        <f t="shared" si="51"/>
        <v>3.2587747074050988E-3</v>
      </c>
      <c r="AX98" s="173">
        <f t="shared" si="51"/>
        <v>3.6464908801683071E-2</v>
      </c>
      <c r="AY98" s="173">
        <f t="shared" si="51"/>
        <v>-1.1897417653729647E-2</v>
      </c>
      <c r="AZ98" s="173">
        <f t="shared" si="51"/>
        <v>-3.1134963104651359E-2</v>
      </c>
      <c r="BA98" s="173">
        <f t="shared" si="51"/>
        <v>-8.8341869918205918E-3</v>
      </c>
      <c r="BB98" s="173">
        <f t="shared" si="52"/>
        <v>1.5823883496856261E-2</v>
      </c>
      <c r="BC98" s="173">
        <f t="shared" si="53"/>
        <v>-1.5329726471797089E-2</v>
      </c>
      <c r="BD98" s="173">
        <f t="shared" si="53"/>
        <v>-3.5687263873310116E-2</v>
      </c>
      <c r="BE98" s="174">
        <f t="shared" si="54"/>
        <v>-6.4900025463786148E-2</v>
      </c>
      <c r="BF98" s="174">
        <f t="shared" si="54"/>
        <v>3.4324648793627732E-2</v>
      </c>
      <c r="BG98" s="174">
        <f t="shared" si="54"/>
        <v>-6.1887176313783376E-2</v>
      </c>
      <c r="BH98" s="161"/>
    </row>
    <row r="99" spans="1:60" s="163" customFormat="1" ht="15" customHeight="1">
      <c r="A99" s="1212"/>
      <c r="B99" s="30"/>
      <c r="C99" s="30"/>
      <c r="D99" s="30"/>
      <c r="E99" s="30"/>
      <c r="F99" s="30"/>
      <c r="G99" s="30"/>
      <c r="H99" s="30"/>
      <c r="I99" s="30"/>
      <c r="J99" s="30"/>
      <c r="K99" s="30"/>
      <c r="L99" s="30"/>
      <c r="M99" s="30"/>
      <c r="N99" s="30"/>
      <c r="O99" s="30"/>
      <c r="P99" s="30"/>
      <c r="Q99" s="30"/>
      <c r="R99" s="30"/>
      <c r="S99" s="30"/>
      <c r="T99" s="30"/>
      <c r="U99" s="30"/>
      <c r="V99" s="159" t="s">
        <v>136</v>
      </c>
      <c r="W99" s="175"/>
      <c r="X99" s="175"/>
      <c r="Y99" s="175"/>
      <c r="Z99" s="175"/>
      <c r="AA99" s="175"/>
      <c r="AB99" s="173">
        <f>AB75/AA75-1</f>
        <v>-8.5744254617569626E-2</v>
      </c>
      <c r="AC99" s="173">
        <f t="shared" ref="AC99:BA99" si="58">AC75/AB75-1</f>
        <v>-7.7038423142129608E-2</v>
      </c>
      <c r="AD99" s="173">
        <f t="shared" si="58"/>
        <v>5.1335828418016982E-2</v>
      </c>
      <c r="AE99" s="173">
        <f t="shared" si="58"/>
        <v>-0.28868001620732364</v>
      </c>
      <c r="AF99" s="173">
        <f t="shared" si="58"/>
        <v>2.4380819908291551E-2</v>
      </c>
      <c r="AG99" s="173">
        <f t="shared" si="58"/>
        <v>-4.2949854304518253E-2</v>
      </c>
      <c r="AH99" s="173">
        <f t="shared" si="58"/>
        <v>2.9444602435246603E-2</v>
      </c>
      <c r="AI99" s="173">
        <f t="shared" si="58"/>
        <v>-1.2283237931390856E-3</v>
      </c>
      <c r="AJ99" s="173">
        <f t="shared" si="58"/>
        <v>-3.4136297081477807E-2</v>
      </c>
      <c r="AK99" s="173">
        <f t="shared" si="58"/>
        <v>0.11325524593841618</v>
      </c>
      <c r="AL99" s="173">
        <f t="shared" si="58"/>
        <v>-0.16346664742087957</v>
      </c>
      <c r="AM99" s="173">
        <f t="shared" si="58"/>
        <v>5.0175094863506242E-2</v>
      </c>
      <c r="AN99" s="173">
        <f t="shared" si="58"/>
        <v>3.7978267816388023E-2</v>
      </c>
      <c r="AO99" s="173">
        <f t="shared" si="58"/>
        <v>-5.8732622766052511E-2</v>
      </c>
      <c r="AP99" s="173">
        <f t="shared" si="58"/>
        <v>-3.8393545068309276E-3</v>
      </c>
      <c r="AQ99" s="173">
        <f t="shared" si="58"/>
        <v>-6.930312118837767E-2</v>
      </c>
      <c r="AR99" s="173">
        <f t="shared" si="58"/>
        <v>0.31188914507433974</v>
      </c>
      <c r="AS99" s="173">
        <f t="shared" si="58"/>
        <v>-0.10801133034151922</v>
      </c>
      <c r="AT99" s="173">
        <f t="shared" si="58"/>
        <v>-0.10615340069759949</v>
      </c>
      <c r="AU99" s="173">
        <f t="shared" si="58"/>
        <v>2.5235880460116933E-2</v>
      </c>
      <c r="AV99" s="173">
        <f t="shared" si="58"/>
        <v>1.7656111339592995E-2</v>
      </c>
      <c r="AW99" s="173">
        <f t="shared" si="58"/>
        <v>0.24651633575168064</v>
      </c>
      <c r="AX99" s="173">
        <f t="shared" si="58"/>
        <v>9.6004471022590465E-2</v>
      </c>
      <c r="AY99" s="173">
        <f t="shared" si="58"/>
        <v>-4.5858982895249922E-2</v>
      </c>
      <c r="AZ99" s="173">
        <f t="shared" si="58"/>
        <v>-0.16448682783552249</v>
      </c>
      <c r="BA99" s="173">
        <f t="shared" si="58"/>
        <v>-2.604945837598005E-2</v>
      </c>
      <c r="BB99" s="173">
        <f t="shared" si="52"/>
        <v>8.7873455120911714E-2</v>
      </c>
      <c r="BC99" s="173">
        <f t="shared" si="53"/>
        <v>-0.10281318884308543</v>
      </c>
      <c r="BD99" s="173">
        <f t="shared" si="53"/>
        <v>7.0985728700390105E-4</v>
      </c>
      <c r="BE99" s="174">
        <f t="shared" si="54"/>
        <v>-2.1575489347208987E-2</v>
      </c>
      <c r="BF99" s="174">
        <f t="shared" si="54"/>
        <v>-1.6288620419560029E-2</v>
      </c>
      <c r="BG99" s="174">
        <f t="shared" si="54"/>
        <v>-8.4618820492976532E-4</v>
      </c>
      <c r="BH99" s="165"/>
    </row>
    <row r="100" spans="1:60" s="163" customFormat="1" ht="15" customHeight="1" thickBot="1">
      <c r="A100" s="1212"/>
      <c r="B100" s="30"/>
      <c r="C100" s="30"/>
      <c r="D100" s="30"/>
      <c r="E100" s="30"/>
      <c r="F100" s="30"/>
      <c r="G100" s="30"/>
      <c r="H100" s="30"/>
      <c r="I100" s="30"/>
      <c r="J100" s="30"/>
      <c r="K100" s="30"/>
      <c r="L100" s="30"/>
      <c r="M100" s="30"/>
      <c r="N100" s="30"/>
      <c r="O100" s="30"/>
      <c r="P100" s="30"/>
      <c r="Q100" s="30"/>
      <c r="R100" s="30"/>
      <c r="S100" s="30"/>
      <c r="T100" s="30"/>
      <c r="U100" s="30"/>
      <c r="V100" s="166" t="s">
        <v>137</v>
      </c>
      <c r="W100" s="176"/>
      <c r="X100" s="176"/>
      <c r="Y100" s="176"/>
      <c r="Z100" s="176"/>
      <c r="AA100" s="176"/>
      <c r="AB100" s="177">
        <f t="shared" ref="AB100:AR100" si="59">AB76/AA76-1</f>
        <v>-2.9276017763846252E-4</v>
      </c>
      <c r="AC100" s="177">
        <f t="shared" si="59"/>
        <v>8.118071620600964E-2</v>
      </c>
      <c r="AD100" s="177">
        <f t="shared" si="59"/>
        <v>-1.5199191026729397E-2</v>
      </c>
      <c r="AE100" s="177">
        <f t="shared" si="59"/>
        <v>0.18421001796622583</v>
      </c>
      <c r="AF100" s="177">
        <f t="shared" si="59"/>
        <v>1.6064081866051794E-2</v>
      </c>
      <c r="AG100" s="177">
        <f t="shared" si="59"/>
        <v>2.2051537622548745E-2</v>
      </c>
      <c r="AH100" s="177">
        <f t="shared" si="59"/>
        <v>3.6895295051786015E-2</v>
      </c>
      <c r="AI100" s="177">
        <f t="shared" si="59"/>
        <v>-1.4326641752262503E-3</v>
      </c>
      <c r="AJ100" s="177">
        <f t="shared" si="59"/>
        <v>-1.2829995484660905E-2</v>
      </c>
      <c r="AK100" s="177">
        <f t="shared" si="59"/>
        <v>6.7519700712350694E-3</v>
      </c>
      <c r="AL100" s="177">
        <f t="shared" si="59"/>
        <v>-7.0695301442844749E-2</v>
      </c>
      <c r="AM100" s="177">
        <f t="shared" si="59"/>
        <v>-3.5419457003042387E-2</v>
      </c>
      <c r="AN100" s="177">
        <f t="shared" si="59"/>
        <v>-2.6707088548464375E-3</v>
      </c>
      <c r="AO100" s="177">
        <f t="shared" si="59"/>
        <v>-3.3255335609539638E-2</v>
      </c>
      <c r="AP100" s="177">
        <f t="shared" si="59"/>
        <v>-2.9279387344627317E-2</v>
      </c>
      <c r="AQ100" s="177">
        <f t="shared" si="59"/>
        <v>-5.1971680358906536E-2</v>
      </c>
      <c r="AR100" s="177">
        <f t="shared" si="59"/>
        <v>1.5272426881277834E-2</v>
      </c>
      <c r="AS100" s="177">
        <f t="shared" ref="AS100:BA100" si="60">AS76/AR76-1</f>
        <v>7.3370607827975665E-2</v>
      </c>
      <c r="AT100" s="177">
        <f t="shared" si="60"/>
        <v>-0.16352070253159123</v>
      </c>
      <c r="AU100" s="177">
        <f t="shared" si="60"/>
        <v>2.5054635605805453E-2</v>
      </c>
      <c r="AV100" s="177">
        <f t="shared" si="60"/>
        <v>-5.9870599813262926E-2</v>
      </c>
      <c r="AW100" s="177">
        <f t="shared" si="60"/>
        <v>4.8283130223478077E-2</v>
      </c>
      <c r="AX100" s="177">
        <f t="shared" si="60"/>
        <v>-3.2726281346571184E-3</v>
      </c>
      <c r="AY100" s="177">
        <f t="shared" si="60"/>
        <v>-3.6423667823867967E-2</v>
      </c>
      <c r="AZ100" s="177">
        <f t="shared" si="60"/>
        <v>-3.8525641907329877E-3</v>
      </c>
      <c r="BA100" s="177">
        <f t="shared" si="60"/>
        <v>-4.6972821125879194E-2</v>
      </c>
      <c r="BB100" s="177">
        <f t="shared" si="52"/>
        <v>-2.1430942525483054E-2</v>
      </c>
      <c r="BC100" s="177">
        <f t="shared" si="53"/>
        <v>7.3151538249663473E-2</v>
      </c>
      <c r="BD100" s="177">
        <f t="shared" si="53"/>
        <v>-2.9259469008663497E-2</v>
      </c>
      <c r="BE100" s="178">
        <f t="shared" si="54"/>
        <v>-7.7040839978370523E-2</v>
      </c>
      <c r="BF100" s="178">
        <f t="shared" si="54"/>
        <v>2.6747870949047403E-2</v>
      </c>
      <c r="BG100" s="178">
        <f t="shared" si="54"/>
        <v>-2.4818145405394176E-3</v>
      </c>
      <c r="BH100" s="169"/>
    </row>
    <row r="101" spans="1:60" s="163" customFormat="1" ht="15" customHeight="1" thickTop="1">
      <c r="A101" s="1212"/>
      <c r="B101" s="30"/>
      <c r="C101" s="30"/>
      <c r="D101" s="30"/>
      <c r="E101" s="30"/>
      <c r="F101" s="30"/>
      <c r="G101" s="30"/>
      <c r="H101" s="30"/>
      <c r="I101" s="30"/>
      <c r="J101" s="30"/>
      <c r="K101" s="30"/>
      <c r="L101" s="30"/>
      <c r="M101" s="30"/>
      <c r="N101" s="30"/>
      <c r="O101" s="30"/>
      <c r="P101" s="30"/>
      <c r="Q101" s="30"/>
      <c r="R101" s="30"/>
      <c r="S101" s="30"/>
      <c r="T101" s="30"/>
      <c r="U101" s="30"/>
      <c r="V101" s="87"/>
      <c r="W101" s="179"/>
      <c r="X101" s="179"/>
      <c r="Y101" s="179"/>
      <c r="Z101" s="179"/>
      <c r="AA101" s="179"/>
      <c r="AB101" s="183"/>
      <c r="AC101" s="183"/>
      <c r="AD101" s="183"/>
      <c r="AE101" s="183"/>
      <c r="AF101" s="183"/>
      <c r="AG101" s="183"/>
      <c r="AH101" s="183"/>
      <c r="AI101" s="183"/>
      <c r="AJ101" s="183"/>
      <c r="AK101" s="183"/>
      <c r="AL101" s="183"/>
      <c r="AM101" s="183"/>
      <c r="AN101" s="183"/>
      <c r="AO101" s="183"/>
      <c r="AP101" s="183"/>
      <c r="AQ101" s="183"/>
      <c r="AR101" s="183"/>
      <c r="AS101" s="183"/>
      <c r="AT101" s="183"/>
      <c r="AU101" s="183"/>
      <c r="AV101" s="183"/>
      <c r="AW101" s="183"/>
      <c r="AX101" s="183"/>
      <c r="AY101" s="183"/>
      <c r="AZ101" s="183"/>
      <c r="BA101" s="183"/>
      <c r="BB101" s="183"/>
      <c r="BC101" s="183"/>
      <c r="BD101" s="183"/>
      <c r="BE101" s="184"/>
      <c r="BF101" s="184"/>
      <c r="BG101" s="184"/>
      <c r="BH101" s="162"/>
    </row>
  </sheetData>
  <mergeCells count="5">
    <mergeCell ref="T63:V63"/>
    <mergeCell ref="T1:V1"/>
    <mergeCell ref="T60:V60"/>
    <mergeCell ref="T61:V61"/>
    <mergeCell ref="T62:V62"/>
  </mergeCells>
  <phoneticPr fontId="10"/>
  <pageMargins left="0.19685039370078741" right="0.19685039370078741" top="0.98425196850393704" bottom="0.98425196850393704" header="0.51181102362204722" footer="0.51181102362204722"/>
  <pageSetup paperSize="9" scale="38" orientation="landscape" r:id="rId1"/>
  <headerFooter alignWithMargins="0"/>
  <ignoredErrors>
    <ignoredError sqref="AA29:BG29 AA35:BG35 AA52:BG5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85"/>
  <sheetViews>
    <sheetView zoomScaleNormal="100" workbookViewId="0"/>
  </sheetViews>
  <sheetFormatPr defaultColWidth="9" defaultRowHeight="15"/>
  <cols>
    <col min="1" max="1" width="2.875" style="1173" customWidth="1"/>
    <col min="2" max="2" width="3.5" style="1193" customWidth="1"/>
    <col min="3" max="3" width="8.125" style="1173" customWidth="1"/>
    <col min="4" max="4" width="21.625" style="1173" customWidth="1"/>
    <col min="5" max="7" width="10.125" style="1173" customWidth="1"/>
    <col min="8" max="8" width="9" style="1173" customWidth="1"/>
    <col min="9" max="15" width="9" style="1173"/>
    <col min="16" max="16384" width="9" style="1172"/>
  </cols>
  <sheetData>
    <row r="1" spans="1:15" s="1169" customFormat="1" ht="9" customHeight="1">
      <c r="A1" s="1170"/>
      <c r="B1" s="1186"/>
      <c r="C1" s="1170"/>
      <c r="D1" s="1170"/>
      <c r="E1" s="1170"/>
      <c r="F1" s="1170"/>
      <c r="G1" s="1170"/>
      <c r="H1" s="1170"/>
      <c r="I1" s="1170"/>
      <c r="J1" s="1170"/>
      <c r="K1" s="1170"/>
      <c r="L1" s="1170"/>
      <c r="M1" s="1170"/>
      <c r="N1" s="1170"/>
      <c r="O1" s="1170"/>
    </row>
    <row r="2" spans="1:15" s="1169" customFormat="1" ht="6" customHeight="1">
      <c r="A2" s="1170"/>
      <c r="B2" s="1186"/>
      <c r="C2" s="1170"/>
      <c r="D2" s="1170"/>
      <c r="E2" s="1170"/>
      <c r="F2" s="1170"/>
      <c r="G2" s="1170"/>
      <c r="H2" s="1170"/>
      <c r="I2" s="1170"/>
      <c r="J2" s="1170"/>
      <c r="K2" s="1170"/>
      <c r="L2" s="1170"/>
      <c r="M2" s="1170"/>
      <c r="N2" s="1170"/>
      <c r="O2" s="1170"/>
    </row>
    <row r="3" spans="1:15" s="1169" customFormat="1" ht="16.5" customHeight="1">
      <c r="A3" s="1170"/>
      <c r="B3" s="1186" t="s">
        <v>418</v>
      </c>
      <c r="C3" s="1170"/>
      <c r="D3" s="1170"/>
      <c r="E3" s="1170"/>
      <c r="F3" s="1170"/>
      <c r="G3" s="1170"/>
      <c r="H3" s="1170"/>
      <c r="I3" s="1170"/>
      <c r="J3" s="1170"/>
      <c r="K3" s="1170"/>
      <c r="L3" s="1170"/>
      <c r="M3" s="1170"/>
      <c r="N3" s="1170"/>
      <c r="O3" s="1170"/>
    </row>
    <row r="4" spans="1:15" s="1169" customFormat="1" ht="16.5" customHeight="1">
      <c r="A4" s="1170"/>
      <c r="B4" s="1186" t="s">
        <v>419</v>
      </c>
      <c r="C4" s="1170" t="s">
        <v>420</v>
      </c>
      <c r="D4" s="1170"/>
      <c r="E4" s="1170"/>
      <c r="F4" s="1170"/>
      <c r="G4" s="1170"/>
      <c r="H4" s="1170"/>
      <c r="I4" s="1170"/>
      <c r="J4" s="1170"/>
      <c r="K4" s="1170"/>
      <c r="L4" s="1170"/>
      <c r="M4" s="1170"/>
      <c r="N4" s="1170"/>
      <c r="O4" s="1170"/>
    </row>
    <row r="5" spans="1:15" s="1169" customFormat="1" ht="16.5" customHeight="1">
      <c r="A5" s="1170"/>
      <c r="B5" s="1186"/>
      <c r="C5" s="1170" t="s">
        <v>421</v>
      </c>
      <c r="D5" s="1170"/>
      <c r="E5" s="1170"/>
      <c r="F5" s="1170"/>
      <c r="G5" s="1170"/>
      <c r="H5" s="1170"/>
      <c r="I5" s="1170"/>
      <c r="J5" s="1170"/>
      <c r="K5" s="1170"/>
      <c r="L5" s="1170"/>
      <c r="M5" s="1170"/>
      <c r="N5" s="1170"/>
      <c r="O5" s="1170"/>
    </row>
    <row r="6" spans="1:15" s="1169" customFormat="1" ht="16.5" customHeight="1">
      <c r="A6" s="1170"/>
      <c r="B6" s="1186"/>
      <c r="C6" s="1187" t="s">
        <v>422</v>
      </c>
      <c r="D6" s="1170"/>
      <c r="E6" s="1170"/>
      <c r="F6" s="1170"/>
      <c r="G6" s="1170"/>
      <c r="H6" s="1170"/>
      <c r="I6" s="1170"/>
      <c r="J6" s="1170"/>
      <c r="K6" s="1170"/>
      <c r="L6" s="1170"/>
      <c r="M6" s="1170"/>
      <c r="N6" s="1170"/>
      <c r="O6" s="1170"/>
    </row>
    <row r="7" spans="1:15" s="1169" customFormat="1" ht="17.25" customHeight="1">
      <c r="A7" s="1170"/>
      <c r="B7" s="1186"/>
      <c r="C7" s="1170" t="s">
        <v>423</v>
      </c>
      <c r="D7" s="1170"/>
      <c r="E7" s="1170"/>
      <c r="F7" s="1170"/>
      <c r="G7" s="1170"/>
      <c r="H7" s="1170"/>
      <c r="I7" s="1170"/>
      <c r="J7" s="1170"/>
      <c r="K7" s="1170"/>
      <c r="L7" s="1170"/>
      <c r="M7" s="1170"/>
      <c r="N7" s="1170"/>
      <c r="O7" s="1170"/>
    </row>
    <row r="8" spans="1:15" s="1169" customFormat="1" ht="17.25" customHeight="1">
      <c r="A8" s="1170"/>
      <c r="B8" s="1186"/>
      <c r="C8" s="1187" t="s">
        <v>424</v>
      </c>
      <c r="D8" s="1170"/>
      <c r="E8" s="1170"/>
      <c r="F8" s="1170"/>
      <c r="G8" s="1170"/>
      <c r="H8" s="1170"/>
      <c r="I8" s="1170"/>
      <c r="J8" s="1170"/>
      <c r="K8" s="1170"/>
      <c r="L8" s="1170"/>
      <c r="M8" s="1170"/>
      <c r="N8" s="1170"/>
      <c r="O8" s="1170"/>
    </row>
    <row r="9" spans="1:15" s="1169" customFormat="1" ht="17.25" customHeight="1">
      <c r="A9" s="1170"/>
      <c r="B9" s="1186"/>
      <c r="C9" s="1170" t="s">
        <v>425</v>
      </c>
      <c r="D9" s="1170"/>
      <c r="E9" s="1170"/>
      <c r="F9" s="1170"/>
      <c r="G9" s="1170"/>
      <c r="H9" s="1170"/>
      <c r="I9" s="1170"/>
      <c r="J9" s="1170"/>
      <c r="K9" s="1170"/>
      <c r="L9" s="1170"/>
      <c r="M9" s="1170"/>
      <c r="N9" s="1170"/>
      <c r="O9" s="1170"/>
    </row>
    <row r="10" spans="1:15" s="1169" customFormat="1" ht="17.25" customHeight="1">
      <c r="A10" s="1170"/>
      <c r="B10" s="1186"/>
      <c r="C10" s="1187" t="s">
        <v>426</v>
      </c>
      <c r="D10" s="1170"/>
      <c r="E10" s="1170"/>
      <c r="F10" s="1170"/>
      <c r="G10" s="1170"/>
      <c r="H10" s="1170"/>
      <c r="I10" s="1170"/>
      <c r="J10" s="1170"/>
      <c r="K10" s="1170"/>
      <c r="L10" s="1170"/>
      <c r="M10" s="1170"/>
      <c r="N10" s="1170"/>
      <c r="O10" s="1170"/>
    </row>
    <row r="11" spans="1:15" s="1169" customFormat="1" ht="16.5" customHeight="1">
      <c r="A11" s="1170"/>
      <c r="B11" s="1186"/>
      <c r="C11" s="1187" t="s">
        <v>427</v>
      </c>
      <c r="D11" s="1170"/>
      <c r="E11" s="1170"/>
      <c r="F11" s="1170"/>
      <c r="G11" s="1170"/>
      <c r="H11" s="1170"/>
      <c r="I11" s="1170"/>
      <c r="J11" s="1170"/>
      <c r="K11" s="1170"/>
      <c r="L11" s="1170"/>
      <c r="M11" s="1170"/>
      <c r="N11" s="1170"/>
      <c r="O11" s="1170"/>
    </row>
    <row r="12" spans="1:15" s="1169" customFormat="1" ht="16.5" customHeight="1">
      <c r="A12" s="1170"/>
      <c r="B12" s="1186"/>
      <c r="C12" s="1170"/>
      <c r="D12" s="1170"/>
      <c r="E12" s="1170"/>
      <c r="F12" s="1170"/>
      <c r="G12" s="1170"/>
      <c r="H12" s="1170"/>
      <c r="I12" s="1170"/>
      <c r="J12" s="1170"/>
      <c r="K12" s="1170"/>
      <c r="L12" s="1170"/>
      <c r="M12" s="1170"/>
      <c r="N12" s="1170"/>
      <c r="O12" s="1170"/>
    </row>
    <row r="13" spans="1:15" s="1169" customFormat="1" ht="16.5" customHeight="1">
      <c r="A13" s="1170"/>
      <c r="B13" s="1186" t="s">
        <v>419</v>
      </c>
      <c r="C13" s="1170" t="s">
        <v>428</v>
      </c>
      <c r="D13" s="1170"/>
      <c r="E13" s="1170"/>
      <c r="F13" s="1170"/>
      <c r="G13" s="1170"/>
      <c r="H13" s="1170"/>
      <c r="I13" s="1170"/>
      <c r="J13" s="1170"/>
      <c r="K13" s="1170"/>
      <c r="L13" s="1170"/>
      <c r="M13" s="1170"/>
      <c r="N13" s="1170"/>
      <c r="O13" s="1170"/>
    </row>
    <row r="14" spans="1:15" s="1169" customFormat="1" ht="16.5" customHeight="1">
      <c r="A14" s="1170"/>
      <c r="B14" s="1186"/>
      <c r="C14" s="1170" t="s">
        <v>429</v>
      </c>
      <c r="D14" s="1170"/>
      <c r="E14" s="1170"/>
      <c r="F14" s="1170"/>
      <c r="G14" s="1170"/>
      <c r="H14" s="1170"/>
      <c r="I14" s="1170"/>
      <c r="J14" s="1170"/>
      <c r="K14" s="1170"/>
      <c r="L14" s="1170"/>
      <c r="M14" s="1170"/>
      <c r="N14" s="1170"/>
      <c r="O14" s="1170"/>
    </row>
    <row r="15" spans="1:15" s="1169" customFormat="1" ht="16.5" customHeight="1">
      <c r="A15" s="1170"/>
      <c r="B15" s="1186"/>
      <c r="C15" s="1170" t="s">
        <v>430</v>
      </c>
      <c r="D15" s="1170"/>
      <c r="E15" s="1170"/>
      <c r="F15" s="1170"/>
      <c r="G15" s="1170"/>
      <c r="H15" s="1170"/>
      <c r="I15" s="1170"/>
      <c r="J15" s="1170"/>
      <c r="K15" s="1170"/>
      <c r="L15" s="1170"/>
      <c r="M15" s="1170"/>
      <c r="N15" s="1170"/>
      <c r="O15" s="1170"/>
    </row>
    <row r="16" spans="1:15" s="1169" customFormat="1" ht="16.5">
      <c r="A16" s="1170"/>
      <c r="B16" s="1186"/>
      <c r="C16" s="1188" t="s">
        <v>431</v>
      </c>
      <c r="D16" s="1170"/>
      <c r="E16" s="1170"/>
      <c r="F16" s="1170"/>
      <c r="G16" s="1170"/>
      <c r="H16" s="1170"/>
      <c r="I16" s="1170"/>
      <c r="J16" s="1170"/>
      <c r="K16" s="1170"/>
      <c r="L16" s="1170"/>
      <c r="M16" s="1170"/>
      <c r="N16" s="1170"/>
      <c r="O16" s="1170"/>
    </row>
    <row r="17" spans="1:15" s="1169" customFormat="1" ht="16.5">
      <c r="A17" s="1170"/>
      <c r="B17" s="1189"/>
      <c r="C17" s="1188" t="s">
        <v>432</v>
      </c>
      <c r="D17" s="1170"/>
      <c r="E17" s="1170"/>
      <c r="F17" s="1170"/>
      <c r="G17" s="1170"/>
      <c r="H17" s="1170"/>
      <c r="I17" s="1170"/>
      <c r="J17" s="1170"/>
      <c r="K17" s="1170"/>
      <c r="L17" s="1170"/>
      <c r="M17" s="1170"/>
      <c r="N17" s="1170"/>
      <c r="O17" s="1170"/>
    </row>
    <row r="18" spans="1:15" s="1169" customFormat="1" ht="16.5">
      <c r="A18" s="1170"/>
      <c r="B18" s="1186"/>
      <c r="C18" s="1190" t="s">
        <v>433</v>
      </c>
      <c r="D18" s="1170"/>
      <c r="E18" s="1170"/>
      <c r="F18" s="1170"/>
      <c r="G18" s="1170"/>
      <c r="H18" s="1170"/>
      <c r="I18" s="1170"/>
      <c r="J18" s="1170"/>
      <c r="K18" s="1170"/>
      <c r="L18" s="1170"/>
      <c r="M18" s="1170"/>
      <c r="N18" s="1170"/>
      <c r="O18" s="1170"/>
    </row>
    <row r="19" spans="1:15" s="1169" customFormat="1">
      <c r="A19" s="1170"/>
      <c r="B19" s="1186"/>
      <c r="C19" s="1190" t="s">
        <v>434</v>
      </c>
      <c r="D19" s="1170"/>
      <c r="E19" s="1170"/>
      <c r="F19" s="1170"/>
      <c r="G19" s="1170"/>
      <c r="H19" s="1170"/>
      <c r="I19" s="1170"/>
      <c r="J19" s="1170"/>
      <c r="K19" s="1170"/>
      <c r="L19" s="1170"/>
      <c r="M19" s="1170"/>
      <c r="N19" s="1170"/>
      <c r="O19" s="1170"/>
    </row>
    <row r="20" spans="1:15" s="1169" customFormat="1" ht="16.5">
      <c r="A20" s="1170"/>
      <c r="B20" s="1189"/>
      <c r="C20" s="1188" t="s">
        <v>435</v>
      </c>
      <c r="D20" s="1170"/>
      <c r="E20" s="1170"/>
      <c r="F20" s="1170"/>
      <c r="G20" s="1170"/>
      <c r="H20" s="1170"/>
      <c r="I20" s="1170"/>
      <c r="J20" s="1170"/>
      <c r="K20" s="1170"/>
      <c r="L20" s="1170"/>
      <c r="M20" s="1170"/>
      <c r="N20" s="1170"/>
      <c r="O20" s="1170"/>
    </row>
    <row r="21" spans="1:15" s="1169" customFormat="1">
      <c r="A21" s="1170"/>
      <c r="B21" s="1189"/>
      <c r="C21" s="1170"/>
      <c r="D21" s="1170"/>
      <c r="E21" s="1170"/>
      <c r="F21" s="1170"/>
      <c r="G21" s="1170"/>
      <c r="H21" s="1170"/>
      <c r="I21" s="1170"/>
      <c r="J21" s="1170"/>
      <c r="K21" s="1170"/>
      <c r="L21" s="1170"/>
      <c r="M21" s="1170"/>
      <c r="N21" s="1170"/>
      <c r="O21" s="1170"/>
    </row>
    <row r="22" spans="1:15" s="1169" customFormat="1">
      <c r="A22" s="1170"/>
      <c r="B22" s="1189"/>
      <c r="C22" s="1170"/>
      <c r="D22" s="1170"/>
      <c r="E22" s="1170"/>
      <c r="F22" s="1170"/>
      <c r="G22" s="1170"/>
      <c r="H22" s="1170"/>
      <c r="I22" s="1170"/>
      <c r="J22" s="1170"/>
      <c r="K22" s="1170"/>
      <c r="L22" s="1170"/>
      <c r="M22" s="1170"/>
      <c r="N22" s="1170"/>
      <c r="O22" s="1170"/>
    </row>
    <row r="23" spans="1:15" s="1169" customFormat="1">
      <c r="A23" s="1170"/>
      <c r="B23" s="1170"/>
      <c r="C23" s="1170"/>
      <c r="D23" s="1170"/>
      <c r="E23" s="1170"/>
      <c r="F23" s="1170"/>
      <c r="G23" s="1170"/>
      <c r="H23" s="1170"/>
      <c r="I23" s="1170"/>
      <c r="J23" s="1170"/>
      <c r="K23" s="1170"/>
      <c r="L23" s="1170"/>
      <c r="M23" s="1170"/>
      <c r="N23" s="1170"/>
      <c r="O23" s="1170"/>
    </row>
    <row r="24" spans="1:15" s="1169" customFormat="1">
      <c r="A24" s="1170"/>
      <c r="B24" s="1186" t="s">
        <v>436</v>
      </c>
      <c r="C24" s="1170"/>
      <c r="D24" s="1170"/>
      <c r="E24" s="1170"/>
      <c r="F24" s="1170"/>
      <c r="G24" s="1170"/>
      <c r="H24" s="1170"/>
      <c r="I24" s="1170"/>
      <c r="J24" s="1170"/>
      <c r="K24" s="1170"/>
      <c r="L24" s="1170"/>
      <c r="M24" s="1170"/>
      <c r="N24" s="1170"/>
      <c r="O24" s="1170"/>
    </row>
    <row r="25" spans="1:15" s="1169" customFormat="1" ht="15" customHeight="1">
      <c r="A25" s="1170"/>
      <c r="B25" s="1186" t="s">
        <v>437</v>
      </c>
      <c r="C25" s="1191" t="s">
        <v>438</v>
      </c>
      <c r="D25" s="1170"/>
      <c r="E25" s="1170"/>
      <c r="F25" s="1170"/>
      <c r="G25" s="1170"/>
      <c r="H25" s="1170"/>
      <c r="I25" s="1170"/>
      <c r="J25" s="1170"/>
      <c r="K25" s="1170"/>
      <c r="L25" s="1170"/>
      <c r="M25" s="1170"/>
      <c r="N25" s="1170"/>
      <c r="O25" s="1170"/>
    </row>
    <row r="26" spans="1:15" s="1169" customFormat="1">
      <c r="A26" s="1170"/>
      <c r="B26" s="1186"/>
      <c r="C26" s="1170" t="s">
        <v>439</v>
      </c>
      <c r="D26" s="1170"/>
      <c r="E26" s="1170"/>
      <c r="F26" s="1170"/>
      <c r="G26" s="1170"/>
      <c r="H26" s="1170"/>
      <c r="I26" s="1170"/>
      <c r="J26" s="1170"/>
      <c r="K26" s="1170"/>
      <c r="L26" s="1170"/>
      <c r="M26" s="1170"/>
      <c r="N26" s="1170"/>
      <c r="O26" s="1170"/>
    </row>
    <row r="27" spans="1:15" s="1169" customFormat="1">
      <c r="A27" s="1170"/>
      <c r="B27" s="1186" t="s">
        <v>440</v>
      </c>
      <c r="C27" s="1170" t="s">
        <v>441</v>
      </c>
      <c r="D27" s="1192"/>
      <c r="E27" s="1170"/>
      <c r="F27" s="1170"/>
      <c r="G27" s="1170"/>
      <c r="H27" s="1170"/>
      <c r="I27" s="1170"/>
      <c r="J27" s="1170"/>
      <c r="K27" s="1170"/>
      <c r="L27" s="1170"/>
      <c r="M27" s="1170"/>
      <c r="N27" s="1170"/>
      <c r="O27" s="1170"/>
    </row>
    <row r="28" spans="1:15" s="1169" customFormat="1">
      <c r="A28" s="1170"/>
      <c r="B28" s="1186" t="s">
        <v>442</v>
      </c>
      <c r="C28" s="1191" t="s">
        <v>443</v>
      </c>
      <c r="D28" s="1192"/>
      <c r="E28" s="1170"/>
      <c r="F28" s="1170"/>
      <c r="G28" s="1170"/>
      <c r="H28" s="1170"/>
      <c r="I28" s="1170"/>
      <c r="J28" s="1170"/>
      <c r="K28" s="1170"/>
      <c r="L28" s="1170"/>
      <c r="M28" s="1170"/>
      <c r="N28" s="1170"/>
      <c r="O28" s="1170"/>
    </row>
    <row r="29" spans="1:15" s="1169" customFormat="1" ht="15" customHeight="1">
      <c r="A29" s="1170"/>
      <c r="B29" s="1186"/>
      <c r="C29" s="1170" t="s">
        <v>444</v>
      </c>
      <c r="D29" s="1192"/>
      <c r="E29" s="1170"/>
      <c r="F29" s="1170"/>
      <c r="G29" s="1170"/>
      <c r="H29" s="1170"/>
      <c r="I29" s="1170"/>
      <c r="J29" s="1170"/>
      <c r="K29" s="1170"/>
      <c r="L29" s="1170"/>
      <c r="M29" s="1170"/>
      <c r="N29" s="1170"/>
      <c r="O29" s="1170"/>
    </row>
    <row r="30" spans="1:15" s="1169" customFormat="1" ht="15" customHeight="1">
      <c r="A30" s="1170"/>
      <c r="B30" s="1186"/>
      <c r="C30" s="1191" t="s">
        <v>445</v>
      </c>
      <c r="D30" s="1192"/>
      <c r="E30" s="1170"/>
      <c r="F30" s="1170"/>
      <c r="G30" s="1170"/>
      <c r="H30" s="1170"/>
      <c r="I30" s="1170"/>
      <c r="J30" s="1170"/>
      <c r="K30" s="1170"/>
      <c r="L30" s="1170"/>
      <c r="M30" s="1170"/>
      <c r="N30" s="1170"/>
      <c r="O30" s="1170"/>
    </row>
    <row r="31" spans="1:15" s="1169" customFormat="1" ht="16.5">
      <c r="A31" s="1170"/>
      <c r="B31" s="1186"/>
      <c r="C31" s="1191" t="s">
        <v>446</v>
      </c>
      <c r="D31" s="1192"/>
      <c r="E31" s="1170"/>
      <c r="F31" s="1170"/>
      <c r="G31" s="1170"/>
      <c r="H31" s="1170"/>
      <c r="I31" s="1170"/>
      <c r="J31" s="1170"/>
      <c r="K31" s="1170"/>
      <c r="L31" s="1170"/>
      <c r="M31" s="1170"/>
      <c r="N31" s="1170"/>
      <c r="O31" s="1170"/>
    </row>
    <row r="32" spans="1:15" s="1169" customFormat="1">
      <c r="A32" s="1170"/>
      <c r="B32" s="1186"/>
      <c r="C32" s="1191" t="s">
        <v>447</v>
      </c>
      <c r="D32" s="1192"/>
      <c r="E32" s="1170"/>
      <c r="F32" s="1170"/>
      <c r="G32" s="1170"/>
      <c r="H32" s="1170"/>
      <c r="I32" s="1170"/>
      <c r="J32" s="1170"/>
      <c r="K32" s="1170"/>
      <c r="L32" s="1170"/>
      <c r="M32" s="1170"/>
      <c r="N32" s="1170"/>
      <c r="O32" s="1170"/>
    </row>
    <row r="33" spans="1:21" s="1169" customFormat="1" ht="16.5">
      <c r="A33" s="1170"/>
      <c r="B33" s="1186"/>
      <c r="C33" s="1191" t="s">
        <v>448</v>
      </c>
      <c r="D33" s="1192"/>
      <c r="E33" s="1170"/>
      <c r="F33" s="1170"/>
      <c r="G33" s="1170"/>
      <c r="H33" s="1170"/>
      <c r="I33" s="1170"/>
      <c r="J33" s="1170"/>
      <c r="K33" s="1170"/>
      <c r="L33" s="1170"/>
      <c r="M33" s="1170"/>
      <c r="N33" s="1170"/>
      <c r="O33" s="1170"/>
    </row>
    <row r="34" spans="1:21" s="1169" customFormat="1">
      <c r="A34" s="1170"/>
      <c r="B34" s="1186"/>
      <c r="C34" s="1170" t="s">
        <v>449</v>
      </c>
      <c r="D34" s="1192"/>
      <c r="E34" s="1170"/>
      <c r="F34" s="1170"/>
      <c r="G34" s="1170"/>
      <c r="H34" s="1170"/>
      <c r="I34" s="1170"/>
      <c r="J34" s="1170"/>
      <c r="K34" s="1170"/>
      <c r="L34" s="1170"/>
      <c r="M34" s="1170"/>
      <c r="N34" s="1170"/>
      <c r="O34" s="1170"/>
    </row>
    <row r="35" spans="1:21">
      <c r="A35" s="1170"/>
      <c r="B35" s="1186"/>
      <c r="C35" s="1170"/>
      <c r="D35" s="1192"/>
      <c r="E35" s="1170"/>
      <c r="F35" s="1170"/>
      <c r="G35" s="1170"/>
      <c r="H35" s="1170"/>
      <c r="I35" s="1170"/>
      <c r="J35" s="1170"/>
      <c r="K35" s="1170"/>
      <c r="L35" s="1170"/>
      <c r="M35" s="1170"/>
      <c r="N35" s="1170"/>
      <c r="O35" s="1170"/>
      <c r="P35" s="1169"/>
      <c r="Q35" s="1169"/>
    </row>
    <row r="36" spans="1:21">
      <c r="A36" s="1170"/>
      <c r="B36" s="1186"/>
      <c r="C36" s="1170"/>
      <c r="D36" s="1192"/>
      <c r="E36" s="1170"/>
      <c r="F36" s="1170"/>
      <c r="G36" s="1170"/>
      <c r="H36" s="1170"/>
      <c r="I36" s="1170"/>
      <c r="J36" s="1170"/>
      <c r="K36" s="1170"/>
      <c r="L36" s="1170"/>
      <c r="M36" s="1170"/>
      <c r="N36" s="1170"/>
      <c r="O36" s="1170"/>
      <c r="P36" s="1169"/>
      <c r="Q36" s="1169"/>
    </row>
    <row r="37" spans="1:21" ht="18" customHeight="1">
      <c r="B37" s="1186" t="s">
        <v>450</v>
      </c>
      <c r="C37" s="1170"/>
      <c r="D37" s="1170"/>
      <c r="E37" s="1170"/>
      <c r="F37" s="1170"/>
      <c r="G37" s="1170"/>
      <c r="H37" s="1170"/>
      <c r="I37" s="1170"/>
      <c r="J37" s="1170"/>
      <c r="K37" s="1170"/>
      <c r="L37" s="1170"/>
      <c r="M37" s="1170"/>
      <c r="N37" s="1170"/>
      <c r="O37" s="1170"/>
      <c r="P37" s="1169"/>
    </row>
    <row r="38" spans="1:21" ht="18" customHeight="1">
      <c r="B38" s="1186"/>
      <c r="C38" s="1170"/>
      <c r="D38" s="1170"/>
      <c r="E38" s="1170"/>
      <c r="F38" s="1170"/>
      <c r="G38" s="1170"/>
      <c r="H38" s="1170"/>
      <c r="I38" s="1170"/>
      <c r="J38" s="1170"/>
      <c r="K38" s="1170"/>
    </row>
    <row r="39" spans="1:21" ht="18" customHeight="1">
      <c r="C39" s="1194" t="s">
        <v>17</v>
      </c>
      <c r="D39" s="1195" t="s">
        <v>4</v>
      </c>
      <c r="E39" s="1196" t="s">
        <v>451</v>
      </c>
      <c r="F39" s="1196" t="s">
        <v>5</v>
      </c>
      <c r="G39" s="1196" t="s">
        <v>452</v>
      </c>
      <c r="R39" s="1169"/>
      <c r="S39" s="1169"/>
      <c r="T39" s="1169"/>
      <c r="U39" s="1169"/>
    </row>
    <row r="40" spans="1:21" ht="18" customHeight="1">
      <c r="C40" s="1194" t="s">
        <v>18</v>
      </c>
      <c r="D40" s="1195" t="s">
        <v>6</v>
      </c>
      <c r="E40" s="1196" t="s">
        <v>453</v>
      </c>
      <c r="F40" s="1196" t="s">
        <v>7</v>
      </c>
      <c r="G40" s="1196" t="s">
        <v>454</v>
      </c>
      <c r="R40" s="1169"/>
      <c r="S40" s="1169"/>
      <c r="T40" s="1169"/>
      <c r="U40" s="1169"/>
    </row>
    <row r="41" spans="1:21" s="1169" customFormat="1" ht="18" customHeight="1">
      <c r="A41" s="1173"/>
      <c r="B41" s="1193"/>
      <c r="C41" s="1194" t="s">
        <v>19</v>
      </c>
      <c r="D41" s="1195" t="s">
        <v>8</v>
      </c>
      <c r="E41" s="1196" t="s">
        <v>455</v>
      </c>
      <c r="F41" s="1196" t="s">
        <v>9</v>
      </c>
      <c r="G41" s="1196" t="s">
        <v>456</v>
      </c>
      <c r="H41" s="1173"/>
      <c r="I41" s="1173"/>
      <c r="J41" s="1173"/>
      <c r="K41" s="1173"/>
      <c r="L41" s="1173"/>
      <c r="M41" s="1173"/>
      <c r="N41" s="1173"/>
      <c r="O41" s="1173"/>
      <c r="P41" s="1172"/>
      <c r="Q41" s="1172"/>
    </row>
    <row r="42" spans="1:21" s="1169" customFormat="1" ht="18" customHeight="1">
      <c r="A42" s="1170"/>
      <c r="B42" s="1193"/>
      <c r="C42" s="1194" t="s">
        <v>20</v>
      </c>
      <c r="D42" s="1195" t="s">
        <v>10</v>
      </c>
      <c r="E42" s="1196" t="s">
        <v>457</v>
      </c>
      <c r="F42" s="1196" t="s">
        <v>11</v>
      </c>
      <c r="G42" s="1196" t="s">
        <v>11</v>
      </c>
      <c r="H42" s="1173"/>
      <c r="I42" s="1173"/>
      <c r="J42" s="1173"/>
      <c r="K42" s="1173"/>
      <c r="L42" s="1173"/>
      <c r="M42" s="1173"/>
      <c r="N42" s="1173"/>
      <c r="O42" s="1173"/>
      <c r="P42" s="1172"/>
      <c r="R42" s="1172"/>
      <c r="S42" s="1172"/>
      <c r="T42" s="1172"/>
      <c r="U42" s="1172"/>
    </row>
    <row r="43" spans="1:21" s="1169" customFormat="1" ht="17.25" customHeight="1">
      <c r="A43" s="1170"/>
      <c r="B43" s="1193"/>
      <c r="C43" s="1194" t="s">
        <v>12</v>
      </c>
      <c r="D43" s="1197" t="s">
        <v>12</v>
      </c>
      <c r="E43" s="1196" t="s">
        <v>12</v>
      </c>
      <c r="F43" s="1196" t="s">
        <v>11</v>
      </c>
      <c r="G43" s="1196" t="s">
        <v>11</v>
      </c>
      <c r="H43" s="1173"/>
      <c r="I43" s="1173"/>
      <c r="J43" s="1173"/>
      <c r="K43" s="1173"/>
      <c r="L43" s="1170"/>
      <c r="M43" s="1170"/>
      <c r="N43" s="1170"/>
      <c r="O43" s="1170"/>
      <c r="R43" s="1172"/>
      <c r="S43" s="1172"/>
      <c r="T43" s="1172"/>
      <c r="U43" s="1172"/>
    </row>
    <row r="44" spans="1:21" ht="17.25" customHeight="1">
      <c r="A44" s="1170"/>
      <c r="B44" s="1186"/>
      <c r="C44" s="1170"/>
      <c r="D44" s="1170"/>
      <c r="E44" s="1170"/>
      <c r="F44" s="1170"/>
      <c r="G44" s="1170"/>
      <c r="H44" s="1170"/>
      <c r="I44" s="1170"/>
      <c r="J44" s="1170"/>
      <c r="K44" s="1170"/>
      <c r="L44" s="1170"/>
      <c r="M44" s="1170"/>
      <c r="N44" s="1170"/>
      <c r="O44" s="1170"/>
      <c r="P44" s="1169"/>
      <c r="Q44" s="1169"/>
    </row>
    <row r="45" spans="1:21" ht="18" customHeight="1">
      <c r="B45" s="1186" t="s">
        <v>458</v>
      </c>
      <c r="C45" s="1170"/>
      <c r="D45" s="1170"/>
      <c r="E45" s="1170"/>
      <c r="F45" s="1170"/>
      <c r="G45" s="1170"/>
      <c r="H45" s="1170"/>
      <c r="I45" s="1170"/>
      <c r="J45" s="1170"/>
      <c r="K45" s="1170"/>
      <c r="L45" s="1170"/>
      <c r="M45" s="1170"/>
      <c r="N45" s="1170"/>
      <c r="O45" s="1170"/>
      <c r="P45" s="1169"/>
    </row>
    <row r="46" spans="1:21" ht="18" customHeight="1">
      <c r="B46" s="1186"/>
      <c r="C46" s="1170"/>
      <c r="D46" s="1170"/>
      <c r="E46" s="1170"/>
      <c r="F46" s="1171"/>
      <c r="G46" s="1170"/>
      <c r="H46" s="1170"/>
      <c r="I46" s="1170"/>
      <c r="J46" s="1170"/>
      <c r="K46" s="1170"/>
    </row>
    <row r="47" spans="1:21" ht="18" customHeight="1">
      <c r="C47" s="1194" t="s">
        <v>459</v>
      </c>
      <c r="D47" s="1198">
        <v>1</v>
      </c>
      <c r="E47" s="1199"/>
    </row>
    <row r="48" spans="1:21" ht="18" customHeight="1">
      <c r="C48" s="1194" t="s">
        <v>460</v>
      </c>
      <c r="D48" s="1198">
        <v>28</v>
      </c>
      <c r="E48" s="1199"/>
    </row>
    <row r="49" spans="2:6" ht="18" customHeight="1">
      <c r="C49" s="1194" t="s">
        <v>461</v>
      </c>
      <c r="D49" s="1198">
        <v>265</v>
      </c>
      <c r="E49" s="1199"/>
    </row>
    <row r="50" spans="2:6" ht="18" customHeight="1">
      <c r="C50" s="1194" t="s">
        <v>13</v>
      </c>
      <c r="D50" s="1183" t="s">
        <v>496</v>
      </c>
      <c r="E50" s="1199"/>
    </row>
    <row r="51" spans="2:6" ht="18" customHeight="1">
      <c r="C51" s="1194" t="s">
        <v>14</v>
      </c>
      <c r="D51" s="1183" t="s">
        <v>497</v>
      </c>
      <c r="E51" s="1199"/>
    </row>
    <row r="52" spans="2:6" ht="16.5">
      <c r="C52" s="1194" t="s">
        <v>258</v>
      </c>
      <c r="D52" s="1200">
        <v>23500</v>
      </c>
      <c r="E52" s="1201"/>
      <c r="F52" s="1202"/>
    </row>
    <row r="53" spans="2:6" ht="16.5" customHeight="1">
      <c r="C53" s="1194" t="s">
        <v>259</v>
      </c>
      <c r="D53" s="1200">
        <v>16100</v>
      </c>
      <c r="E53" s="1199"/>
    </row>
    <row r="54" spans="2:6" ht="16.5" customHeight="1">
      <c r="C54" s="1203" t="s">
        <v>462</v>
      </c>
      <c r="D54" s="1204"/>
      <c r="E54" s="1205"/>
      <c r="F54" s="1205"/>
    </row>
    <row r="55" spans="2:6">
      <c r="C55" s="1170" t="s">
        <v>409</v>
      </c>
    </row>
    <row r="56" spans="2:6">
      <c r="C56" s="1170"/>
    </row>
    <row r="57" spans="2:6">
      <c r="D57" s="1"/>
    </row>
    <row r="58" spans="2:6">
      <c r="B58" s="1186"/>
    </row>
    <row r="60" spans="2:6">
      <c r="C60" s="1"/>
      <c r="D60" s="1"/>
    </row>
    <row r="61" spans="2:6">
      <c r="C61" s="1"/>
      <c r="D61" s="1"/>
    </row>
    <row r="62" spans="2:6">
      <c r="C62" s="1"/>
      <c r="D62" s="1"/>
    </row>
    <row r="64" spans="2:6">
      <c r="C64" s="1206"/>
    </row>
    <row r="78" spans="2:2">
      <c r="B78" s="1173"/>
    </row>
    <row r="79" spans="2:2">
      <c r="B79" s="1173"/>
    </row>
    <row r="80" spans="2:2">
      <c r="B80" s="1173"/>
    </row>
    <row r="81" spans="2:2">
      <c r="B81" s="1173"/>
    </row>
    <row r="83" spans="2:2">
      <c r="B83" s="1173"/>
    </row>
    <row r="84" spans="2:2">
      <c r="B84" s="1173"/>
    </row>
    <row r="85" spans="2:2">
      <c r="B85" s="1173"/>
    </row>
  </sheetData>
  <phoneticPr fontId="10"/>
  <pageMargins left="0.70866141732283472" right="0.70866141732283472" top="0.74803149606299213" bottom="0.74803149606299213" header="0.31496062992125984" footer="0.31496062992125984"/>
  <pageSetup paperSize="9" orientation="landscape" r:id="rId1"/>
  <headerFooter alignWithMargins="0"/>
  <ignoredErrors>
    <ignoredError sqref="B25 B27:B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D59"/>
  <sheetViews>
    <sheetView zoomScaleNormal="100" workbookViewId="0">
      <pane xSplit="21"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5" style="1227" customWidth="1"/>
    <col min="2" max="17" width="1.625" style="975" hidden="1" customWidth="1"/>
    <col min="18" max="18" width="1.5" style="1073" customWidth="1"/>
    <col min="19" max="19" width="1.625" style="1073" customWidth="1"/>
    <col min="20" max="20" width="30.5" style="30" customWidth="1"/>
    <col min="21" max="21" width="11.875" style="1073" customWidth="1"/>
    <col min="22" max="26" width="9.375" style="1073" hidden="1" customWidth="1"/>
    <col min="27" max="59" width="9.375" style="975" customWidth="1"/>
    <col min="60" max="60" width="12" style="347" customWidth="1"/>
    <col min="61" max="61" width="7.75" style="975" customWidth="1"/>
    <col min="62" max="62" width="7.875" style="975" bestFit="1" customWidth="1"/>
    <col min="63" max="63" width="12.125" style="975" bestFit="1" customWidth="1"/>
    <col min="64" max="64" width="7.5" style="975" customWidth="1"/>
    <col min="65" max="69" width="9" style="975"/>
    <col min="70" max="81" width="13.875" style="975" bestFit="1" customWidth="1"/>
    <col min="82" max="82" width="13.375" style="975" bestFit="1" customWidth="1"/>
    <col min="83" max="16384" width="9" style="975"/>
  </cols>
  <sheetData>
    <row r="1" spans="1:64" s="30" customFormat="1" ht="41.25" customHeight="1">
      <c r="A1" s="1212"/>
      <c r="S1" s="304" t="s">
        <v>517</v>
      </c>
      <c r="T1" s="304"/>
      <c r="U1" s="585"/>
      <c r="V1" s="585"/>
      <c r="W1" s="585"/>
      <c r="X1" s="585"/>
      <c r="Y1" s="585"/>
      <c r="Z1" s="585"/>
      <c r="BH1" s="33"/>
    </row>
    <row r="2" spans="1:64" s="30" customFormat="1">
      <c r="A2" s="1212"/>
      <c r="R2" s="585"/>
      <c r="S2" s="37" t="str">
        <f>'0.Contents'!$C$2</f>
        <v>＜暫定データ＞</v>
      </c>
      <c r="U2" s="585"/>
      <c r="V2" s="585"/>
      <c r="W2" s="585"/>
      <c r="X2" s="585"/>
      <c r="Y2" s="585"/>
      <c r="Z2" s="585"/>
      <c r="BH2" s="33"/>
    </row>
    <row r="3" spans="1:64" s="30" customFormat="1" ht="18.75" customHeight="1" thickBot="1">
      <c r="A3" s="1212"/>
      <c r="S3" s="1062" t="s">
        <v>399</v>
      </c>
      <c r="U3" s="585"/>
      <c r="V3" s="585"/>
      <c r="W3" s="585"/>
      <c r="X3" s="585"/>
      <c r="Y3" s="585"/>
      <c r="Z3" s="585"/>
      <c r="AM3" s="1063"/>
      <c r="AN3" s="1063"/>
      <c r="AP3" s="1064"/>
      <c r="AQ3" s="1064"/>
      <c r="AR3" s="1063"/>
      <c r="AT3" s="1063"/>
      <c r="AW3" s="1063"/>
      <c r="AX3" s="1063"/>
      <c r="AY3" s="1063"/>
      <c r="AZ3" s="1063"/>
      <c r="BA3" s="1063"/>
      <c r="BB3" s="1063"/>
      <c r="BC3" s="1063"/>
      <c r="BD3" s="1063"/>
      <c r="BE3" s="1063"/>
      <c r="BF3" s="1063"/>
      <c r="BG3" s="1063"/>
      <c r="BH3" s="1065"/>
      <c r="BI3" s="1063"/>
      <c r="BJ3" s="1063"/>
      <c r="BK3" s="1063"/>
      <c r="BL3" s="1063"/>
    </row>
    <row r="4" spans="1:64" s="30" customFormat="1" ht="28.5" customHeight="1">
      <c r="A4" s="1212"/>
      <c r="S4" s="1066" t="s">
        <v>31</v>
      </c>
      <c r="T4" s="1067"/>
      <c r="U4" s="1068" t="s">
        <v>0</v>
      </c>
      <c r="V4" s="1069"/>
      <c r="W4" s="1069"/>
      <c r="X4" s="1069"/>
      <c r="Y4" s="1069"/>
      <c r="Z4" s="1069"/>
      <c r="AA4" s="1070">
        <v>1990</v>
      </c>
      <c r="AB4" s="1070">
        <f>AA4+1</f>
        <v>1991</v>
      </c>
      <c r="AC4" s="1070">
        <f t="shared" ref="AC4:BE4" si="0">AB4+1</f>
        <v>1992</v>
      </c>
      <c r="AD4" s="1070">
        <f t="shared" si="0"/>
        <v>1993</v>
      </c>
      <c r="AE4" s="1070">
        <f t="shared" si="0"/>
        <v>1994</v>
      </c>
      <c r="AF4" s="1070">
        <f t="shared" si="0"/>
        <v>1995</v>
      </c>
      <c r="AG4" s="1070">
        <f t="shared" si="0"/>
        <v>1996</v>
      </c>
      <c r="AH4" s="1070">
        <f t="shared" si="0"/>
        <v>1997</v>
      </c>
      <c r="AI4" s="1070">
        <f t="shared" si="0"/>
        <v>1998</v>
      </c>
      <c r="AJ4" s="1070">
        <f t="shared" si="0"/>
        <v>1999</v>
      </c>
      <c r="AK4" s="1070">
        <f t="shared" si="0"/>
        <v>2000</v>
      </c>
      <c r="AL4" s="1070">
        <f t="shared" si="0"/>
        <v>2001</v>
      </c>
      <c r="AM4" s="1070">
        <f t="shared" si="0"/>
        <v>2002</v>
      </c>
      <c r="AN4" s="1070">
        <f t="shared" si="0"/>
        <v>2003</v>
      </c>
      <c r="AO4" s="1070">
        <f t="shared" si="0"/>
        <v>2004</v>
      </c>
      <c r="AP4" s="1070">
        <f t="shared" si="0"/>
        <v>2005</v>
      </c>
      <c r="AQ4" s="1070">
        <f t="shared" si="0"/>
        <v>2006</v>
      </c>
      <c r="AR4" s="1070">
        <f t="shared" si="0"/>
        <v>2007</v>
      </c>
      <c r="AS4" s="1070">
        <f t="shared" si="0"/>
        <v>2008</v>
      </c>
      <c r="AT4" s="1070">
        <f t="shared" si="0"/>
        <v>2009</v>
      </c>
      <c r="AU4" s="1070">
        <f t="shared" si="0"/>
        <v>2010</v>
      </c>
      <c r="AV4" s="1070">
        <f t="shared" si="0"/>
        <v>2011</v>
      </c>
      <c r="AW4" s="1070">
        <f t="shared" si="0"/>
        <v>2012</v>
      </c>
      <c r="AX4" s="1070">
        <f t="shared" si="0"/>
        <v>2013</v>
      </c>
      <c r="AY4" s="1070">
        <f t="shared" si="0"/>
        <v>2014</v>
      </c>
      <c r="AZ4" s="1070">
        <f t="shared" si="0"/>
        <v>2015</v>
      </c>
      <c r="BA4" s="1070">
        <f t="shared" si="0"/>
        <v>2016</v>
      </c>
      <c r="BB4" s="1070">
        <f t="shared" si="0"/>
        <v>2017</v>
      </c>
      <c r="BC4" s="1070">
        <f t="shared" si="0"/>
        <v>2018</v>
      </c>
      <c r="BD4" s="1070">
        <f t="shared" si="0"/>
        <v>2019</v>
      </c>
      <c r="BE4" s="1070">
        <f t="shared" si="0"/>
        <v>2020</v>
      </c>
      <c r="BF4" s="1071">
        <f t="shared" ref="BF4:BG4" si="1">BE4+1</f>
        <v>2021</v>
      </c>
      <c r="BG4" s="1072">
        <f t="shared" si="1"/>
        <v>2022</v>
      </c>
      <c r="BH4" s="294"/>
      <c r="BI4" s="585"/>
      <c r="BJ4" s="585"/>
      <c r="BK4" s="585"/>
      <c r="BL4" s="585"/>
    </row>
    <row r="5" spans="1:64" ht="34.5" customHeight="1">
      <c r="S5" s="1074" t="s">
        <v>400</v>
      </c>
      <c r="T5" s="1075"/>
      <c r="U5" s="1123">
        <v>1</v>
      </c>
      <c r="V5" s="1076"/>
      <c r="W5" s="1076"/>
      <c r="X5" s="1076"/>
      <c r="Y5" s="1076"/>
      <c r="Z5" s="1076"/>
      <c r="AA5" s="1077">
        <f>SUM(AA6:AA7)</f>
        <v>1162.6771089918518</v>
      </c>
      <c r="AB5" s="1077">
        <f t="shared" ref="AB5:AR5" si="2">SUM(AB6:AB7)</f>
        <v>1174.1988442625984</v>
      </c>
      <c r="AC5" s="1077">
        <f t="shared" si="2"/>
        <v>1183.699366512948</v>
      </c>
      <c r="AD5" s="1077">
        <f t="shared" si="2"/>
        <v>1176.4780226980197</v>
      </c>
      <c r="AE5" s="1077">
        <f t="shared" si="2"/>
        <v>1231.4840894472909</v>
      </c>
      <c r="AF5" s="1077">
        <f t="shared" si="2"/>
        <v>1243.7314931079059</v>
      </c>
      <c r="AG5" s="1077">
        <f t="shared" si="2"/>
        <v>1256.263589764015</v>
      </c>
      <c r="AH5" s="1077">
        <f t="shared" si="2"/>
        <v>1248.7977271864518</v>
      </c>
      <c r="AI5" s="1077">
        <f t="shared" si="2"/>
        <v>1208.5694022099726</v>
      </c>
      <c r="AJ5" s="1077">
        <f t="shared" si="2"/>
        <v>1245.1981759316639</v>
      </c>
      <c r="AK5" s="1077">
        <f t="shared" si="2"/>
        <v>1267.9875519936274</v>
      </c>
      <c r="AL5" s="1077">
        <f t="shared" si="2"/>
        <v>1252.9564908163813</v>
      </c>
      <c r="AM5" s="1077">
        <f t="shared" si="2"/>
        <v>1282.3396954605837</v>
      </c>
      <c r="AN5" s="1077">
        <f t="shared" si="2"/>
        <v>1290.7048221561408</v>
      </c>
      <c r="AO5" s="1077">
        <f t="shared" si="2"/>
        <v>1286.0218705882789</v>
      </c>
      <c r="AP5" s="1077">
        <f t="shared" si="2"/>
        <v>1293.3846522432998</v>
      </c>
      <c r="AQ5" s="1077">
        <f t="shared" si="2"/>
        <v>1270.2799795844708</v>
      </c>
      <c r="AR5" s="1077">
        <f t="shared" si="2"/>
        <v>1305.845951811006</v>
      </c>
      <c r="AS5" s="1077">
        <f>SUM(AS6:AS7)</f>
        <v>1234.7251454237264</v>
      </c>
      <c r="AT5" s="1077">
        <f t="shared" ref="AT5:AZ5" si="3">SUM(AT6:AT7)</f>
        <v>1165.5585409086113</v>
      </c>
      <c r="AU5" s="1077">
        <f t="shared" si="3"/>
        <v>1217.1375750993589</v>
      </c>
      <c r="AV5" s="1077">
        <f t="shared" si="3"/>
        <v>1266.9739070711857</v>
      </c>
      <c r="AW5" s="1077">
        <f t="shared" si="3"/>
        <v>1308.1558652811696</v>
      </c>
      <c r="AX5" s="1077">
        <f t="shared" si="3"/>
        <v>1317.4710704033189</v>
      </c>
      <c r="AY5" s="1077">
        <f t="shared" si="3"/>
        <v>1266.2799229807936</v>
      </c>
      <c r="AZ5" s="1077">
        <f t="shared" si="3"/>
        <v>1225.3538006200479</v>
      </c>
      <c r="BA5" s="1078">
        <f t="shared" ref="BA5:BE5" si="4">SUM(BA6:BA7)</f>
        <v>1204.6018015196496</v>
      </c>
      <c r="BB5" s="1077">
        <f t="shared" si="4"/>
        <v>1188.913600002259</v>
      </c>
      <c r="BC5" s="1078">
        <f t="shared" si="4"/>
        <v>1143.8171527937004</v>
      </c>
      <c r="BD5" s="1078">
        <f t="shared" si="4"/>
        <v>1106.6278193104122</v>
      </c>
      <c r="BE5" s="1077">
        <f t="shared" si="4"/>
        <v>1041.7368822439917</v>
      </c>
      <c r="BF5" s="1078">
        <f t="shared" ref="BF5:BG5" si="5">SUM(BF6:BF7)</f>
        <v>1062.7427130364708</v>
      </c>
      <c r="BG5" s="1079">
        <f t="shared" si="5"/>
        <v>1031.1197157523013</v>
      </c>
      <c r="BH5" s="1080"/>
      <c r="BI5" s="294"/>
      <c r="BJ5" s="585"/>
      <c r="BK5" s="585"/>
    </row>
    <row r="6" spans="1:64" ht="34.5" customHeight="1">
      <c r="S6" s="1081"/>
      <c r="T6" s="1082" t="s">
        <v>25</v>
      </c>
      <c r="U6" s="1123">
        <v>1</v>
      </c>
      <c r="V6" s="1083"/>
      <c r="W6" s="1083"/>
      <c r="X6" s="1083"/>
      <c r="Y6" s="1083"/>
      <c r="Z6" s="1083"/>
      <c r="AA6" s="1077">
        <v>1067.5618983855413</v>
      </c>
      <c r="AB6" s="1077">
        <v>1077.8112664300413</v>
      </c>
      <c r="AC6" s="1077">
        <v>1085.822118839797</v>
      </c>
      <c r="AD6" s="1077">
        <v>1081.0016257430202</v>
      </c>
      <c r="AE6" s="1077">
        <v>1130.9039129167629</v>
      </c>
      <c r="AF6" s="1077">
        <v>1142.1411813057225</v>
      </c>
      <c r="AG6" s="1077">
        <v>1153.5496329822022</v>
      </c>
      <c r="AH6" s="1077">
        <v>1147.0967505250376</v>
      </c>
      <c r="AI6" s="1077">
        <v>1113.1577684669046</v>
      </c>
      <c r="AJ6" s="1077">
        <v>1149.4786834938736</v>
      </c>
      <c r="AK6" s="1077">
        <v>1170.3001609849173</v>
      </c>
      <c r="AL6" s="1077">
        <v>1157.360140835646</v>
      </c>
      <c r="AM6" s="1077">
        <v>1188.9908054189971</v>
      </c>
      <c r="AN6" s="1077">
        <v>1197.2982133972207</v>
      </c>
      <c r="AO6" s="1077">
        <v>1193.4424110291955</v>
      </c>
      <c r="AP6" s="1077">
        <v>1200.5211122516491</v>
      </c>
      <c r="AQ6" s="1077">
        <v>1178.7163480245581</v>
      </c>
      <c r="AR6" s="1077">
        <v>1214.4893158623697</v>
      </c>
      <c r="AS6" s="1077">
        <v>1146.9221417937931</v>
      </c>
      <c r="AT6" s="1077">
        <v>1087.1315649887183</v>
      </c>
      <c r="AU6" s="1077">
        <v>1137.0296587623225</v>
      </c>
      <c r="AV6" s="1077">
        <v>1187.9850714465933</v>
      </c>
      <c r="AW6" s="1077">
        <v>1227.315453541572</v>
      </c>
      <c r="AX6" s="1077">
        <v>1235.3936393310541</v>
      </c>
      <c r="AY6" s="1077">
        <v>1185.6230555570353</v>
      </c>
      <c r="AZ6" s="1077">
        <v>1145.9126025612923</v>
      </c>
      <c r="BA6" s="1078">
        <v>1125.4620395700395</v>
      </c>
      <c r="BB6" s="1077">
        <v>1108.8326154584422</v>
      </c>
      <c r="BC6" s="1078">
        <v>1063.8048131939429</v>
      </c>
      <c r="BD6" s="1078">
        <v>1027.8225158534692</v>
      </c>
      <c r="BE6" s="1077">
        <v>967.43590799728997</v>
      </c>
      <c r="BF6" s="1078">
        <v>987.06928684791274</v>
      </c>
      <c r="BG6" s="1079">
        <v>958.02329365550997</v>
      </c>
      <c r="BH6" s="1080"/>
      <c r="BI6" s="294"/>
      <c r="BJ6" s="585"/>
      <c r="BK6" s="585"/>
    </row>
    <row r="7" spans="1:64" ht="34.5" customHeight="1">
      <c r="S7" s="1084"/>
      <c r="T7" s="1085" t="s">
        <v>401</v>
      </c>
      <c r="U7" s="1123">
        <v>1</v>
      </c>
      <c r="V7" s="1076"/>
      <c r="W7" s="1076"/>
      <c r="X7" s="1076"/>
      <c r="Y7" s="1076"/>
      <c r="Z7" s="1076"/>
      <c r="AA7" s="1086">
        <v>95.115210606310498</v>
      </c>
      <c r="AB7" s="1086">
        <v>96.387577832557156</v>
      </c>
      <c r="AC7" s="1086">
        <v>97.877247673151061</v>
      </c>
      <c r="AD7" s="1086">
        <v>95.476396954999373</v>
      </c>
      <c r="AE7" s="1086">
        <v>100.58017653052794</v>
      </c>
      <c r="AF7" s="1086">
        <v>101.59031180218327</v>
      </c>
      <c r="AG7" s="1086">
        <v>102.7139567818128</v>
      </c>
      <c r="AH7" s="1086">
        <v>101.70097666141427</v>
      </c>
      <c r="AI7" s="1086">
        <v>95.411633743067995</v>
      </c>
      <c r="AJ7" s="1086">
        <v>95.71949243779018</v>
      </c>
      <c r="AK7" s="1086">
        <v>97.687391008710193</v>
      </c>
      <c r="AL7" s="1086">
        <v>95.596349980735326</v>
      </c>
      <c r="AM7" s="1086">
        <v>93.348890041586728</v>
      </c>
      <c r="AN7" s="1086">
        <v>93.406608758920214</v>
      </c>
      <c r="AO7" s="1086">
        <v>92.579459559083546</v>
      </c>
      <c r="AP7" s="1086">
        <v>92.863539991650612</v>
      </c>
      <c r="AQ7" s="1086">
        <v>91.563631559912693</v>
      </c>
      <c r="AR7" s="1086">
        <v>91.356635948636239</v>
      </c>
      <c r="AS7" s="1086">
        <v>87.803003629933244</v>
      </c>
      <c r="AT7" s="1086">
        <v>78.426975919893053</v>
      </c>
      <c r="AU7" s="1086">
        <v>80.107916337036414</v>
      </c>
      <c r="AV7" s="1086">
        <v>78.988835624592511</v>
      </c>
      <c r="AW7" s="1086">
        <v>80.840411739597641</v>
      </c>
      <c r="AX7" s="1086">
        <v>82.077431072264844</v>
      </c>
      <c r="AY7" s="1086">
        <v>80.656867423758342</v>
      </c>
      <c r="AZ7" s="1086">
        <v>79.441198058755674</v>
      </c>
      <c r="BA7" s="1087">
        <v>79.139761949610133</v>
      </c>
      <c r="BB7" s="1086">
        <v>80.080984543816953</v>
      </c>
      <c r="BC7" s="1087">
        <v>80.012339599757482</v>
      </c>
      <c r="BD7" s="1087">
        <v>78.805303456943079</v>
      </c>
      <c r="BE7" s="1086">
        <v>74.300974246701671</v>
      </c>
      <c r="BF7" s="1087">
        <v>75.673426188558039</v>
      </c>
      <c r="BG7" s="1088">
        <v>73.096422096791329</v>
      </c>
      <c r="BH7" s="1080"/>
      <c r="BI7" s="294"/>
      <c r="BJ7" s="585"/>
      <c r="BK7" s="585"/>
    </row>
    <row r="8" spans="1:64" ht="33.75" customHeight="1">
      <c r="S8" s="1089" t="s">
        <v>402</v>
      </c>
      <c r="T8" s="1075"/>
      <c r="U8" s="1123">
        <v>28</v>
      </c>
      <c r="V8" s="1090"/>
      <c r="W8" s="1090"/>
      <c r="X8" s="1090"/>
      <c r="Y8" s="1090"/>
      <c r="Z8" s="1090"/>
      <c r="AA8" s="1086">
        <v>49.846950711834495</v>
      </c>
      <c r="AB8" s="1086">
        <v>49.106399573472849</v>
      </c>
      <c r="AC8" s="1086">
        <v>49.030902667929141</v>
      </c>
      <c r="AD8" s="1086">
        <v>48.024589489237847</v>
      </c>
      <c r="AE8" s="1086">
        <v>48.064441585015125</v>
      </c>
      <c r="AF8" s="1086">
        <v>46.736580359769015</v>
      </c>
      <c r="AG8" s="1086">
        <v>45.323082432003929</v>
      </c>
      <c r="AH8" s="1086">
        <v>44.794646977154976</v>
      </c>
      <c r="AI8" s="1086">
        <v>42.902174690363388</v>
      </c>
      <c r="AJ8" s="1086">
        <v>42.474524543108579</v>
      </c>
      <c r="AK8" s="1086">
        <v>41.747532050677563</v>
      </c>
      <c r="AL8" s="1086">
        <v>40.438972514495156</v>
      </c>
      <c r="AM8" s="1086">
        <v>39.514402002606872</v>
      </c>
      <c r="AN8" s="1086">
        <v>38.500165740799588</v>
      </c>
      <c r="AO8" s="1086">
        <v>38.150566712799254</v>
      </c>
      <c r="AP8" s="1086">
        <v>38.135274525493763</v>
      </c>
      <c r="AQ8" s="1086">
        <v>37.495502466640204</v>
      </c>
      <c r="AR8" s="1086">
        <v>36.793438492000831</v>
      </c>
      <c r="AS8" s="1086">
        <v>35.90023707082792</v>
      </c>
      <c r="AT8" s="1086">
        <v>35.299622272315965</v>
      </c>
      <c r="AU8" s="1086">
        <v>34.801366456638419</v>
      </c>
      <c r="AV8" s="1086">
        <v>33.438471181368371</v>
      </c>
      <c r="AW8" s="1086">
        <v>32.70496140133865</v>
      </c>
      <c r="AX8" s="1086">
        <v>32.639327282205215</v>
      </c>
      <c r="AY8" s="1086">
        <v>32.081097616790501</v>
      </c>
      <c r="AZ8" s="1086">
        <v>31.665180574275031</v>
      </c>
      <c r="BA8" s="1087">
        <v>31.621202212191296</v>
      </c>
      <c r="BB8" s="1086">
        <v>31.408263660944836</v>
      </c>
      <c r="BC8" s="1087">
        <v>30.978892198648527</v>
      </c>
      <c r="BD8" s="1087">
        <v>30.781457308663047</v>
      </c>
      <c r="BE8" s="1086">
        <v>30.665062055811294</v>
      </c>
      <c r="BF8" s="1087">
        <v>30.652050116355543</v>
      </c>
      <c r="BG8" s="1088">
        <v>30.295498092088941</v>
      </c>
      <c r="BH8" s="1080"/>
      <c r="BI8" s="294"/>
      <c r="BJ8" s="585"/>
      <c r="BK8" s="585"/>
    </row>
    <row r="9" spans="1:64" ht="33.75" customHeight="1">
      <c r="S9" s="1089" t="s">
        <v>403</v>
      </c>
      <c r="T9" s="1075"/>
      <c r="U9" s="1123">
        <v>265</v>
      </c>
      <c r="V9" s="1090"/>
      <c r="W9" s="1090"/>
      <c r="X9" s="1090"/>
      <c r="Y9" s="1090"/>
      <c r="Z9" s="1090"/>
      <c r="AA9" s="1086">
        <v>28.651451506780425</v>
      </c>
      <c r="AB9" s="1086">
        <v>28.369455836594732</v>
      </c>
      <c r="AC9" s="1086">
        <v>28.505686855360018</v>
      </c>
      <c r="AD9" s="1086">
        <v>28.421702136929913</v>
      </c>
      <c r="AE9" s="1086">
        <v>29.502517130884907</v>
      </c>
      <c r="AF9" s="1086">
        <v>29.75290443058093</v>
      </c>
      <c r="AG9" s="1086">
        <v>30.733175769164976</v>
      </c>
      <c r="AH9" s="1086">
        <v>31.447756762161422</v>
      </c>
      <c r="AI9" s="1086">
        <v>30.048072187625017</v>
      </c>
      <c r="AJ9" s="1086">
        <v>24.600151454385497</v>
      </c>
      <c r="AK9" s="1086">
        <v>26.842167072144949</v>
      </c>
      <c r="AL9" s="1086">
        <v>23.614742741509783</v>
      </c>
      <c r="AM9" s="1086">
        <v>23.097376684860798</v>
      </c>
      <c r="AN9" s="1086">
        <v>22.988515196963622</v>
      </c>
      <c r="AO9" s="1086">
        <v>22.82920323913628</v>
      </c>
      <c r="AP9" s="1086">
        <v>22.534576418289955</v>
      </c>
      <c r="AQ9" s="1086">
        <v>22.433879076753382</v>
      </c>
      <c r="AR9" s="1086">
        <v>21.932260254126902</v>
      </c>
      <c r="AS9" s="1086">
        <v>21.140135329519907</v>
      </c>
      <c r="AT9" s="1086">
        <v>20.637631328472132</v>
      </c>
      <c r="AU9" s="1086">
        <v>20.212110265775358</v>
      </c>
      <c r="AV9" s="1086">
        <v>19.859938895069501</v>
      </c>
      <c r="AW9" s="1086">
        <v>19.524017174056084</v>
      </c>
      <c r="AX9" s="1086">
        <v>19.476071500534179</v>
      </c>
      <c r="AY9" s="1086">
        <v>19.082396055434547</v>
      </c>
      <c r="AZ9" s="1086">
        <v>18.810317980119954</v>
      </c>
      <c r="BA9" s="1087">
        <v>18.354704945018224</v>
      </c>
      <c r="BB9" s="1086">
        <v>18.580048744336718</v>
      </c>
      <c r="BC9" s="1087">
        <v>18.170066383314971</v>
      </c>
      <c r="BD9" s="1087">
        <v>17.796162383822512</v>
      </c>
      <c r="BE9" s="1086">
        <v>17.501653335658787</v>
      </c>
      <c r="BF9" s="1087">
        <v>17.3002146846428</v>
      </c>
      <c r="BG9" s="1088">
        <v>17.118325009252079</v>
      </c>
      <c r="BH9" s="1080"/>
      <c r="BI9" s="294"/>
      <c r="BJ9" s="585"/>
      <c r="BK9" s="585"/>
    </row>
    <row r="10" spans="1:64" ht="33.75" customHeight="1">
      <c r="S10" s="1091" t="s">
        <v>26</v>
      </c>
      <c r="T10" s="1092"/>
      <c r="U10" s="1123"/>
      <c r="V10" s="1093"/>
      <c r="W10" s="1093"/>
      <c r="X10" s="1093"/>
      <c r="Y10" s="1093"/>
      <c r="Z10" s="1093"/>
      <c r="AA10" s="1086">
        <f>SUM(AA11:AA14)</f>
        <v>33.245920178892526</v>
      </c>
      <c r="AB10" s="1086">
        <f t="shared" ref="AB10:AZ10" si="6">SUM(AB11:AB14)</f>
        <v>36.78690991533945</v>
      </c>
      <c r="AC10" s="1086">
        <f t="shared" si="6"/>
        <v>38.801389590769439</v>
      </c>
      <c r="AD10" s="1086">
        <f t="shared" si="6"/>
        <v>42.32312374768042</v>
      </c>
      <c r="AE10" s="1086">
        <f t="shared" si="6"/>
        <v>46.458116273909582</v>
      </c>
      <c r="AF10" s="1086">
        <f t="shared" si="6"/>
        <v>55.568072439753585</v>
      </c>
      <c r="AG10" s="1086">
        <f t="shared" si="6"/>
        <v>56.266724356094848</v>
      </c>
      <c r="AH10" s="1086">
        <f t="shared" si="6"/>
        <v>55.252970211839013</v>
      </c>
      <c r="AI10" s="1086">
        <f t="shared" si="6"/>
        <v>50.19672014543378</v>
      </c>
      <c r="AJ10" s="1086">
        <f t="shared" si="6"/>
        <v>43.4468317034394</v>
      </c>
      <c r="AK10" s="1086">
        <f t="shared" si="6"/>
        <v>38.773483711616599</v>
      </c>
      <c r="AL10" s="1086">
        <f t="shared" si="6"/>
        <v>32.908258030080525</v>
      </c>
      <c r="AM10" s="1086">
        <f t="shared" si="6"/>
        <v>29.508652541120732</v>
      </c>
      <c r="AN10" s="1086">
        <f t="shared" si="6"/>
        <v>29.059945873898513</v>
      </c>
      <c r="AO10" s="1086">
        <f t="shared" si="6"/>
        <v>26.358582851627165</v>
      </c>
      <c r="AP10" s="1086">
        <f t="shared" si="6"/>
        <v>26.840576967313503</v>
      </c>
      <c r="AQ10" s="1086">
        <f t="shared" si="6"/>
        <v>28.979066506466339</v>
      </c>
      <c r="AR10" s="1086">
        <f t="shared" si="6"/>
        <v>29.642702792648301</v>
      </c>
      <c r="AS10" s="1086">
        <f t="shared" si="6"/>
        <v>29.306209122803637</v>
      </c>
      <c r="AT10" s="1086">
        <f t="shared" si="6"/>
        <v>27.346275290092787</v>
      </c>
      <c r="AU10" s="1086">
        <f t="shared" si="6"/>
        <v>30.00890965684021</v>
      </c>
      <c r="AV10" s="1086">
        <f t="shared" si="6"/>
        <v>32.225775360506248</v>
      </c>
      <c r="AW10" s="1086">
        <f t="shared" si="6"/>
        <v>34.735027484128487</v>
      </c>
      <c r="AX10" s="1086">
        <f t="shared" si="6"/>
        <v>37.17147349622973</v>
      </c>
      <c r="AY10" s="1086">
        <f t="shared" si="6"/>
        <v>40.233993565065681</v>
      </c>
      <c r="AZ10" s="1086">
        <f t="shared" si="6"/>
        <v>43.02415641628037</v>
      </c>
      <c r="BA10" s="1087">
        <f t="shared" ref="BA10:BE10" si="7">SUM(BA11:BA14)</f>
        <v>46.371264227967792</v>
      </c>
      <c r="BB10" s="1086">
        <f t="shared" si="7"/>
        <v>48.401628072198335</v>
      </c>
      <c r="BC10" s="1087">
        <f t="shared" si="7"/>
        <v>50.238389097299283</v>
      </c>
      <c r="BD10" s="1087">
        <f t="shared" si="7"/>
        <v>52.812969266651962</v>
      </c>
      <c r="BE10" s="1086">
        <f t="shared" si="7"/>
        <v>55.078541834453901</v>
      </c>
      <c r="BF10" s="1087">
        <f t="shared" ref="BF10:BG10" si="8">SUM(BF11:BF14)</f>
        <v>56.040885609625072</v>
      </c>
      <c r="BG10" s="1088">
        <f t="shared" si="8"/>
        <v>56.729234588706355</v>
      </c>
      <c r="BH10" s="1080"/>
      <c r="BI10" s="294"/>
      <c r="BJ10" s="585"/>
      <c r="BK10" s="585"/>
    </row>
    <row r="11" spans="1:64" ht="30">
      <c r="S11" s="1094"/>
      <c r="T11" s="1095" t="s">
        <v>404</v>
      </c>
      <c r="U11" s="1096" t="s">
        <v>496</v>
      </c>
      <c r="V11" s="1076"/>
      <c r="W11" s="1076"/>
      <c r="X11" s="1076"/>
      <c r="Y11" s="1076"/>
      <c r="Z11" s="1076"/>
      <c r="AA11" s="1086">
        <v>13.409950442681188</v>
      </c>
      <c r="AB11" s="1086">
        <v>14.605139090759387</v>
      </c>
      <c r="AC11" s="1086">
        <v>14.969869251556606</v>
      </c>
      <c r="AD11" s="1086">
        <v>15.388109036634328</v>
      </c>
      <c r="AE11" s="1086">
        <v>17.954074730268736</v>
      </c>
      <c r="AF11" s="1086">
        <v>21.561364310422015</v>
      </c>
      <c r="AG11" s="1086">
        <v>21.123330964330716</v>
      </c>
      <c r="AH11" s="1086">
        <v>21.057553507492482</v>
      </c>
      <c r="AI11" s="1086">
        <v>20.506922342658825</v>
      </c>
      <c r="AJ11" s="1086">
        <v>21.054285646477492</v>
      </c>
      <c r="AK11" s="1086">
        <v>19.841120641118913</v>
      </c>
      <c r="AL11" s="1086">
        <v>16.998462946364143</v>
      </c>
      <c r="AM11" s="1086">
        <v>14.371158421683393</v>
      </c>
      <c r="AN11" s="1086">
        <v>14.487986076841221</v>
      </c>
      <c r="AO11" s="1086">
        <v>11.441141588955022</v>
      </c>
      <c r="AP11" s="1086">
        <v>11.848220722947335</v>
      </c>
      <c r="AQ11" s="1086">
        <v>13.588590770826281</v>
      </c>
      <c r="AR11" s="1086">
        <v>15.642261558437294</v>
      </c>
      <c r="AS11" s="1086">
        <v>18.037211012759073</v>
      </c>
      <c r="AT11" s="1086">
        <v>19.66856022920237</v>
      </c>
      <c r="AU11" s="1086">
        <v>21.963595389638215</v>
      </c>
      <c r="AV11" s="1086">
        <v>24.624789079408192</v>
      </c>
      <c r="AW11" s="1086">
        <v>27.730033921361521</v>
      </c>
      <c r="AX11" s="1086">
        <v>30.336610742378955</v>
      </c>
      <c r="AY11" s="1086">
        <v>33.838591409135923</v>
      </c>
      <c r="AZ11" s="1086">
        <v>37.117369875852361</v>
      </c>
      <c r="BA11" s="1087">
        <v>40.306664137519761</v>
      </c>
      <c r="BB11" s="1086">
        <v>42.479059008592721</v>
      </c>
      <c r="BC11" s="1087">
        <v>44.490017008879306</v>
      </c>
      <c r="BD11" s="1087">
        <v>47.197744599839659</v>
      </c>
      <c r="BE11" s="1086">
        <v>49.325385380569124</v>
      </c>
      <c r="BF11" s="1087">
        <v>50.566367849453222</v>
      </c>
      <c r="BG11" s="1088">
        <v>51.208454886689843</v>
      </c>
      <c r="BH11" s="1080"/>
      <c r="BI11" s="294"/>
      <c r="BJ11" s="585"/>
      <c r="BK11" s="585"/>
    </row>
    <row r="12" spans="1:64" ht="34.5" customHeight="1">
      <c r="S12" s="1094"/>
      <c r="T12" s="1095" t="s">
        <v>405</v>
      </c>
      <c r="U12" s="1096" t="s">
        <v>497</v>
      </c>
      <c r="V12" s="1076"/>
      <c r="W12" s="1076"/>
      <c r="X12" s="1076"/>
      <c r="Y12" s="1076"/>
      <c r="Z12" s="1076"/>
      <c r="AA12" s="1086">
        <v>6.0442446396659735</v>
      </c>
      <c r="AB12" s="1086">
        <v>6.9313642209301793</v>
      </c>
      <c r="AC12" s="1086">
        <v>7.0463562820336234</v>
      </c>
      <c r="AD12" s="1086">
        <v>10.072350638793669</v>
      </c>
      <c r="AE12" s="1086">
        <v>12.346900476077817</v>
      </c>
      <c r="AF12" s="1086">
        <v>16.209872738396925</v>
      </c>
      <c r="AG12" s="1086">
        <v>16.721201051221936</v>
      </c>
      <c r="AH12" s="1086">
        <v>18.239370171503378</v>
      </c>
      <c r="AI12" s="1086">
        <v>15.045094792517498</v>
      </c>
      <c r="AJ12" s="1086">
        <v>11.795997382279166</v>
      </c>
      <c r="AK12" s="1086">
        <v>10.48323562512596</v>
      </c>
      <c r="AL12" s="1086">
        <v>8.7111717752019739</v>
      </c>
      <c r="AM12" s="1086">
        <v>8.2134960225755798</v>
      </c>
      <c r="AN12" s="1086">
        <v>7.9582040790190698</v>
      </c>
      <c r="AO12" s="1086">
        <v>8.3260536432026058</v>
      </c>
      <c r="AP12" s="1086">
        <v>7.8018504708007219</v>
      </c>
      <c r="AQ12" s="1086">
        <v>8.1773695888700555</v>
      </c>
      <c r="AR12" s="1086">
        <v>7.1820837738055063</v>
      </c>
      <c r="AS12" s="1086">
        <v>5.1986039045662586</v>
      </c>
      <c r="AT12" s="1086">
        <v>3.66745735808261</v>
      </c>
      <c r="AU12" s="1086">
        <v>3.8428022881747288</v>
      </c>
      <c r="AV12" s="1086">
        <v>3.4003638206043383</v>
      </c>
      <c r="AW12" s="1086">
        <v>3.1236942093698259</v>
      </c>
      <c r="AX12" s="1086">
        <v>2.9846712263424444</v>
      </c>
      <c r="AY12" s="1086">
        <v>3.0655847464537369</v>
      </c>
      <c r="AZ12" s="1086">
        <v>3.0165629381918975</v>
      </c>
      <c r="BA12" s="1087">
        <v>3.0758096309588026</v>
      </c>
      <c r="BB12" s="1086">
        <v>3.191878920096396</v>
      </c>
      <c r="BC12" s="1087">
        <v>3.200195166365452</v>
      </c>
      <c r="BD12" s="1087">
        <v>3.1563455017575821</v>
      </c>
      <c r="BE12" s="1086">
        <v>3.2141757339196442</v>
      </c>
      <c r="BF12" s="1087">
        <v>2.9048387080504705</v>
      </c>
      <c r="BG12" s="1088">
        <v>3.0485233249292114</v>
      </c>
      <c r="BH12" s="1080"/>
      <c r="BI12" s="294"/>
      <c r="BJ12" s="585"/>
      <c r="BK12" s="585"/>
    </row>
    <row r="13" spans="1:64" ht="34.5" customHeight="1">
      <c r="S13" s="1094"/>
      <c r="T13" s="1097" t="s">
        <v>406</v>
      </c>
      <c r="U13" s="1123">
        <v>23500</v>
      </c>
      <c r="V13" s="1076"/>
      <c r="W13" s="1076"/>
      <c r="X13" s="1076"/>
      <c r="Y13" s="1076"/>
      <c r="Z13" s="1076"/>
      <c r="AA13" s="1086">
        <v>13.763755119005243</v>
      </c>
      <c r="AB13" s="1086">
        <v>15.222436626109769</v>
      </c>
      <c r="AC13" s="1086">
        <v>16.757194079639088</v>
      </c>
      <c r="AD13" s="1086">
        <v>16.825370768865593</v>
      </c>
      <c r="AE13" s="1086">
        <v>16.091877786636083</v>
      </c>
      <c r="AF13" s="1086">
        <v>17.62435386277059</v>
      </c>
      <c r="AG13" s="1086">
        <v>18.257766930874176</v>
      </c>
      <c r="AH13" s="1086">
        <v>15.80756107879089</v>
      </c>
      <c r="AI13" s="1086">
        <v>14.479710877179068</v>
      </c>
      <c r="AJ13" s="1086">
        <v>10.321247185902482</v>
      </c>
      <c r="AK13" s="1086">
        <v>8.1909493442704537</v>
      </c>
      <c r="AL13" s="1086">
        <v>6.9336379250840885</v>
      </c>
      <c r="AM13" s="1086">
        <v>6.5918604957008453</v>
      </c>
      <c r="AN13" s="1086">
        <v>6.2364698712733935</v>
      </c>
      <c r="AO13" s="1086">
        <v>6.1534253192982744</v>
      </c>
      <c r="AP13" s="1086">
        <v>5.8279508063935861</v>
      </c>
      <c r="AQ13" s="1086">
        <v>5.9194919728524713</v>
      </c>
      <c r="AR13" s="1086">
        <v>5.3559894632054963</v>
      </c>
      <c r="AS13" s="1086">
        <v>4.7053477287129111</v>
      </c>
      <c r="AT13" s="1086">
        <v>2.7597536488510817</v>
      </c>
      <c r="AU13" s="1086">
        <v>2.7790920860865627</v>
      </c>
      <c r="AV13" s="1086">
        <v>2.5317473139041331</v>
      </c>
      <c r="AW13" s="1086">
        <v>2.4827063495243955</v>
      </c>
      <c r="AX13" s="1086">
        <v>2.3459062739869898</v>
      </c>
      <c r="AY13" s="1086">
        <v>2.2880152300513381</v>
      </c>
      <c r="AZ13" s="1086">
        <v>2.3657906473372181</v>
      </c>
      <c r="BA13" s="1087">
        <v>2.4072628510645737</v>
      </c>
      <c r="BB13" s="1086">
        <v>2.3238439780819071</v>
      </c>
      <c r="BC13" s="1087">
        <v>2.2721153786620669</v>
      </c>
      <c r="BD13" s="1087">
        <v>2.2020470863835944</v>
      </c>
      <c r="BE13" s="1086">
        <v>2.2461899554793332</v>
      </c>
      <c r="BF13" s="1087">
        <v>2.2381527727405821</v>
      </c>
      <c r="BG13" s="1088">
        <v>2.1359533477767934</v>
      </c>
      <c r="BH13" s="1080"/>
      <c r="BI13" s="294"/>
      <c r="BJ13" s="585"/>
      <c r="BK13" s="585"/>
    </row>
    <row r="14" spans="1:64" ht="34.5" customHeight="1" thickBot="1">
      <c r="S14" s="1098"/>
      <c r="T14" s="1099" t="s">
        <v>407</v>
      </c>
      <c r="U14" s="1123">
        <v>16100</v>
      </c>
      <c r="V14" s="1100"/>
      <c r="W14" s="1100"/>
      <c r="X14" s="1100"/>
      <c r="Y14" s="1100"/>
      <c r="Z14" s="1100"/>
      <c r="AA14" s="1101">
        <v>2.7969977540117149E-2</v>
      </c>
      <c r="AB14" s="1101">
        <v>2.7969977540117149E-2</v>
      </c>
      <c r="AC14" s="1101">
        <v>2.7969977540117149E-2</v>
      </c>
      <c r="AD14" s="1101">
        <v>3.7293303386822858E-2</v>
      </c>
      <c r="AE14" s="1101">
        <v>6.5263280926940018E-2</v>
      </c>
      <c r="AF14" s="1101">
        <v>0.17248152816405571</v>
      </c>
      <c r="AG14" s="1101">
        <v>0.16442540966801653</v>
      </c>
      <c r="AH14" s="1101">
        <v>0.14848545405226307</v>
      </c>
      <c r="AI14" s="1101">
        <v>0.16499213307839256</v>
      </c>
      <c r="AJ14" s="1101">
        <v>0.2753014887802564</v>
      </c>
      <c r="AK14" s="1101">
        <v>0.25817810110127043</v>
      </c>
      <c r="AL14" s="1101">
        <v>0.26498538343032185</v>
      </c>
      <c r="AM14" s="1101">
        <v>0.33213760116091173</v>
      </c>
      <c r="AN14" s="1101">
        <v>0.37728584676483073</v>
      </c>
      <c r="AO14" s="1101">
        <v>0.43796230017126309</v>
      </c>
      <c r="AP14" s="1102">
        <v>1.36255496717186</v>
      </c>
      <c r="AQ14" s="1102">
        <v>1.2936141739175309</v>
      </c>
      <c r="AR14" s="1102">
        <v>1.4623679972000037</v>
      </c>
      <c r="AS14" s="1102">
        <v>1.3650464767653945</v>
      </c>
      <c r="AT14" s="1102">
        <v>1.2505040539567258</v>
      </c>
      <c r="AU14" s="1102">
        <v>1.423419892940704</v>
      </c>
      <c r="AV14" s="1102">
        <v>1.6688751465895881</v>
      </c>
      <c r="AW14" s="1102">
        <v>1.398593003872741</v>
      </c>
      <c r="AX14" s="1102">
        <v>1.5042852535213402</v>
      </c>
      <c r="AY14" s="1102">
        <v>1.0418021794246883</v>
      </c>
      <c r="AZ14" s="1101">
        <v>0.5244329548988913</v>
      </c>
      <c r="BA14" s="1103">
        <v>0.581527608424658</v>
      </c>
      <c r="BB14" s="1101">
        <v>0.40684616542731006</v>
      </c>
      <c r="BC14" s="1103">
        <v>0.27606154339246031</v>
      </c>
      <c r="BD14" s="1103">
        <v>0.25683207867112112</v>
      </c>
      <c r="BE14" s="1104">
        <v>0.29279076448579788</v>
      </c>
      <c r="BF14" s="1105">
        <v>0.33152627938079843</v>
      </c>
      <c r="BG14" s="1106">
        <v>0.33630302931050932</v>
      </c>
      <c r="BH14" s="1080"/>
      <c r="BI14" s="294"/>
      <c r="BJ14" s="585"/>
      <c r="BK14" s="585"/>
    </row>
    <row r="15" spans="1:64" ht="34.5" customHeight="1" thickTop="1" thickBot="1">
      <c r="S15" s="22"/>
      <c r="T15" s="1107"/>
      <c r="U15" s="23"/>
      <c r="V15" s="24"/>
      <c r="W15" s="24"/>
      <c r="X15" s="24"/>
      <c r="Y15" s="24"/>
      <c r="Z15" s="24"/>
      <c r="AA15" s="1108"/>
      <c r="AB15" s="1108"/>
      <c r="AC15" s="1108"/>
      <c r="AD15" s="1108"/>
      <c r="AE15" s="1108"/>
      <c r="AF15" s="1108"/>
      <c r="AG15" s="1108"/>
      <c r="AH15" s="1108"/>
      <c r="AI15" s="1108"/>
      <c r="AJ15" s="1108"/>
      <c r="AK15" s="1108"/>
      <c r="AL15" s="1108"/>
      <c r="AM15" s="1108"/>
      <c r="AN15" s="1108"/>
      <c r="AO15" s="1108"/>
      <c r="AP15" s="1108"/>
      <c r="AQ15" s="1108"/>
      <c r="AR15" s="1108"/>
      <c r="AS15" s="1108"/>
      <c r="AT15" s="1108"/>
      <c r="AU15" s="1108"/>
      <c r="AV15" s="1108"/>
      <c r="AW15" s="1108"/>
      <c r="AX15" s="1108"/>
      <c r="AY15" s="1108"/>
      <c r="AZ15" s="1108"/>
      <c r="BA15" s="1109"/>
      <c r="BB15" s="1108"/>
      <c r="BC15" s="1109"/>
      <c r="BD15" s="1109"/>
      <c r="BE15" s="1108"/>
      <c r="BF15" s="1110"/>
      <c r="BG15" s="1111"/>
      <c r="BH15" s="33"/>
      <c r="BI15" s="294"/>
      <c r="BJ15" s="585"/>
      <c r="BK15" s="585"/>
    </row>
    <row r="16" spans="1:64" ht="18" customHeight="1">
      <c r="S16" s="1112"/>
      <c r="T16" s="975"/>
      <c r="U16" s="1113"/>
      <c r="V16" s="1114"/>
      <c r="W16" s="1114"/>
      <c r="X16" s="1114"/>
      <c r="Y16" s="1114"/>
      <c r="Z16" s="1114"/>
      <c r="AA16" s="30"/>
      <c r="AB16" s="30"/>
      <c r="AC16" s="30"/>
      <c r="AD16" s="30"/>
      <c r="AE16" s="30"/>
      <c r="AF16" s="30"/>
      <c r="AG16" s="30"/>
      <c r="AH16" s="30"/>
      <c r="AI16" s="30"/>
      <c r="AJ16" s="30"/>
      <c r="AK16" s="30"/>
      <c r="AL16" s="30"/>
      <c r="AM16" s="30"/>
      <c r="AN16" s="30"/>
      <c r="AO16" s="30"/>
      <c r="AP16" s="30"/>
      <c r="BF16" s="482"/>
      <c r="BG16" s="482"/>
    </row>
    <row r="17" spans="19:82" ht="15.75">
      <c r="S17" s="1115"/>
      <c r="T17" s="975"/>
      <c r="U17" s="1116"/>
      <c r="V17" s="1114"/>
      <c r="W17" s="1114"/>
      <c r="X17" s="1114"/>
      <c r="Y17" s="1114"/>
      <c r="Z17" s="1114"/>
      <c r="AA17" s="1117"/>
      <c r="AB17" s="1117"/>
      <c r="AC17" s="1117"/>
      <c r="AD17" s="1117"/>
      <c r="AE17" s="1117"/>
      <c r="AF17" s="1117"/>
      <c r="AG17" s="1117"/>
      <c r="AH17" s="1117"/>
      <c r="AI17" s="1117"/>
      <c r="AJ17" s="1117"/>
      <c r="AK17" s="1117"/>
      <c r="AL17" s="1117"/>
      <c r="AM17" s="1117"/>
      <c r="AN17" s="1117"/>
      <c r="AO17" s="1117"/>
      <c r="AP17" s="482"/>
      <c r="BF17" s="1117"/>
      <c r="BG17" s="1117"/>
    </row>
    <row r="18" spans="19:82" ht="15.75">
      <c r="S18" s="1115"/>
      <c r="T18" s="975"/>
      <c r="U18" s="1116"/>
      <c r="V18" s="1114"/>
      <c r="W18" s="1114"/>
      <c r="X18" s="1114"/>
      <c r="Y18" s="1114"/>
      <c r="Z18" s="1114"/>
      <c r="AA18" s="1117"/>
      <c r="AB18" s="1117"/>
      <c r="AC18" s="1117"/>
      <c r="AD18" s="1117"/>
      <c r="AE18" s="1117"/>
      <c r="AF18" s="1117"/>
      <c r="AG18" s="1117"/>
      <c r="AH18" s="1117"/>
      <c r="AI18" s="1117"/>
      <c r="AJ18" s="1117"/>
      <c r="AK18" s="1117"/>
      <c r="AL18" s="1117"/>
      <c r="AM18" s="1117"/>
      <c r="AN18" s="1117"/>
      <c r="AO18" s="1117"/>
      <c r="AP18" s="482"/>
    </row>
    <row r="19" spans="19:82" ht="21.75" customHeight="1">
      <c r="S19" s="30" t="s">
        <v>175</v>
      </c>
      <c r="T19" s="975"/>
      <c r="BI19" s="988"/>
    </row>
    <row r="20" spans="19:82">
      <c r="S20" s="1118" t="s">
        <v>24</v>
      </c>
      <c r="T20" s="1119"/>
      <c r="U20" s="1120" t="s">
        <v>0</v>
      </c>
      <c r="V20" s="293"/>
      <c r="W20" s="293"/>
      <c r="X20" s="293"/>
      <c r="Y20" s="293"/>
      <c r="Z20" s="293"/>
      <c r="AA20" s="157">
        <v>1990</v>
      </c>
      <c r="AB20" s="157">
        <f t="shared" ref="AB20:BA20" si="9">AA20+1</f>
        <v>1991</v>
      </c>
      <c r="AC20" s="157">
        <f t="shared" si="9"/>
        <v>1992</v>
      </c>
      <c r="AD20" s="157">
        <f t="shared" si="9"/>
        <v>1993</v>
      </c>
      <c r="AE20" s="157">
        <f t="shared" si="9"/>
        <v>1994</v>
      </c>
      <c r="AF20" s="157">
        <f t="shared" si="9"/>
        <v>1995</v>
      </c>
      <c r="AG20" s="157">
        <f t="shared" si="9"/>
        <v>1996</v>
      </c>
      <c r="AH20" s="157">
        <f t="shared" si="9"/>
        <v>1997</v>
      </c>
      <c r="AI20" s="157">
        <f t="shared" si="9"/>
        <v>1998</v>
      </c>
      <c r="AJ20" s="255">
        <f t="shared" si="9"/>
        <v>1999</v>
      </c>
      <c r="AK20" s="255">
        <f t="shared" si="9"/>
        <v>2000</v>
      </c>
      <c r="AL20" s="255">
        <f t="shared" si="9"/>
        <v>2001</v>
      </c>
      <c r="AM20" s="255">
        <f t="shared" si="9"/>
        <v>2002</v>
      </c>
      <c r="AN20" s="157">
        <f t="shared" si="9"/>
        <v>2003</v>
      </c>
      <c r="AO20" s="157">
        <f t="shared" si="9"/>
        <v>2004</v>
      </c>
      <c r="AP20" s="157">
        <f t="shared" si="9"/>
        <v>2005</v>
      </c>
      <c r="AQ20" s="157">
        <f t="shared" si="9"/>
        <v>2006</v>
      </c>
      <c r="AR20" s="257">
        <f t="shared" si="9"/>
        <v>2007</v>
      </c>
      <c r="AS20" s="256">
        <f t="shared" si="9"/>
        <v>2008</v>
      </c>
      <c r="AT20" s="157">
        <f t="shared" si="9"/>
        <v>2009</v>
      </c>
      <c r="AU20" s="256">
        <f t="shared" si="9"/>
        <v>2010</v>
      </c>
      <c r="AV20" s="255">
        <f t="shared" si="9"/>
        <v>2011</v>
      </c>
      <c r="AW20" s="157">
        <f t="shared" si="9"/>
        <v>2012</v>
      </c>
      <c r="AX20" s="157">
        <f t="shared" si="9"/>
        <v>2013</v>
      </c>
      <c r="AY20" s="257">
        <f t="shared" si="9"/>
        <v>2014</v>
      </c>
      <c r="AZ20" s="257">
        <f t="shared" si="9"/>
        <v>2015</v>
      </c>
      <c r="BA20" s="157">
        <f t="shared" si="9"/>
        <v>2016</v>
      </c>
      <c r="BB20" s="157">
        <f t="shared" ref="BB20:BG20" si="10">BA20+1</f>
        <v>2017</v>
      </c>
      <c r="BC20" s="257">
        <f t="shared" si="10"/>
        <v>2018</v>
      </c>
      <c r="BD20" s="257">
        <f t="shared" si="10"/>
        <v>2019</v>
      </c>
      <c r="BE20" s="257">
        <f t="shared" si="10"/>
        <v>2020</v>
      </c>
      <c r="BF20" s="257">
        <f t="shared" si="10"/>
        <v>2021</v>
      </c>
      <c r="BG20" s="257">
        <f t="shared" si="10"/>
        <v>2022</v>
      </c>
      <c r="BH20" s="294"/>
      <c r="BJ20" s="1121"/>
      <c r="BK20" s="1121"/>
    </row>
    <row r="21" spans="19:82" ht="18.75">
      <c r="S21" s="1122" t="s">
        <v>400</v>
      </c>
      <c r="T21" s="1075"/>
      <c r="U21" s="1123">
        <v>1</v>
      </c>
      <c r="V21" s="1124"/>
      <c r="W21" s="1124"/>
      <c r="X21" s="1124"/>
      <c r="Y21" s="1124"/>
      <c r="Z21" s="1124"/>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400"/>
      <c r="BI21" s="585"/>
      <c r="BL21" s="585"/>
    </row>
    <row r="22" spans="19:82" ht="15.75">
      <c r="S22" s="1125"/>
      <c r="T22" s="1082" t="s">
        <v>25</v>
      </c>
      <c r="U22" s="1123">
        <v>1</v>
      </c>
      <c r="V22" s="1124"/>
      <c r="W22" s="1124"/>
      <c r="X22" s="1124"/>
      <c r="Y22" s="1124"/>
      <c r="Z22" s="1124"/>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400"/>
      <c r="BI22" s="585"/>
      <c r="BJ22" s="1126"/>
      <c r="BK22" s="1127"/>
      <c r="BL22" s="585"/>
    </row>
    <row r="23" spans="19:82" ht="15.75">
      <c r="S23" s="1128"/>
      <c r="T23" s="1085" t="s">
        <v>401</v>
      </c>
      <c r="U23" s="1123">
        <v>1</v>
      </c>
      <c r="V23" s="1124"/>
      <c r="W23" s="1124"/>
      <c r="X23" s="1124"/>
      <c r="Y23" s="1124"/>
      <c r="Z23" s="1124"/>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1"/>
      <c r="BC23" s="381"/>
      <c r="BD23" s="381"/>
      <c r="BE23" s="381"/>
      <c r="BF23" s="381"/>
      <c r="BG23" s="381"/>
      <c r="BH23" s="400"/>
      <c r="BI23" s="585"/>
      <c r="BJ23" s="1129"/>
      <c r="BK23" s="1130"/>
      <c r="BL23" s="585"/>
    </row>
    <row r="24" spans="19:82" ht="18.75">
      <c r="S24" s="1131" t="s">
        <v>402</v>
      </c>
      <c r="T24" s="1075"/>
      <c r="U24" s="1123">
        <v>28</v>
      </c>
      <c r="V24" s="1124"/>
      <c r="W24" s="1124"/>
      <c r="X24" s="1124"/>
      <c r="Y24" s="1124"/>
      <c r="Z24" s="1124"/>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400"/>
      <c r="BI24" s="324"/>
      <c r="BJ24" s="1129"/>
      <c r="BK24" s="1130"/>
      <c r="BL24" s="324"/>
      <c r="BO24" s="1115"/>
      <c r="BP24" s="1115"/>
      <c r="BQ24" s="1132"/>
      <c r="BR24" s="1115"/>
      <c r="BS24" s="1115"/>
      <c r="BT24" s="1115"/>
      <c r="BU24" s="1115"/>
      <c r="BV24" s="1115"/>
      <c r="BW24" s="1115"/>
      <c r="BX24" s="1115"/>
      <c r="BY24" s="1115"/>
      <c r="BZ24" s="1115"/>
      <c r="CA24" s="1115"/>
      <c r="CB24" s="1115"/>
      <c r="CC24" s="1115"/>
      <c r="CD24" s="585"/>
    </row>
    <row r="25" spans="19:82" ht="18.75">
      <c r="S25" s="1131" t="s">
        <v>403</v>
      </c>
      <c r="T25" s="1075"/>
      <c r="U25" s="1123">
        <v>265</v>
      </c>
      <c r="V25" s="1124"/>
      <c r="W25" s="1124"/>
      <c r="X25" s="1124"/>
      <c r="Y25" s="1124"/>
      <c r="Z25" s="1124"/>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1"/>
      <c r="BC25" s="381"/>
      <c r="BD25" s="381"/>
      <c r="BE25" s="381"/>
      <c r="BF25" s="381"/>
      <c r="BG25" s="381"/>
      <c r="BH25" s="400"/>
      <c r="BI25" s="324"/>
      <c r="BJ25" s="1129"/>
      <c r="BK25" s="1130"/>
      <c r="BL25" s="324"/>
      <c r="BO25" s="640"/>
      <c r="BP25" s="1133"/>
      <c r="BQ25" s="1114"/>
      <c r="BR25" s="1134"/>
      <c r="BS25" s="1134"/>
      <c r="BT25" s="1134"/>
      <c r="BU25" s="1134"/>
      <c r="BV25" s="1134"/>
      <c r="BW25" s="1134"/>
      <c r="BX25" s="1134"/>
      <c r="BY25" s="1134"/>
      <c r="BZ25" s="1134"/>
      <c r="CA25" s="1134"/>
      <c r="CB25" s="1134"/>
      <c r="CC25" s="1134"/>
    </row>
    <row r="26" spans="19:82" ht="15.75">
      <c r="S26" s="1135" t="s">
        <v>26</v>
      </c>
      <c r="T26" s="1092"/>
      <c r="U26" s="1123"/>
      <c r="V26" s="1124"/>
      <c r="W26" s="1124"/>
      <c r="X26" s="1124"/>
      <c r="Y26" s="1124"/>
      <c r="Z26" s="1124"/>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1"/>
      <c r="BC26" s="381"/>
      <c r="BD26" s="381"/>
      <c r="BE26" s="381"/>
      <c r="BF26" s="381"/>
      <c r="BG26" s="381"/>
      <c r="BH26" s="400"/>
      <c r="BI26" s="324"/>
      <c r="BJ26" s="1129"/>
      <c r="BK26" s="1130"/>
      <c r="BL26" s="324"/>
      <c r="BO26" s="640"/>
      <c r="BP26" s="1133"/>
      <c r="BQ26" s="1114"/>
      <c r="BR26" s="1134"/>
      <c r="BS26" s="1134"/>
      <c r="BT26" s="1134"/>
      <c r="BU26" s="1134"/>
      <c r="BV26" s="1134"/>
      <c r="BW26" s="1134"/>
      <c r="BX26" s="1134"/>
      <c r="BY26" s="1134"/>
      <c r="BZ26" s="1134"/>
      <c r="CA26" s="1134"/>
      <c r="CB26" s="1134"/>
      <c r="CC26" s="1134"/>
    </row>
    <row r="27" spans="19:82" ht="30">
      <c r="S27" s="1136"/>
      <c r="T27" s="1095" t="s">
        <v>404</v>
      </c>
      <c r="U27" s="1096" t="s">
        <v>496</v>
      </c>
      <c r="V27" s="1124"/>
      <c r="W27" s="1124"/>
      <c r="X27" s="1124"/>
      <c r="Y27" s="1124"/>
      <c r="Z27" s="1124"/>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1"/>
      <c r="BC27" s="381"/>
      <c r="BD27" s="381"/>
      <c r="BE27" s="381"/>
      <c r="BF27" s="381"/>
      <c r="BG27" s="381"/>
      <c r="BH27" s="400"/>
      <c r="BI27" s="324"/>
      <c r="BJ27" s="1129"/>
      <c r="BK27" s="1130"/>
      <c r="BL27" s="324"/>
      <c r="BO27" s="640"/>
      <c r="BP27" s="1133"/>
      <c r="BQ27" s="1134"/>
      <c r="BR27" s="1134"/>
      <c r="BS27" s="1134"/>
      <c r="BT27" s="1134"/>
      <c r="BU27" s="1134"/>
      <c r="BV27" s="1134"/>
      <c r="BW27" s="1134"/>
      <c r="BX27" s="1134"/>
      <c r="BY27" s="1134"/>
      <c r="BZ27" s="1134"/>
      <c r="CA27" s="1134"/>
      <c r="CB27" s="1134"/>
      <c r="CC27" s="1134"/>
    </row>
    <row r="28" spans="19:82" ht="30">
      <c r="S28" s="1136"/>
      <c r="T28" s="1095" t="s">
        <v>405</v>
      </c>
      <c r="U28" s="1096" t="s">
        <v>497</v>
      </c>
      <c r="V28" s="1124"/>
      <c r="W28" s="1124"/>
      <c r="X28" s="1124"/>
      <c r="Y28" s="1124"/>
      <c r="Z28" s="1124"/>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1"/>
      <c r="BF28" s="381"/>
      <c r="BG28" s="381"/>
      <c r="BH28" s="400"/>
      <c r="BI28" s="324"/>
      <c r="BJ28" s="1129"/>
      <c r="BK28" s="1130"/>
      <c r="BL28" s="324"/>
      <c r="BO28" s="640"/>
      <c r="BP28" s="1133"/>
      <c r="BQ28" s="1134"/>
      <c r="BR28" s="1134"/>
      <c r="BS28" s="1134"/>
      <c r="BT28" s="1134"/>
      <c r="BU28" s="1134"/>
      <c r="BV28" s="1134"/>
      <c r="BW28" s="1134"/>
      <c r="BX28" s="1134"/>
      <c r="BY28" s="1134"/>
      <c r="BZ28" s="1134"/>
      <c r="CA28" s="1134"/>
      <c r="CB28" s="1134"/>
      <c r="CC28" s="1134"/>
    </row>
    <row r="29" spans="19:82" ht="18.75" customHeight="1">
      <c r="S29" s="1136"/>
      <c r="T29" s="1097" t="s">
        <v>406</v>
      </c>
      <c r="U29" s="1123">
        <v>23500</v>
      </c>
      <c r="V29" s="1124"/>
      <c r="W29" s="1124"/>
      <c r="X29" s="1124"/>
      <c r="Y29" s="1124"/>
      <c r="Z29" s="1124"/>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1"/>
      <c r="BC29" s="381"/>
      <c r="BD29" s="381"/>
      <c r="BE29" s="381"/>
      <c r="BF29" s="381"/>
      <c r="BG29" s="381"/>
      <c r="BH29" s="400"/>
      <c r="BI29" s="324"/>
      <c r="BJ29" s="1129"/>
      <c r="BK29" s="1137"/>
      <c r="BL29" s="324"/>
      <c r="BO29" s="314"/>
      <c r="BP29" s="1138"/>
      <c r="BQ29" s="1114"/>
      <c r="BR29" s="1139"/>
      <c r="BS29" s="1139"/>
      <c r="BT29" s="1139"/>
      <c r="BU29" s="1139"/>
      <c r="BV29" s="1139"/>
      <c r="BW29" s="1134"/>
      <c r="BX29" s="1134"/>
      <c r="BY29" s="1134"/>
      <c r="BZ29" s="1134"/>
      <c r="CA29" s="1134"/>
      <c r="CB29" s="1134"/>
      <c r="CC29" s="1134"/>
    </row>
    <row r="30" spans="19:82" ht="18.75" customHeight="1" thickBot="1">
      <c r="S30" s="1140"/>
      <c r="T30" s="1099" t="s">
        <v>407</v>
      </c>
      <c r="U30" s="1123">
        <v>16100</v>
      </c>
      <c r="V30" s="1141"/>
      <c r="W30" s="1141"/>
      <c r="X30" s="1141"/>
      <c r="Y30" s="1141"/>
      <c r="Z30" s="1141"/>
      <c r="AA30" s="1142"/>
      <c r="AB30" s="1142"/>
      <c r="AC30" s="1142"/>
      <c r="AD30" s="1142"/>
      <c r="AE30" s="1142"/>
      <c r="AF30" s="1143"/>
      <c r="AG30" s="1143"/>
      <c r="AH30" s="1143"/>
      <c r="AI30" s="1143"/>
      <c r="AJ30" s="1143"/>
      <c r="AK30" s="1143"/>
      <c r="AL30" s="1143"/>
      <c r="AM30" s="1143"/>
      <c r="AN30" s="1143"/>
      <c r="AO30" s="1143"/>
      <c r="AP30" s="1144"/>
      <c r="AQ30" s="1144"/>
      <c r="AR30" s="1144"/>
      <c r="AS30" s="1144"/>
      <c r="AT30" s="1144"/>
      <c r="AU30" s="1144"/>
      <c r="AV30" s="1144"/>
      <c r="AW30" s="1144"/>
      <c r="AX30" s="1144"/>
      <c r="AY30" s="1143"/>
      <c r="AZ30" s="1143"/>
      <c r="BA30" s="1143"/>
      <c r="BB30" s="1143"/>
      <c r="BC30" s="1143"/>
      <c r="BD30" s="1143"/>
      <c r="BE30" s="1143"/>
      <c r="BF30" s="1143"/>
      <c r="BG30" s="1143"/>
      <c r="BH30" s="1145"/>
      <c r="BI30" s="324"/>
      <c r="BL30" s="324"/>
      <c r="BO30" s="314"/>
      <c r="BP30" s="1138"/>
      <c r="BQ30" s="1114"/>
      <c r="BR30" s="1139"/>
      <c r="BS30" s="1139"/>
      <c r="BT30" s="1139"/>
      <c r="BU30" s="1139"/>
      <c r="BV30" s="1139"/>
      <c r="BW30" s="1134"/>
      <c r="BX30" s="1134"/>
      <c r="BY30" s="1134"/>
      <c r="BZ30" s="1134"/>
      <c r="CA30" s="1134"/>
      <c r="CB30" s="1134"/>
      <c r="CC30" s="1134"/>
    </row>
    <row r="31" spans="19:82" ht="23.25" customHeight="1" thickTop="1">
      <c r="S31" s="1146"/>
      <c r="T31" s="1147"/>
      <c r="U31" s="1148"/>
      <c r="V31" s="1149"/>
      <c r="W31" s="1149"/>
      <c r="X31" s="1149"/>
      <c r="Y31" s="1149"/>
      <c r="Z31" s="1149"/>
      <c r="AA31" s="1150"/>
      <c r="AB31" s="1150"/>
      <c r="AC31" s="1150"/>
      <c r="AD31" s="1150"/>
      <c r="AE31" s="1150"/>
      <c r="AF31" s="1150"/>
      <c r="AG31" s="1150"/>
      <c r="AH31" s="1150"/>
      <c r="AI31" s="1150"/>
      <c r="AJ31" s="1150"/>
      <c r="AK31" s="1150"/>
      <c r="AL31" s="1150"/>
      <c r="AM31" s="1150"/>
      <c r="AN31" s="1150"/>
      <c r="AO31" s="1150"/>
      <c r="AP31" s="1150"/>
      <c r="AQ31" s="1150"/>
      <c r="AR31" s="1150"/>
      <c r="AS31" s="1150"/>
      <c r="AT31" s="1150"/>
      <c r="AU31" s="1150"/>
      <c r="AV31" s="1150"/>
      <c r="AW31" s="1150"/>
      <c r="AX31" s="1150"/>
      <c r="AY31" s="1150"/>
      <c r="AZ31" s="1150"/>
      <c r="BA31" s="1150"/>
      <c r="BB31" s="1150"/>
      <c r="BC31" s="1150"/>
      <c r="BD31" s="1150"/>
      <c r="BE31" s="1150"/>
      <c r="BF31" s="1150"/>
      <c r="BG31" s="1150"/>
      <c r="BH31" s="400"/>
      <c r="BI31" s="1151"/>
      <c r="BJ31" s="1152"/>
      <c r="BK31" s="1153"/>
      <c r="BL31" s="324"/>
      <c r="BO31" s="314"/>
      <c r="BP31" s="1138"/>
      <c r="BQ31" s="1114"/>
      <c r="BR31" s="1139"/>
      <c r="BS31" s="1139"/>
      <c r="BT31" s="1139"/>
      <c r="BU31" s="1139"/>
      <c r="BV31" s="1139"/>
      <c r="BW31" s="1134"/>
      <c r="BX31" s="1134"/>
      <c r="BY31" s="1134"/>
      <c r="BZ31" s="1134"/>
      <c r="CA31" s="1134"/>
      <c r="CB31" s="1134"/>
      <c r="CC31" s="1134"/>
    </row>
    <row r="32" spans="19:82" ht="15.75">
      <c r="S32" s="1115"/>
      <c r="T32" s="975"/>
      <c r="U32" s="1116"/>
      <c r="V32" s="1114"/>
      <c r="W32" s="1114"/>
      <c r="X32" s="1114"/>
      <c r="Y32" s="1114"/>
      <c r="Z32" s="1114"/>
      <c r="AA32" s="1117"/>
      <c r="AB32" s="1117"/>
      <c r="AC32" s="1117"/>
      <c r="AD32" s="1117"/>
      <c r="AE32" s="1117"/>
      <c r="AF32" s="1117"/>
      <c r="AG32" s="1117"/>
      <c r="AH32" s="1117"/>
      <c r="AI32" s="1117"/>
      <c r="AJ32" s="1117"/>
      <c r="AK32" s="1117"/>
      <c r="AL32" s="1117"/>
      <c r="AM32" s="1117"/>
      <c r="AN32" s="1117"/>
      <c r="AO32" s="1117"/>
      <c r="AP32" s="1117"/>
      <c r="BK32" s="1154"/>
    </row>
    <row r="33" spans="19:81" ht="21.75" customHeight="1">
      <c r="S33" s="33" t="s">
        <v>32</v>
      </c>
      <c r="T33" s="975"/>
    </row>
    <row r="34" spans="19:81">
      <c r="S34" s="1118" t="s">
        <v>24</v>
      </c>
      <c r="T34" s="1119"/>
      <c r="U34" s="1120" t="s">
        <v>0</v>
      </c>
      <c r="V34" s="293"/>
      <c r="W34" s="293"/>
      <c r="X34" s="293"/>
      <c r="Y34" s="293"/>
      <c r="Z34" s="293"/>
      <c r="AA34" s="157">
        <v>1990</v>
      </c>
      <c r="AB34" s="157">
        <f t="shared" ref="AB34:AP34" si="11">AA34+1</f>
        <v>1991</v>
      </c>
      <c r="AC34" s="157">
        <f t="shared" si="11"/>
        <v>1992</v>
      </c>
      <c r="AD34" s="157">
        <f t="shared" si="11"/>
        <v>1993</v>
      </c>
      <c r="AE34" s="157">
        <f t="shared" si="11"/>
        <v>1994</v>
      </c>
      <c r="AF34" s="157">
        <f t="shared" si="11"/>
        <v>1995</v>
      </c>
      <c r="AG34" s="157">
        <f t="shared" si="11"/>
        <v>1996</v>
      </c>
      <c r="AH34" s="157">
        <f t="shared" si="11"/>
        <v>1997</v>
      </c>
      <c r="AI34" s="157">
        <f t="shared" si="11"/>
        <v>1998</v>
      </c>
      <c r="AJ34" s="255">
        <f t="shared" si="11"/>
        <v>1999</v>
      </c>
      <c r="AK34" s="255">
        <f t="shared" si="11"/>
        <v>2000</v>
      </c>
      <c r="AL34" s="255">
        <f t="shared" si="11"/>
        <v>2001</v>
      </c>
      <c r="AM34" s="255">
        <f t="shared" si="11"/>
        <v>2002</v>
      </c>
      <c r="AN34" s="157">
        <f t="shared" si="11"/>
        <v>2003</v>
      </c>
      <c r="AO34" s="157">
        <f t="shared" si="11"/>
        <v>2004</v>
      </c>
      <c r="AP34" s="157">
        <f t="shared" si="11"/>
        <v>2005</v>
      </c>
      <c r="AQ34" s="157">
        <f t="shared" ref="AQ34:AZ34" si="12">AP34+1</f>
        <v>2006</v>
      </c>
      <c r="AR34" s="157">
        <f t="shared" si="12"/>
        <v>2007</v>
      </c>
      <c r="AS34" s="256">
        <f t="shared" si="12"/>
        <v>2008</v>
      </c>
      <c r="AT34" s="157">
        <f t="shared" si="12"/>
        <v>2009</v>
      </c>
      <c r="AU34" s="256">
        <f t="shared" si="12"/>
        <v>2010</v>
      </c>
      <c r="AV34" s="255">
        <f t="shared" si="12"/>
        <v>2011</v>
      </c>
      <c r="AW34" s="157">
        <f t="shared" si="12"/>
        <v>2012</v>
      </c>
      <c r="AX34" s="157">
        <f t="shared" si="12"/>
        <v>2013</v>
      </c>
      <c r="AY34" s="157">
        <f t="shared" si="12"/>
        <v>2014</v>
      </c>
      <c r="AZ34" s="157">
        <f t="shared" si="12"/>
        <v>2015</v>
      </c>
      <c r="BA34" s="157">
        <f t="shared" ref="BA34:BG34" si="13">AZ34+1</f>
        <v>2016</v>
      </c>
      <c r="BB34" s="157">
        <f t="shared" si="13"/>
        <v>2017</v>
      </c>
      <c r="BC34" s="157">
        <f t="shared" si="13"/>
        <v>2018</v>
      </c>
      <c r="BD34" s="157">
        <f t="shared" si="13"/>
        <v>2019</v>
      </c>
      <c r="BE34" s="157">
        <f t="shared" si="13"/>
        <v>2020</v>
      </c>
      <c r="BF34" s="157">
        <f t="shared" si="13"/>
        <v>2021</v>
      </c>
      <c r="BG34" s="157">
        <f t="shared" si="13"/>
        <v>2022</v>
      </c>
      <c r="BH34" s="294"/>
    </row>
    <row r="35" spans="19:81" ht="18.75">
      <c r="S35" s="1122" t="s">
        <v>400</v>
      </c>
      <c r="T35" s="1075"/>
      <c r="U35" s="1123">
        <v>1</v>
      </c>
      <c r="V35" s="1155"/>
      <c r="W35" s="1155"/>
      <c r="X35" s="1155"/>
      <c r="Y35" s="1155"/>
      <c r="Z35" s="1155"/>
      <c r="AA35" s="1156"/>
      <c r="AB35" s="1157">
        <f t="shared" ref="AB35:BD35" si="14">AB5/AA5-1</f>
        <v>9.9096603705710606E-3</v>
      </c>
      <c r="AC35" s="1157">
        <f t="shared" si="14"/>
        <v>8.0910676217842425E-3</v>
      </c>
      <c r="AD35" s="1157">
        <f t="shared" si="14"/>
        <v>-6.1006569904668018E-3</v>
      </c>
      <c r="AE35" s="1157">
        <f t="shared" si="14"/>
        <v>4.6754861279198145E-2</v>
      </c>
      <c r="AF35" s="1157">
        <f t="shared" si="14"/>
        <v>9.9452390538896651E-3</v>
      </c>
      <c r="AG35" s="1157">
        <f t="shared" si="14"/>
        <v>1.0076207546046101E-2</v>
      </c>
      <c r="AH35" s="1157">
        <f t="shared" si="14"/>
        <v>-5.9429108973584333E-3</v>
      </c>
      <c r="AI35" s="1157">
        <f t="shared" si="14"/>
        <v>-3.221364365157342E-2</v>
      </c>
      <c r="AJ35" s="1157">
        <f t="shared" si="14"/>
        <v>3.0307546802618379E-2</v>
      </c>
      <c r="AK35" s="1157">
        <f t="shared" si="14"/>
        <v>1.8301806493502548E-2</v>
      </c>
      <c r="AL35" s="1157">
        <f t="shared" si="14"/>
        <v>-1.18542655672077E-2</v>
      </c>
      <c r="AM35" s="1157">
        <f t="shared" si="14"/>
        <v>2.3451097352197303E-2</v>
      </c>
      <c r="AN35" s="1157">
        <f t="shared" si="14"/>
        <v>6.5233313178787444E-3</v>
      </c>
      <c r="AO35" s="1157">
        <f t="shared" si="14"/>
        <v>-3.6282126536406611E-3</v>
      </c>
      <c r="AP35" s="1157">
        <f t="shared" si="14"/>
        <v>5.7252382898067555E-3</v>
      </c>
      <c r="AQ35" s="1157">
        <f t="shared" si="14"/>
        <v>-1.7863728797736456E-2</v>
      </c>
      <c r="AR35" s="1157">
        <f t="shared" si="14"/>
        <v>2.7998530086390527E-2</v>
      </c>
      <c r="AS35" s="1157">
        <f t="shared" si="14"/>
        <v>-5.4463396918025486E-2</v>
      </c>
      <c r="AT35" s="1157">
        <f t="shared" si="14"/>
        <v>-5.6017814791792242E-2</v>
      </c>
      <c r="AU35" s="1157">
        <f t="shared" si="14"/>
        <v>4.4252632862643804E-2</v>
      </c>
      <c r="AV35" s="1157">
        <f t="shared" si="14"/>
        <v>4.0945520860908857E-2</v>
      </c>
      <c r="AW35" s="1157">
        <f t="shared" si="14"/>
        <v>3.2504188113220422E-2</v>
      </c>
      <c r="AX35" s="1157">
        <f t="shared" si="14"/>
        <v>7.1208679098397898E-3</v>
      </c>
      <c r="AY35" s="1157">
        <f t="shared" si="14"/>
        <v>-3.8855614041569897E-2</v>
      </c>
      <c r="AZ35" s="1157">
        <f t="shared" si="14"/>
        <v>-3.2319964660267653E-2</v>
      </c>
      <c r="BA35" s="1157">
        <f t="shared" si="14"/>
        <v>-1.6935516166757258E-2</v>
      </c>
      <c r="BB35" s="1157">
        <f t="shared" si="14"/>
        <v>-1.302355807338107E-2</v>
      </c>
      <c r="BC35" s="1157">
        <f t="shared" si="14"/>
        <v>-3.7930802716423573E-2</v>
      </c>
      <c r="BD35" s="1157">
        <f t="shared" si="14"/>
        <v>-3.2513355296740931E-2</v>
      </c>
      <c r="BE35" s="1157">
        <f>BE5/BD5-1</f>
        <v>-5.8638447302776897E-2</v>
      </c>
      <c r="BF35" s="1157">
        <f>BF5/BE5-1</f>
        <v>2.016423835088843E-2</v>
      </c>
      <c r="BG35" s="1157">
        <f>BG5/BF5-1</f>
        <v>-2.9756023632301565E-2</v>
      </c>
      <c r="BH35" s="1158"/>
      <c r="BR35" s="1134"/>
      <c r="BS35" s="1134"/>
      <c r="BT35" s="1134"/>
      <c r="BU35" s="1134"/>
      <c r="BV35" s="1134"/>
      <c r="BW35" s="1134"/>
      <c r="BX35" s="1134"/>
      <c r="BY35" s="1134"/>
      <c r="BZ35" s="1134"/>
      <c r="CA35" s="1134"/>
      <c r="CB35" s="1134"/>
      <c r="CC35" s="1134"/>
    </row>
    <row r="36" spans="19:81" ht="15.75">
      <c r="S36" s="1125"/>
      <c r="T36" s="1082" t="s">
        <v>25</v>
      </c>
      <c r="U36" s="1123">
        <v>1</v>
      </c>
      <c r="V36" s="1155"/>
      <c r="W36" s="1155"/>
      <c r="X36" s="1155"/>
      <c r="Y36" s="1155"/>
      <c r="Z36" s="1155"/>
      <c r="AA36" s="1156"/>
      <c r="AB36" s="1157">
        <f t="shared" ref="AB36:BG36" si="15">AB6/AA6-1</f>
        <v>9.6007248478986451E-3</v>
      </c>
      <c r="AC36" s="1157">
        <f t="shared" si="15"/>
        <v>7.4325187157204819E-3</v>
      </c>
      <c r="AD36" s="1157">
        <f t="shared" si="15"/>
        <v>-4.4394869225241607E-3</v>
      </c>
      <c r="AE36" s="1157">
        <f t="shared" si="15"/>
        <v>4.6163008440845532E-2</v>
      </c>
      <c r="AF36" s="1157">
        <f t="shared" si="15"/>
        <v>9.9365368362525075E-3</v>
      </c>
      <c r="AG36" s="1157">
        <f t="shared" si="15"/>
        <v>9.9886527718380247E-3</v>
      </c>
      <c r="AH36" s="1157">
        <f t="shared" si="15"/>
        <v>-5.593935685699436E-3</v>
      </c>
      <c r="AI36" s="1157">
        <f t="shared" si="15"/>
        <v>-2.9586852235959027E-2</v>
      </c>
      <c r="AJ36" s="1157">
        <f t="shared" si="15"/>
        <v>3.2628721692336438E-2</v>
      </c>
      <c r="AK36" s="1157">
        <f t="shared" si="15"/>
        <v>1.8113843945114505E-2</v>
      </c>
      <c r="AL36" s="1157">
        <f t="shared" si="15"/>
        <v>-1.1057009629376613E-2</v>
      </c>
      <c r="AM36" s="1157">
        <f t="shared" si="15"/>
        <v>2.7330010311667374E-2</v>
      </c>
      <c r="AN36" s="1157">
        <f t="shared" si="15"/>
        <v>6.9869404711637717E-3</v>
      </c>
      <c r="AO36" s="1157">
        <f t="shared" si="15"/>
        <v>-3.2204193782974233E-3</v>
      </c>
      <c r="AP36" s="1157">
        <f t="shared" si="15"/>
        <v>5.9313303742483114E-3</v>
      </c>
      <c r="AQ36" s="1157">
        <f t="shared" si="15"/>
        <v>-1.8162749496503983E-2</v>
      </c>
      <c r="AR36" s="1157">
        <f t="shared" si="15"/>
        <v>3.0349089412193608E-2</v>
      </c>
      <c r="AS36" s="1157">
        <f t="shared" si="15"/>
        <v>-5.563422681952479E-2</v>
      </c>
      <c r="AT36" s="1157">
        <f t="shared" si="15"/>
        <v>-5.2131330128095676E-2</v>
      </c>
      <c r="AU36" s="1157">
        <f t="shared" si="15"/>
        <v>4.589885472980626E-2</v>
      </c>
      <c r="AV36" s="1157">
        <f t="shared" si="15"/>
        <v>4.4814497398191655E-2</v>
      </c>
      <c r="AW36" s="1157">
        <f t="shared" si="15"/>
        <v>3.3106798258909498E-2</v>
      </c>
      <c r="AX36" s="1157">
        <f t="shared" si="15"/>
        <v>6.5819963124977843E-3</v>
      </c>
      <c r="AY36" s="1157">
        <f t="shared" si="15"/>
        <v>-4.0287226831578038E-2</v>
      </c>
      <c r="AZ36" s="1157">
        <f t="shared" si="15"/>
        <v>-3.3493320503189872E-2</v>
      </c>
      <c r="BA36" s="1157">
        <f t="shared" si="15"/>
        <v>-1.7846529434742742E-2</v>
      </c>
      <c r="BB36" s="1157">
        <f t="shared" si="15"/>
        <v>-1.4775641938088113E-2</v>
      </c>
      <c r="BC36" s="1157">
        <f t="shared" si="15"/>
        <v>-4.060829527988119E-2</v>
      </c>
      <c r="BD36" s="1157">
        <f t="shared" si="15"/>
        <v>-3.38241535422662E-2</v>
      </c>
      <c r="BE36" s="1157">
        <f t="shared" si="15"/>
        <v>-5.8751979962256673E-2</v>
      </c>
      <c r="BF36" s="1157">
        <f t="shared" si="15"/>
        <v>2.0294242428179343E-2</v>
      </c>
      <c r="BG36" s="1157">
        <f t="shared" si="15"/>
        <v>-2.9426498807553436E-2</v>
      </c>
      <c r="BH36" s="1158"/>
      <c r="BR36" s="1134"/>
      <c r="BS36" s="1134"/>
      <c r="BT36" s="1134"/>
      <c r="BU36" s="1134"/>
      <c r="BV36" s="1134"/>
      <c r="BW36" s="1134"/>
      <c r="BX36" s="1134"/>
      <c r="BY36" s="1134"/>
      <c r="BZ36" s="1134"/>
      <c r="CA36" s="1134"/>
      <c r="CB36" s="1134"/>
      <c r="CC36" s="1134"/>
    </row>
    <row r="37" spans="19:81" ht="15.75">
      <c r="S37" s="1128"/>
      <c r="T37" s="1085" t="s">
        <v>401</v>
      </c>
      <c r="U37" s="1123">
        <v>1</v>
      </c>
      <c r="V37" s="1155"/>
      <c r="W37" s="1155"/>
      <c r="X37" s="1155"/>
      <c r="Y37" s="1155"/>
      <c r="Z37" s="1155"/>
      <c r="AA37" s="1156"/>
      <c r="AB37" s="1157">
        <f t="shared" ref="AB37:BG37" si="16">AB7/AA7-1</f>
        <v>1.3377116216596319E-2</v>
      </c>
      <c r="AC37" s="1157">
        <f t="shared" si="16"/>
        <v>1.5454998186402502E-2</v>
      </c>
      <c r="AD37" s="1157">
        <f t="shared" si="16"/>
        <v>-2.4529201374450471E-2</v>
      </c>
      <c r="AE37" s="1157">
        <f t="shared" si="16"/>
        <v>5.3455929824562931E-2</v>
      </c>
      <c r="AF37" s="1157">
        <f t="shared" si="16"/>
        <v>1.0043085093897508E-2</v>
      </c>
      <c r="AG37" s="1157">
        <f t="shared" si="16"/>
        <v>1.1060552524117639E-2</v>
      </c>
      <c r="AH37" s="1157">
        <f t="shared" si="16"/>
        <v>-9.8621468020194669E-3</v>
      </c>
      <c r="AI37" s="1157">
        <f t="shared" si="16"/>
        <v>-6.1841519371883091E-2</v>
      </c>
      <c r="AJ37" s="1157">
        <f t="shared" si="16"/>
        <v>3.2266368643389942E-3</v>
      </c>
      <c r="AK37" s="1157">
        <f t="shared" si="16"/>
        <v>2.0559015941282732E-2</v>
      </c>
      <c r="AL37" s="1157">
        <f t="shared" si="16"/>
        <v>-2.1405434277474211E-2</v>
      </c>
      <c r="AM37" s="1157">
        <f t="shared" si="16"/>
        <v>-2.3509892789855602E-2</v>
      </c>
      <c r="AN37" s="1157">
        <f t="shared" si="16"/>
        <v>6.1831176897531037E-4</v>
      </c>
      <c r="AO37" s="1157">
        <f t="shared" si="16"/>
        <v>-8.8553605663119761E-3</v>
      </c>
      <c r="AP37" s="1157">
        <f t="shared" si="16"/>
        <v>3.0685038983810919E-3</v>
      </c>
      <c r="AQ37" s="1157">
        <f t="shared" si="16"/>
        <v>-1.3998049523578304E-2</v>
      </c>
      <c r="AR37" s="1157">
        <f t="shared" si="16"/>
        <v>-2.2606749836151518E-3</v>
      </c>
      <c r="AS37" s="1157">
        <f t="shared" si="16"/>
        <v>-3.8898458571755667E-2</v>
      </c>
      <c r="AT37" s="1157">
        <f t="shared" si="16"/>
        <v>-0.10678481740280432</v>
      </c>
      <c r="AU37" s="1157">
        <f t="shared" si="16"/>
        <v>2.1433191799468343E-2</v>
      </c>
      <c r="AV37" s="1157">
        <f t="shared" si="16"/>
        <v>-1.3969664467811338E-2</v>
      </c>
      <c r="AW37" s="1157">
        <f t="shared" si="16"/>
        <v>2.3440985050153795E-2</v>
      </c>
      <c r="AX37" s="1157">
        <f t="shared" si="16"/>
        <v>1.5301991987025865E-2</v>
      </c>
      <c r="AY37" s="1157">
        <f t="shared" si="16"/>
        <v>-1.7307603685302597E-2</v>
      </c>
      <c r="AZ37" s="1157">
        <f t="shared" si="16"/>
        <v>-1.5072112317674469E-2</v>
      </c>
      <c r="BA37" s="1157">
        <f t="shared" si="16"/>
        <v>-3.7944557296655246E-3</v>
      </c>
      <c r="BB37" s="1157">
        <f t="shared" si="16"/>
        <v>1.1893169388178304E-2</v>
      </c>
      <c r="BC37" s="1157">
        <f t="shared" si="16"/>
        <v>-8.5719405737216814E-4</v>
      </c>
      <c r="BD37" s="1157">
        <f t="shared" si="16"/>
        <v>-1.5085624903012573E-2</v>
      </c>
      <c r="BE37" s="1157">
        <f t="shared" si="16"/>
        <v>-5.7157691331046534E-2</v>
      </c>
      <c r="BF37" s="1157">
        <f t="shared" si="16"/>
        <v>1.8471520135111774E-2</v>
      </c>
      <c r="BG37" s="1157">
        <f t="shared" si="16"/>
        <v>-3.4054280631426681E-2</v>
      </c>
      <c r="BH37" s="1158"/>
      <c r="BR37" s="1134"/>
      <c r="BS37" s="1134"/>
      <c r="BT37" s="1134"/>
      <c r="BU37" s="1134"/>
      <c r="BV37" s="1134"/>
      <c r="BW37" s="1134"/>
      <c r="BX37" s="1134"/>
      <c r="BY37" s="1134"/>
      <c r="BZ37" s="1134"/>
      <c r="CA37" s="1134"/>
      <c r="CB37" s="1134"/>
      <c r="CC37" s="1134"/>
    </row>
    <row r="38" spans="19:81" ht="18.75">
      <c r="S38" s="1131" t="s">
        <v>402</v>
      </c>
      <c r="T38" s="1075"/>
      <c r="U38" s="1123">
        <v>28</v>
      </c>
      <c r="V38" s="1155"/>
      <c r="W38" s="1155"/>
      <c r="X38" s="1155"/>
      <c r="Y38" s="1155"/>
      <c r="Z38" s="1155"/>
      <c r="AA38" s="1156"/>
      <c r="AB38" s="1157">
        <f t="shared" ref="AB38:BE38" si="17">AB8/AA8-1</f>
        <v>-1.4856498297012743E-2</v>
      </c>
      <c r="AC38" s="1157">
        <f t="shared" si="17"/>
        <v>-1.5374148013183042E-3</v>
      </c>
      <c r="AD38" s="1157">
        <f t="shared" si="17"/>
        <v>-2.0524059805848038E-2</v>
      </c>
      <c r="AE38" s="1157">
        <f t="shared" si="17"/>
        <v>8.2982689078914262E-4</v>
      </c>
      <c r="AF38" s="1157">
        <f t="shared" si="17"/>
        <v>-2.7626685788025296E-2</v>
      </c>
      <c r="AG38" s="1157">
        <f t="shared" si="17"/>
        <v>-3.024393134637271E-2</v>
      </c>
      <c r="AH38" s="1157">
        <f t="shared" si="17"/>
        <v>-1.1659300879231727E-2</v>
      </c>
      <c r="AI38" s="1157">
        <f t="shared" si="17"/>
        <v>-4.2247733032849566E-2</v>
      </c>
      <c r="AJ38" s="1157">
        <f t="shared" si="17"/>
        <v>-9.9680296008599623E-3</v>
      </c>
      <c r="AK38" s="1157">
        <f t="shared" si="17"/>
        <v>-1.7115965399287059E-2</v>
      </c>
      <c r="AL38" s="1157">
        <f t="shared" si="17"/>
        <v>-3.1344596240897249E-2</v>
      </c>
      <c r="AM38" s="1157">
        <f t="shared" si="17"/>
        <v>-2.2863353206040937E-2</v>
      </c>
      <c r="AN38" s="1157">
        <f t="shared" si="17"/>
        <v>-2.5667508817174389E-2</v>
      </c>
      <c r="AO38" s="1157">
        <f t="shared" si="17"/>
        <v>-9.0804551428165237E-3</v>
      </c>
      <c r="AP38" s="1157">
        <f t="shared" si="17"/>
        <v>-4.0083774955723683E-4</v>
      </c>
      <c r="AQ38" s="1157">
        <f t="shared" si="17"/>
        <v>-1.6776385297183727E-2</v>
      </c>
      <c r="AR38" s="1157">
        <f t="shared" si="17"/>
        <v>-1.8723951632972469E-2</v>
      </c>
      <c r="AS38" s="1157">
        <f t="shared" si="17"/>
        <v>-2.4276106223861116E-2</v>
      </c>
      <c r="AT38" s="1157">
        <f t="shared" si="17"/>
        <v>-1.6730106749072382E-2</v>
      </c>
      <c r="AU38" s="1157">
        <f t="shared" si="17"/>
        <v>-1.4115046666329567E-2</v>
      </c>
      <c r="AV38" s="1157">
        <f t="shared" si="17"/>
        <v>-3.9162119595740008E-2</v>
      </c>
      <c r="AW38" s="1157">
        <f t="shared" si="17"/>
        <v>-2.1936103957959197E-2</v>
      </c>
      <c r="AX38" s="1157">
        <f t="shared" si="17"/>
        <v>-2.0068551168126447E-3</v>
      </c>
      <c r="AY38" s="1157">
        <f t="shared" si="17"/>
        <v>-1.7102977049378687E-2</v>
      </c>
      <c r="AZ38" s="1157">
        <f t="shared" si="17"/>
        <v>-1.2964551508916844E-2</v>
      </c>
      <c r="BA38" s="1157">
        <f t="shared" si="17"/>
        <v>-1.3888555595183982E-3</v>
      </c>
      <c r="BB38" s="1157">
        <f t="shared" si="17"/>
        <v>-6.7340435008622634E-3</v>
      </c>
      <c r="BC38" s="1157">
        <f t="shared" si="17"/>
        <v>-1.3670652632422287E-2</v>
      </c>
      <c r="BD38" s="1157">
        <f t="shared" si="17"/>
        <v>-6.3732069151941628E-3</v>
      </c>
      <c r="BE38" s="1157">
        <f t="shared" si="17"/>
        <v>-3.7813431535937969E-3</v>
      </c>
      <c r="BF38" s="1157">
        <f>BF8/BE8-1</f>
        <v>-4.2432457602947782E-4</v>
      </c>
      <c r="BG38" s="1157">
        <f>BG8/BF8-1</f>
        <v>-1.1632240679273487E-2</v>
      </c>
      <c r="BH38" s="1158"/>
      <c r="BR38" s="1134"/>
      <c r="BS38" s="1134"/>
      <c r="BT38" s="1134"/>
      <c r="BU38" s="1134"/>
      <c r="BV38" s="1134"/>
      <c r="BW38" s="1134"/>
      <c r="BX38" s="1134"/>
      <c r="BY38" s="1134"/>
      <c r="BZ38" s="1134"/>
      <c r="CA38" s="1134"/>
      <c r="CB38" s="1134"/>
      <c r="CC38" s="1134"/>
    </row>
    <row r="39" spans="19:81" ht="18.75">
      <c r="S39" s="1131" t="s">
        <v>403</v>
      </c>
      <c r="T39" s="1075"/>
      <c r="U39" s="1123">
        <v>265</v>
      </c>
      <c r="V39" s="1155"/>
      <c r="W39" s="1155"/>
      <c r="X39" s="1155"/>
      <c r="Y39" s="1155"/>
      <c r="Z39" s="1155"/>
      <c r="AA39" s="1156"/>
      <c r="AB39" s="1157">
        <f t="shared" ref="AB39:BG39" si="18">AB9/AA9-1</f>
        <v>-9.8422821656682924E-3</v>
      </c>
      <c r="AC39" s="1157">
        <f t="shared" si="18"/>
        <v>4.8020314365551098E-3</v>
      </c>
      <c r="AD39" s="1157">
        <f t="shared" si="18"/>
        <v>-2.9462443356039758E-3</v>
      </c>
      <c r="AE39" s="1157">
        <f t="shared" si="18"/>
        <v>3.8027806665056563E-2</v>
      </c>
      <c r="AF39" s="1157">
        <f t="shared" si="18"/>
        <v>8.4869809103136351E-3</v>
      </c>
      <c r="AG39" s="1157">
        <f t="shared" si="18"/>
        <v>3.2947080540361995E-2</v>
      </c>
      <c r="AH39" s="1157">
        <f t="shared" si="18"/>
        <v>2.3251127653179049E-2</v>
      </c>
      <c r="AI39" s="1157">
        <f t="shared" si="18"/>
        <v>-4.4508248557192265E-2</v>
      </c>
      <c r="AJ39" s="1157">
        <f t="shared" si="18"/>
        <v>-0.18130683057541341</v>
      </c>
      <c r="AK39" s="1157">
        <f t="shared" si="18"/>
        <v>9.1138285140913933E-2</v>
      </c>
      <c r="AL39" s="1157">
        <f t="shared" si="18"/>
        <v>-0.12023710015516509</v>
      </c>
      <c r="AM39" s="1157">
        <f t="shared" si="18"/>
        <v>-2.1908604396505438E-2</v>
      </c>
      <c r="AN39" s="1157">
        <f t="shared" si="18"/>
        <v>-4.7131537655759059E-3</v>
      </c>
      <c r="AO39" s="1157">
        <f t="shared" si="18"/>
        <v>-6.930067316761046E-3</v>
      </c>
      <c r="AP39" s="1157">
        <f t="shared" si="18"/>
        <v>-1.2905698799914544E-2</v>
      </c>
      <c r="AQ39" s="1157">
        <f t="shared" si="18"/>
        <v>-4.4685704167416462E-3</v>
      </c>
      <c r="AR39" s="1157">
        <f t="shared" si="18"/>
        <v>-2.2359879043222231E-2</v>
      </c>
      <c r="AS39" s="1157">
        <f t="shared" si="18"/>
        <v>-3.6116885146752931E-2</v>
      </c>
      <c r="AT39" s="1157">
        <f t="shared" si="18"/>
        <v>-2.377014116584597E-2</v>
      </c>
      <c r="AU39" s="1157">
        <f t="shared" si="18"/>
        <v>-2.061869678375905E-2</v>
      </c>
      <c r="AV39" s="1157">
        <f t="shared" si="18"/>
        <v>-1.7423780400712574E-2</v>
      </c>
      <c r="AW39" s="1157">
        <f t="shared" si="18"/>
        <v>-1.6914539505295978E-2</v>
      </c>
      <c r="AX39" s="1157">
        <f t="shared" si="18"/>
        <v>-2.4557278911645497E-3</v>
      </c>
      <c r="AY39" s="1157">
        <f t="shared" si="18"/>
        <v>-2.0213288141237018E-2</v>
      </c>
      <c r="AZ39" s="1157">
        <f t="shared" si="18"/>
        <v>-1.42580666769625E-2</v>
      </c>
      <c r="BA39" s="1157">
        <f t="shared" si="18"/>
        <v>-2.4221442486153322E-2</v>
      </c>
      <c r="BB39" s="1157">
        <f t="shared" si="18"/>
        <v>1.2277168169878783E-2</v>
      </c>
      <c r="BC39" s="1157">
        <f t="shared" si="18"/>
        <v>-2.206573118634636E-2</v>
      </c>
      <c r="BD39" s="1157">
        <f t="shared" si="18"/>
        <v>-2.0578020553397858E-2</v>
      </c>
      <c r="BE39" s="1157">
        <f t="shared" si="18"/>
        <v>-1.6549020053415964E-2</v>
      </c>
      <c r="BF39" s="1157">
        <f t="shared" si="18"/>
        <v>-1.1509692664610438E-2</v>
      </c>
      <c r="BG39" s="1157">
        <f t="shared" si="18"/>
        <v>-1.0513723598596814E-2</v>
      </c>
      <c r="BH39" s="1158"/>
      <c r="BR39" s="1134"/>
      <c r="BS39" s="1134"/>
      <c r="BT39" s="1134"/>
      <c r="BU39" s="1134"/>
      <c r="BV39" s="1134"/>
      <c r="BW39" s="1134"/>
      <c r="BX39" s="1134"/>
      <c r="BY39" s="1134"/>
      <c r="BZ39" s="1134"/>
      <c r="CA39" s="1134"/>
      <c r="CB39" s="1134"/>
      <c r="CC39" s="1134"/>
    </row>
    <row r="40" spans="19:81" ht="15.75">
      <c r="S40" s="1135" t="s">
        <v>26</v>
      </c>
      <c r="T40" s="1092"/>
      <c r="U40" s="1123"/>
      <c r="V40" s="1155"/>
      <c r="W40" s="1155"/>
      <c r="X40" s="1155"/>
      <c r="Y40" s="1155"/>
      <c r="Z40" s="1155"/>
      <c r="AA40" s="1156"/>
      <c r="AB40" s="1157">
        <f t="shared" ref="AB40:BG40" si="19">AB10/AA10-1</f>
        <v>0.10650900072529979</v>
      </c>
      <c r="AC40" s="1157">
        <f t="shared" si="19"/>
        <v>5.4760774418565417E-2</v>
      </c>
      <c r="AD40" s="1157">
        <f t="shared" si="19"/>
        <v>9.0763093643140502E-2</v>
      </c>
      <c r="AE40" s="1157">
        <f t="shared" si="19"/>
        <v>9.7700551378979483E-2</v>
      </c>
      <c r="AF40" s="1157">
        <f t="shared" si="19"/>
        <v>0.19608965873978113</v>
      </c>
      <c r="AG40" s="1157">
        <f t="shared" si="19"/>
        <v>1.2572901770143918E-2</v>
      </c>
      <c r="AH40" s="1157">
        <f t="shared" si="19"/>
        <v>-1.8016939067575621E-2</v>
      </c>
      <c r="AI40" s="1157">
        <f t="shared" si="19"/>
        <v>-9.1510918725629553E-2</v>
      </c>
      <c r="AJ40" s="1157">
        <f t="shared" si="19"/>
        <v>-0.13446871473749855</v>
      </c>
      <c r="AK40" s="1157">
        <f t="shared" si="19"/>
        <v>-0.1075647592377339</v>
      </c>
      <c r="AL40" s="1157">
        <f t="shared" si="19"/>
        <v>-0.15126898901216979</v>
      </c>
      <c r="AM40" s="1157">
        <f t="shared" si="19"/>
        <v>-0.10330554372863821</v>
      </c>
      <c r="AN40" s="1157">
        <f t="shared" si="19"/>
        <v>-1.5205935499661982E-2</v>
      </c>
      <c r="AO40" s="1157">
        <f t="shared" si="19"/>
        <v>-9.295829503583819E-2</v>
      </c>
      <c r="AP40" s="1157">
        <f t="shared" si="19"/>
        <v>1.8286040581145357E-2</v>
      </c>
      <c r="AQ40" s="1157">
        <f t="shared" si="19"/>
        <v>7.9673754470967362E-2</v>
      </c>
      <c r="AR40" s="1157">
        <f t="shared" si="19"/>
        <v>2.2900540499946054E-2</v>
      </c>
      <c r="AS40" s="1157">
        <f t="shared" si="19"/>
        <v>-1.1351652789506006E-2</v>
      </c>
      <c r="AT40" s="1157">
        <f t="shared" si="19"/>
        <v>-6.6877767250551501E-2</v>
      </c>
      <c r="AU40" s="1157">
        <f t="shared" si="19"/>
        <v>9.7367350343030568E-2</v>
      </c>
      <c r="AV40" s="1157">
        <f t="shared" si="19"/>
        <v>7.3873583846147062E-2</v>
      </c>
      <c r="AW40" s="1157">
        <f t="shared" si="19"/>
        <v>7.7864755635869365E-2</v>
      </c>
      <c r="AX40" s="1157">
        <f t="shared" si="19"/>
        <v>7.014377671687555E-2</v>
      </c>
      <c r="AY40" s="1157">
        <f t="shared" si="19"/>
        <v>8.2388987596808017E-2</v>
      </c>
      <c r="AZ40" s="1157">
        <f t="shared" si="19"/>
        <v>6.9348394329846741E-2</v>
      </c>
      <c r="BA40" s="1157">
        <f t="shared" si="19"/>
        <v>7.7796012530785497E-2</v>
      </c>
      <c r="BB40" s="1157">
        <f t="shared" si="19"/>
        <v>4.3784957732637686E-2</v>
      </c>
      <c r="BC40" s="1157">
        <f t="shared" si="19"/>
        <v>3.7948331456147288E-2</v>
      </c>
      <c r="BD40" s="1157">
        <f t="shared" si="19"/>
        <v>5.1247267589857648E-2</v>
      </c>
      <c r="BE40" s="1157">
        <f t="shared" si="19"/>
        <v>4.2898034313562095E-2</v>
      </c>
      <c r="BF40" s="1157">
        <f t="shared" si="19"/>
        <v>1.7472208651849064E-2</v>
      </c>
      <c r="BG40" s="1157">
        <f t="shared" si="19"/>
        <v>1.2282978250491183E-2</v>
      </c>
      <c r="BH40" s="1158"/>
      <c r="BR40" s="1134"/>
      <c r="BS40" s="1134"/>
      <c r="BT40" s="1134"/>
      <c r="BU40" s="1134"/>
      <c r="BV40" s="1134"/>
      <c r="BW40" s="1134"/>
      <c r="BX40" s="1134"/>
      <c r="BY40" s="1134"/>
      <c r="BZ40" s="1134"/>
      <c r="CA40" s="1134"/>
      <c r="CB40" s="1134"/>
      <c r="CC40" s="1134"/>
    </row>
    <row r="41" spans="19:81" ht="30">
      <c r="S41" s="1136"/>
      <c r="T41" s="1095" t="s">
        <v>404</v>
      </c>
      <c r="U41" s="1096" t="s">
        <v>496</v>
      </c>
      <c r="V41" s="1155"/>
      <c r="W41" s="1155"/>
      <c r="X41" s="1155"/>
      <c r="Y41" s="1155"/>
      <c r="Z41" s="1155"/>
      <c r="AA41" s="1156"/>
      <c r="AB41" s="1157">
        <f t="shared" ref="AB41:BG41" si="20">AB11/AA11-1</f>
        <v>8.9126999625155356E-2</v>
      </c>
      <c r="AC41" s="1157">
        <f t="shared" si="20"/>
        <v>2.4972727649542392E-2</v>
      </c>
      <c r="AD41" s="1157">
        <f t="shared" si="20"/>
        <v>2.7938773415421281E-2</v>
      </c>
      <c r="AE41" s="1157">
        <f t="shared" si="20"/>
        <v>0.16674990328737849</v>
      </c>
      <c r="AF41" s="1157">
        <f t="shared" si="20"/>
        <v>0.2009175986146341</v>
      </c>
      <c r="AG41" s="1157">
        <f t="shared" si="20"/>
        <v>-2.0315659982590661E-2</v>
      </c>
      <c r="AH41" s="1157">
        <f t="shared" si="20"/>
        <v>-3.1139717949458801E-3</v>
      </c>
      <c r="AI41" s="1157">
        <f t="shared" si="20"/>
        <v>-2.6148866944003646E-2</v>
      </c>
      <c r="AJ41" s="1157">
        <f t="shared" si="20"/>
        <v>2.6691635861907592E-2</v>
      </c>
      <c r="AK41" s="1157">
        <f t="shared" si="20"/>
        <v>-5.7620810590719329E-2</v>
      </c>
      <c r="AL41" s="1157">
        <f t="shared" si="20"/>
        <v>-0.14327102516899282</v>
      </c>
      <c r="AM41" s="1157">
        <f t="shared" si="20"/>
        <v>-0.15456129962872389</v>
      </c>
      <c r="AN41" s="1157">
        <f t="shared" si="20"/>
        <v>8.1293137080415967E-3</v>
      </c>
      <c r="AO41" s="1157">
        <f t="shared" si="20"/>
        <v>-0.21030145057611038</v>
      </c>
      <c r="AP41" s="1157">
        <f t="shared" si="20"/>
        <v>3.5580289853706315E-2</v>
      </c>
      <c r="AQ41" s="1157">
        <f t="shared" si="20"/>
        <v>0.14688872604375458</v>
      </c>
      <c r="AR41" s="1157">
        <f t="shared" si="20"/>
        <v>0.15113199170145708</v>
      </c>
      <c r="AS41" s="1157">
        <f t="shared" si="20"/>
        <v>0.15310762100317676</v>
      </c>
      <c r="AT41" s="1157">
        <f t="shared" si="20"/>
        <v>9.0443540040049619E-2</v>
      </c>
      <c r="AU41" s="1157">
        <f t="shared" si="20"/>
        <v>0.11668546826464454</v>
      </c>
      <c r="AV41" s="1157">
        <f t="shared" si="20"/>
        <v>0.12116384601700725</v>
      </c>
      <c r="AW41" s="1157">
        <f t="shared" si="20"/>
        <v>0.12610239348405239</v>
      </c>
      <c r="AX41" s="1157">
        <f t="shared" si="20"/>
        <v>9.3998327892757638E-2</v>
      </c>
      <c r="AY41" s="1157">
        <f t="shared" si="20"/>
        <v>0.11543743948511853</v>
      </c>
      <c r="AZ41" s="1157">
        <f t="shared" si="20"/>
        <v>9.6894649871011485E-2</v>
      </c>
      <c r="BA41" s="1157">
        <f t="shared" si="20"/>
        <v>8.5924575807357462E-2</v>
      </c>
      <c r="BB41" s="1157">
        <f t="shared" si="20"/>
        <v>5.3896667401229337E-2</v>
      </c>
      <c r="BC41" s="1157">
        <f t="shared" si="20"/>
        <v>4.7339984623477882E-2</v>
      </c>
      <c r="BD41" s="1157">
        <f t="shared" si="20"/>
        <v>6.0861464503822127E-2</v>
      </c>
      <c r="BE41" s="1157">
        <f t="shared" si="20"/>
        <v>4.5079289249272625E-2</v>
      </c>
      <c r="BF41" s="1157">
        <f t="shared" si="20"/>
        <v>2.5159103356402035E-2</v>
      </c>
      <c r="BG41" s="1157">
        <f t="shared" si="20"/>
        <v>1.2697907018915267E-2</v>
      </c>
      <c r="BH41" s="1158"/>
      <c r="BR41" s="1139"/>
      <c r="BS41" s="1139"/>
      <c r="BT41" s="1139"/>
      <c r="BU41" s="1139"/>
      <c r="BV41" s="1139"/>
      <c r="BW41" s="1134"/>
      <c r="BX41" s="1134"/>
      <c r="BY41" s="1134"/>
      <c r="BZ41" s="1134"/>
      <c r="CA41" s="1134"/>
      <c r="CB41" s="1134"/>
      <c r="CC41" s="1134"/>
    </row>
    <row r="42" spans="19:81" ht="30">
      <c r="S42" s="1136"/>
      <c r="T42" s="1095" t="s">
        <v>405</v>
      </c>
      <c r="U42" s="1096" t="s">
        <v>497</v>
      </c>
      <c r="V42" s="1155"/>
      <c r="W42" s="1155"/>
      <c r="X42" s="1155"/>
      <c r="Y42" s="1155"/>
      <c r="Z42" s="1155"/>
      <c r="AA42" s="1156"/>
      <c r="AB42" s="1157">
        <f t="shared" ref="AB42:BG42" si="21">AB12/AA12-1</f>
        <v>0.14677095884610503</v>
      </c>
      <c r="AC42" s="1157">
        <f t="shared" si="21"/>
        <v>1.6590105127676003E-2</v>
      </c>
      <c r="AD42" s="1157">
        <f t="shared" si="21"/>
        <v>0.42944100974223298</v>
      </c>
      <c r="AE42" s="1157">
        <f t="shared" si="21"/>
        <v>0.22582115325927177</v>
      </c>
      <c r="AF42" s="1157">
        <f t="shared" si="21"/>
        <v>0.31286979835980988</v>
      </c>
      <c r="AG42" s="1157">
        <f t="shared" si="21"/>
        <v>3.1544252140475404E-2</v>
      </c>
      <c r="AH42" s="1157">
        <f t="shared" si="21"/>
        <v>9.0793066576428716E-2</v>
      </c>
      <c r="AI42" s="1157">
        <f t="shared" si="21"/>
        <v>-0.17513079393369169</v>
      </c>
      <c r="AJ42" s="1157">
        <f t="shared" si="21"/>
        <v>-0.21595725750124428</v>
      </c>
      <c r="AK42" s="1157">
        <f t="shared" si="21"/>
        <v>-0.11128874605595751</v>
      </c>
      <c r="AL42" s="1157">
        <f t="shared" si="21"/>
        <v>-0.16903787278011262</v>
      </c>
      <c r="AM42" s="1157">
        <f t="shared" si="21"/>
        <v>-5.7130747213953947E-2</v>
      </c>
      <c r="AN42" s="1157">
        <f t="shared" si="21"/>
        <v>-3.1082007327308037E-2</v>
      </c>
      <c r="AO42" s="1157">
        <f t="shared" si="21"/>
        <v>4.6222685486708048E-2</v>
      </c>
      <c r="AP42" s="1157">
        <f t="shared" si="21"/>
        <v>-6.2959379661196802E-2</v>
      </c>
      <c r="AQ42" s="1157">
        <f t="shared" si="21"/>
        <v>4.8132057833555564E-2</v>
      </c>
      <c r="AR42" s="1157">
        <f t="shared" si="21"/>
        <v>-0.12171222105690316</v>
      </c>
      <c r="AS42" s="1157">
        <f t="shared" si="21"/>
        <v>-0.27617052817921661</v>
      </c>
      <c r="AT42" s="1157">
        <f t="shared" si="21"/>
        <v>-0.29453033441127285</v>
      </c>
      <c r="AU42" s="1157">
        <f t="shared" si="21"/>
        <v>4.7811034450252254E-2</v>
      </c>
      <c r="AV42" s="1157">
        <f t="shared" si="21"/>
        <v>-0.11513433020790198</v>
      </c>
      <c r="AW42" s="1157">
        <f t="shared" si="21"/>
        <v>-8.1364708552080889E-2</v>
      </c>
      <c r="AX42" s="1157">
        <f t="shared" si="21"/>
        <v>-4.4505951514193787E-2</v>
      </c>
      <c r="AY42" s="1157">
        <f t="shared" si="21"/>
        <v>2.7109692818812592E-2</v>
      </c>
      <c r="AZ42" s="1157">
        <f t="shared" si="21"/>
        <v>-1.5991013890106265E-2</v>
      </c>
      <c r="BA42" s="1157">
        <f t="shared" si="21"/>
        <v>1.9640462997406294E-2</v>
      </c>
      <c r="BB42" s="1157">
        <f t="shared" si="21"/>
        <v>3.7736174556879831E-2</v>
      </c>
      <c r="BC42" s="1157">
        <f t="shared" si="21"/>
        <v>2.605439140155319E-3</v>
      </c>
      <c r="BD42" s="1157">
        <f t="shared" si="21"/>
        <v>-1.3702184500725689E-2</v>
      </c>
      <c r="BE42" s="1157">
        <f t="shared" si="21"/>
        <v>1.8321895410328137E-2</v>
      </c>
      <c r="BF42" s="1157">
        <f t="shared" si="21"/>
        <v>-9.6241478835365712E-2</v>
      </c>
      <c r="BG42" s="1157">
        <f t="shared" si="21"/>
        <v>4.9463888125882205E-2</v>
      </c>
      <c r="BH42" s="1158"/>
      <c r="BR42" s="1139"/>
      <c r="BS42" s="1139"/>
      <c r="BT42" s="1139"/>
      <c r="BU42" s="1139"/>
      <c r="BV42" s="1139"/>
      <c r="BW42" s="1134"/>
      <c r="BX42" s="1134"/>
      <c r="BY42" s="1134"/>
      <c r="BZ42" s="1134"/>
      <c r="CA42" s="1134"/>
      <c r="CB42" s="1134"/>
      <c r="CC42" s="1134"/>
    </row>
    <row r="43" spans="19:81" ht="18.75" customHeight="1">
      <c r="S43" s="1136"/>
      <c r="T43" s="1097" t="s">
        <v>406</v>
      </c>
      <c r="U43" s="1123">
        <v>23500</v>
      </c>
      <c r="V43" s="1155"/>
      <c r="W43" s="1155"/>
      <c r="X43" s="1155"/>
      <c r="Y43" s="1155"/>
      <c r="Z43" s="1155"/>
      <c r="AA43" s="1156"/>
      <c r="AB43" s="381">
        <f t="shared" ref="AB43:BG43" si="22">AB13/AA13-1</f>
        <v>0.10597990842559768</v>
      </c>
      <c r="AC43" s="381">
        <f t="shared" si="22"/>
        <v>0.10082206227726243</v>
      </c>
      <c r="AD43" s="381">
        <f t="shared" si="22"/>
        <v>4.0685026921865042E-3</v>
      </c>
      <c r="AE43" s="381">
        <f t="shared" si="22"/>
        <v>-4.3594461739101642E-2</v>
      </c>
      <c r="AF43" s="381">
        <f t="shared" si="22"/>
        <v>9.5232893044166156E-2</v>
      </c>
      <c r="AG43" s="381">
        <f t="shared" si="22"/>
        <v>3.5939647662295071E-2</v>
      </c>
      <c r="AH43" s="381">
        <f t="shared" si="22"/>
        <v>-0.13420074105228874</v>
      </c>
      <c r="AI43" s="381">
        <f t="shared" si="22"/>
        <v>-8.4000953404090084E-2</v>
      </c>
      <c r="AJ43" s="381">
        <f t="shared" si="22"/>
        <v>-0.28719245339563959</v>
      </c>
      <c r="AK43" s="381">
        <f t="shared" si="22"/>
        <v>-0.20639926583114354</v>
      </c>
      <c r="AL43" s="381">
        <f t="shared" si="22"/>
        <v>-0.15350008483031963</v>
      </c>
      <c r="AM43" s="381">
        <f t="shared" si="22"/>
        <v>-4.9292656045217154E-2</v>
      </c>
      <c r="AN43" s="381">
        <f t="shared" si="22"/>
        <v>-5.3913553640771772E-2</v>
      </c>
      <c r="AO43" s="381">
        <f t="shared" si="22"/>
        <v>-1.3315954969596033E-2</v>
      </c>
      <c r="AP43" s="381">
        <f t="shared" si="22"/>
        <v>-5.2893225482714579E-2</v>
      </c>
      <c r="AQ43" s="381">
        <f t="shared" si="22"/>
        <v>1.5707264783096475E-2</v>
      </c>
      <c r="AR43" s="381">
        <f t="shared" si="22"/>
        <v>-9.5194403883182566E-2</v>
      </c>
      <c r="AS43" s="381">
        <f t="shared" si="22"/>
        <v>-0.12147927828505922</v>
      </c>
      <c r="AT43" s="381">
        <f t="shared" si="22"/>
        <v>-0.41348571711065063</v>
      </c>
      <c r="AU43" s="381">
        <f t="shared" si="22"/>
        <v>7.0073056135036005E-3</v>
      </c>
      <c r="AV43" s="381">
        <f t="shared" si="22"/>
        <v>-8.9002006598037364E-2</v>
      </c>
      <c r="AW43" s="381">
        <f t="shared" si="22"/>
        <v>-1.9370402453044555E-2</v>
      </c>
      <c r="AX43" s="381">
        <f t="shared" si="22"/>
        <v>-5.510119050672746E-2</v>
      </c>
      <c r="AY43" s="381">
        <f t="shared" si="22"/>
        <v>-2.4677475216118849E-2</v>
      </c>
      <c r="AZ43" s="381">
        <f t="shared" si="22"/>
        <v>3.3992526039319682E-2</v>
      </c>
      <c r="BA43" s="381">
        <f t="shared" si="22"/>
        <v>1.7529955059224722E-2</v>
      </c>
      <c r="BB43" s="381">
        <f t="shared" si="22"/>
        <v>-3.4652997260260054E-2</v>
      </c>
      <c r="BC43" s="381">
        <f t="shared" si="22"/>
        <v>-2.2259927907267163E-2</v>
      </c>
      <c r="BD43" s="381">
        <f t="shared" si="22"/>
        <v>-3.0838351316354484E-2</v>
      </c>
      <c r="BE43" s="381">
        <f t="shared" si="22"/>
        <v>2.0046287551568343E-2</v>
      </c>
      <c r="BF43" s="381">
        <f t="shared" si="22"/>
        <v>-3.5781402722174782E-3</v>
      </c>
      <c r="BG43" s="381">
        <f t="shared" si="22"/>
        <v>-4.5662399014276045E-2</v>
      </c>
      <c r="BH43" s="400"/>
      <c r="BI43" s="324"/>
      <c r="BJ43" s="324"/>
      <c r="BL43" s="324"/>
      <c r="BO43" s="314"/>
      <c r="BP43" s="1138"/>
      <c r="BQ43" s="1114"/>
      <c r="BR43" s="1139"/>
      <c r="BS43" s="1139"/>
      <c r="BT43" s="1139"/>
      <c r="BU43" s="1139"/>
      <c r="BV43" s="1139"/>
      <c r="BW43" s="1134"/>
      <c r="BX43" s="1134"/>
      <c r="BY43" s="1134"/>
      <c r="BZ43" s="1134"/>
      <c r="CA43" s="1134"/>
      <c r="CB43" s="1134"/>
      <c r="CC43" s="1134"/>
    </row>
    <row r="44" spans="19:81" ht="18.75" customHeight="1" thickBot="1">
      <c r="S44" s="1140"/>
      <c r="T44" s="1099" t="s">
        <v>407</v>
      </c>
      <c r="U44" s="1123">
        <v>16100</v>
      </c>
      <c r="V44" s="1159"/>
      <c r="W44" s="1159"/>
      <c r="X44" s="1159"/>
      <c r="Y44" s="1159"/>
      <c r="Z44" s="1159"/>
      <c r="AA44" s="1160"/>
      <c r="AB44" s="1161">
        <f t="shared" ref="AB44:BG44" si="23">AB14/AA14-1</f>
        <v>0</v>
      </c>
      <c r="AC44" s="1161">
        <f t="shared" si="23"/>
        <v>0</v>
      </c>
      <c r="AD44" s="1161">
        <f t="shared" si="23"/>
        <v>0.33333333333333304</v>
      </c>
      <c r="AE44" s="1161">
        <f t="shared" si="23"/>
        <v>0.75000000000000044</v>
      </c>
      <c r="AF44" s="1161">
        <f t="shared" si="23"/>
        <v>1.6428571428571419</v>
      </c>
      <c r="AG44" s="1161">
        <f t="shared" si="23"/>
        <v>-4.6707137754348982E-2</v>
      </c>
      <c r="AH44" s="1161">
        <f t="shared" si="23"/>
        <v>-9.6943383920630399E-2</v>
      </c>
      <c r="AI44" s="1161">
        <f t="shared" si="23"/>
        <v>0.11116697680245191</v>
      </c>
      <c r="AJ44" s="1161">
        <f t="shared" si="23"/>
        <v>0.66857342616118953</v>
      </c>
      <c r="AK44" s="1161">
        <f t="shared" si="23"/>
        <v>-6.2198674459961745E-2</v>
      </c>
      <c r="AL44" s="1161">
        <f t="shared" si="23"/>
        <v>2.6366613976997577E-2</v>
      </c>
      <c r="AM44" s="1161">
        <f t="shared" si="23"/>
        <v>0.2534185729842251</v>
      </c>
      <c r="AN44" s="1161">
        <f t="shared" si="23"/>
        <v>0.13593235287457217</v>
      </c>
      <c r="AO44" s="1161">
        <f t="shared" si="23"/>
        <v>0.16082356103925921</v>
      </c>
      <c r="AP44" s="1161">
        <f t="shared" si="23"/>
        <v>2.1111238721667123</v>
      </c>
      <c r="AQ44" s="1161">
        <f t="shared" si="23"/>
        <v>-5.0596706125862756E-2</v>
      </c>
      <c r="AR44" s="1161">
        <f t="shared" si="23"/>
        <v>0.13045143342193399</v>
      </c>
      <c r="AS44" s="1161">
        <f t="shared" si="23"/>
        <v>-6.6550636105925931E-2</v>
      </c>
      <c r="AT44" s="1161">
        <f t="shared" si="23"/>
        <v>-8.3911005785010095E-2</v>
      </c>
      <c r="AU44" s="1161">
        <f t="shared" si="23"/>
        <v>0.1382769119675018</v>
      </c>
      <c r="AV44" s="1161">
        <f t="shared" si="23"/>
        <v>0.17244051095969137</v>
      </c>
      <c r="AW44" s="1161">
        <f t="shared" si="23"/>
        <v>-0.16195468143268799</v>
      </c>
      <c r="AX44" s="1161">
        <f t="shared" si="23"/>
        <v>7.557041208981774E-2</v>
      </c>
      <c r="AY44" s="1161">
        <f t="shared" si="23"/>
        <v>-0.30744373317097795</v>
      </c>
      <c r="AZ44" s="1161">
        <f t="shared" si="23"/>
        <v>-0.49660985045308936</v>
      </c>
      <c r="BA44" s="1161">
        <f t="shared" si="23"/>
        <v>0.10886930920802707</v>
      </c>
      <c r="BB44" s="1161">
        <f t="shared" si="23"/>
        <v>-0.30038374871066753</v>
      </c>
      <c r="BC44" s="1161">
        <f t="shared" si="23"/>
        <v>-0.32145964039623387</v>
      </c>
      <c r="BD44" s="1161">
        <f t="shared" si="23"/>
        <v>-6.9656441404450931E-2</v>
      </c>
      <c r="BE44" s="1161">
        <f t="shared" si="23"/>
        <v>0.14000854566427678</v>
      </c>
      <c r="BF44" s="1161">
        <f t="shared" si="23"/>
        <v>0.13229759812618491</v>
      </c>
      <c r="BG44" s="1161">
        <f t="shared" si="23"/>
        <v>1.4408359839927609E-2</v>
      </c>
      <c r="BH44" s="400"/>
      <c r="BI44" s="324"/>
      <c r="BJ44" s="324"/>
      <c r="BL44" s="324"/>
      <c r="BO44" s="314"/>
      <c r="BP44" s="1138"/>
      <c r="BQ44" s="1114"/>
      <c r="BR44" s="1139"/>
      <c r="BS44" s="1139"/>
      <c r="BT44" s="1139"/>
      <c r="BU44" s="1139"/>
      <c r="BV44" s="1139"/>
      <c r="BW44" s="1134"/>
      <c r="BX44" s="1134"/>
      <c r="BY44" s="1134"/>
      <c r="BZ44" s="1134"/>
      <c r="CA44" s="1134"/>
      <c r="CB44" s="1134"/>
      <c r="CC44" s="1134"/>
    </row>
    <row r="45" spans="19:81" ht="21.75" customHeight="1" thickTop="1">
      <c r="S45" s="1146"/>
      <c r="T45" s="1147"/>
      <c r="U45" s="1148"/>
      <c r="V45" s="1162"/>
      <c r="W45" s="1162"/>
      <c r="X45" s="1162"/>
      <c r="Y45" s="1162"/>
      <c r="Z45" s="1162"/>
      <c r="AA45" s="1163"/>
      <c r="AB45" s="1164"/>
      <c r="AC45" s="1164"/>
      <c r="AD45" s="1164"/>
      <c r="AE45" s="1164"/>
      <c r="AF45" s="1164"/>
      <c r="AG45" s="1164"/>
      <c r="AH45" s="1164"/>
      <c r="AI45" s="1164"/>
      <c r="AJ45" s="1164"/>
      <c r="AK45" s="1164"/>
      <c r="AL45" s="1164"/>
      <c r="AM45" s="1164"/>
      <c r="AN45" s="1164"/>
      <c r="AO45" s="1164"/>
      <c r="AP45" s="1164"/>
      <c r="AQ45" s="1164"/>
      <c r="AR45" s="1164"/>
      <c r="AS45" s="1164"/>
      <c r="AT45" s="1164"/>
      <c r="AU45" s="1164"/>
      <c r="AV45" s="1164"/>
      <c r="AW45" s="1164"/>
      <c r="AX45" s="1164"/>
      <c r="AY45" s="1164"/>
      <c r="AZ45" s="1164"/>
      <c r="BA45" s="1164"/>
      <c r="BB45" s="1164"/>
      <c r="BC45" s="1164"/>
      <c r="BD45" s="1164"/>
      <c r="BE45" s="1164"/>
      <c r="BF45" s="1164"/>
      <c r="BG45" s="1164"/>
      <c r="BH45" s="1158"/>
      <c r="BR45" s="1134"/>
      <c r="BS45" s="1134"/>
      <c r="BT45" s="1134"/>
      <c r="BU45" s="1134"/>
      <c r="BV45" s="1134"/>
      <c r="BW45" s="1134"/>
      <c r="BX45" s="1134"/>
      <c r="BY45" s="1134"/>
      <c r="BZ45" s="1134"/>
      <c r="CA45" s="1134"/>
      <c r="CB45" s="1134"/>
      <c r="CC45" s="1134"/>
    </row>
    <row r="47" spans="19:81" ht="21.75" customHeight="1">
      <c r="S47" s="33" t="s">
        <v>408</v>
      </c>
      <c r="T47" s="975"/>
    </row>
    <row r="48" spans="19:81">
      <c r="S48" s="1118" t="s">
        <v>24</v>
      </c>
      <c r="T48" s="1119"/>
      <c r="U48" s="1120" t="s">
        <v>0</v>
      </c>
      <c r="V48" s="293"/>
      <c r="W48" s="293"/>
      <c r="X48" s="293"/>
      <c r="Y48" s="293"/>
      <c r="Z48" s="293"/>
      <c r="AA48" s="157">
        <v>1990</v>
      </c>
      <c r="AB48" s="157">
        <f t="shared" ref="AB48:AZ48" si="24">AA48+1</f>
        <v>1991</v>
      </c>
      <c r="AC48" s="157">
        <f t="shared" si="24"/>
        <v>1992</v>
      </c>
      <c r="AD48" s="157">
        <f t="shared" si="24"/>
        <v>1993</v>
      </c>
      <c r="AE48" s="157">
        <f t="shared" si="24"/>
        <v>1994</v>
      </c>
      <c r="AF48" s="157">
        <f t="shared" si="24"/>
        <v>1995</v>
      </c>
      <c r="AG48" s="157">
        <f t="shared" si="24"/>
        <v>1996</v>
      </c>
      <c r="AH48" s="157">
        <f t="shared" si="24"/>
        <v>1997</v>
      </c>
      <c r="AI48" s="157">
        <f t="shared" si="24"/>
        <v>1998</v>
      </c>
      <c r="AJ48" s="255">
        <f t="shared" si="24"/>
        <v>1999</v>
      </c>
      <c r="AK48" s="255">
        <f t="shared" si="24"/>
        <v>2000</v>
      </c>
      <c r="AL48" s="255">
        <f t="shared" si="24"/>
        <v>2001</v>
      </c>
      <c r="AM48" s="255">
        <f t="shared" si="24"/>
        <v>2002</v>
      </c>
      <c r="AN48" s="157">
        <f t="shared" si="24"/>
        <v>2003</v>
      </c>
      <c r="AO48" s="157">
        <f t="shared" si="24"/>
        <v>2004</v>
      </c>
      <c r="AP48" s="157">
        <f t="shared" si="24"/>
        <v>2005</v>
      </c>
      <c r="AQ48" s="157">
        <f t="shared" si="24"/>
        <v>2006</v>
      </c>
      <c r="AR48" s="157">
        <f t="shared" si="24"/>
        <v>2007</v>
      </c>
      <c r="AS48" s="256">
        <f t="shared" si="24"/>
        <v>2008</v>
      </c>
      <c r="AT48" s="157">
        <f t="shared" si="24"/>
        <v>2009</v>
      </c>
      <c r="AU48" s="256">
        <f t="shared" si="24"/>
        <v>2010</v>
      </c>
      <c r="AV48" s="255">
        <f t="shared" si="24"/>
        <v>2011</v>
      </c>
      <c r="AW48" s="157">
        <f t="shared" si="24"/>
        <v>2012</v>
      </c>
      <c r="AX48" s="157">
        <f t="shared" si="24"/>
        <v>2013</v>
      </c>
      <c r="AY48" s="157">
        <f t="shared" si="24"/>
        <v>2014</v>
      </c>
      <c r="AZ48" s="157">
        <f t="shared" si="24"/>
        <v>2015</v>
      </c>
      <c r="BA48" s="157">
        <f t="shared" ref="BA48:BG48" si="25">AZ48+1</f>
        <v>2016</v>
      </c>
      <c r="BB48" s="157">
        <f t="shared" si="25"/>
        <v>2017</v>
      </c>
      <c r="BC48" s="157">
        <f t="shared" si="25"/>
        <v>2018</v>
      </c>
      <c r="BD48" s="157">
        <f t="shared" si="25"/>
        <v>2019</v>
      </c>
      <c r="BE48" s="157">
        <f t="shared" si="25"/>
        <v>2020</v>
      </c>
      <c r="BF48" s="157">
        <f t="shared" si="25"/>
        <v>2021</v>
      </c>
      <c r="BG48" s="157">
        <f t="shared" si="25"/>
        <v>2022</v>
      </c>
      <c r="BH48" s="294"/>
    </row>
    <row r="49" spans="19:81" ht="18.75">
      <c r="S49" s="1122" t="s">
        <v>400</v>
      </c>
      <c r="T49" s="1075"/>
      <c r="U49" s="1123">
        <v>1</v>
      </c>
      <c r="V49" s="1155"/>
      <c r="W49" s="1155"/>
      <c r="X49" s="1155"/>
      <c r="Y49" s="1155"/>
      <c r="Z49" s="1155"/>
      <c r="AA49" s="1156"/>
      <c r="AB49" s="1165"/>
      <c r="AC49" s="1165"/>
      <c r="AD49" s="1165"/>
      <c r="AE49" s="1165"/>
      <c r="AF49" s="1165"/>
      <c r="AG49" s="1165"/>
      <c r="AH49" s="1165"/>
      <c r="AI49" s="1165"/>
      <c r="AJ49" s="1165"/>
      <c r="AK49" s="1165"/>
      <c r="AL49" s="1165"/>
      <c r="AM49" s="1165"/>
      <c r="AN49" s="1165"/>
      <c r="AO49" s="1165"/>
      <c r="AP49" s="1165"/>
      <c r="AQ49" s="1165"/>
      <c r="AR49" s="1165"/>
      <c r="AS49" s="1165"/>
      <c r="AT49" s="1165"/>
      <c r="AU49" s="1165"/>
      <c r="AV49" s="1165"/>
      <c r="AW49" s="1165"/>
      <c r="AX49" s="1156"/>
      <c r="AY49" s="381">
        <f t="shared" ref="AY49:BE58" si="26">AY5/$AX5-1</f>
        <v>-3.8855614041569897E-2</v>
      </c>
      <c r="AZ49" s="381">
        <f t="shared" si="26"/>
        <v>-6.9919766629160995E-2</v>
      </c>
      <c r="BA49" s="381">
        <f t="shared" si="26"/>
        <v>-8.5671155457794246E-2</v>
      </c>
      <c r="BB49" s="381">
        <f t="shared" si="26"/>
        <v>-9.7578970262857001E-2</v>
      </c>
      <c r="BC49" s="381">
        <f t="shared" si="26"/>
        <v>-0.13180852430896839</v>
      </c>
      <c r="BD49" s="381">
        <f t="shared" si="26"/>
        <v>-0.16003634222371277</v>
      </c>
      <c r="BE49" s="381">
        <f t="shared" si="26"/>
        <v>-0.20929050690647533</v>
      </c>
      <c r="BF49" s="381">
        <f t="shared" ref="BF49:BG49" si="27">BF5/$AX5-1</f>
        <v>-0.19334645222142732</v>
      </c>
      <c r="BG49" s="381">
        <f t="shared" si="27"/>
        <v>-0.21734925425220653</v>
      </c>
      <c r="BH49" s="400"/>
      <c r="BR49" s="1134"/>
      <c r="BS49" s="1134"/>
      <c r="BT49" s="1134"/>
      <c r="BU49" s="1134"/>
      <c r="BV49" s="1134"/>
      <c r="BW49" s="1134"/>
      <c r="BX49" s="1134"/>
      <c r="BY49" s="1134"/>
      <c r="BZ49" s="1134"/>
      <c r="CA49" s="1134"/>
      <c r="CB49" s="1134"/>
      <c r="CC49" s="1134"/>
    </row>
    <row r="50" spans="19:81" ht="15.75">
      <c r="S50" s="1125"/>
      <c r="T50" s="1082" t="s">
        <v>25</v>
      </c>
      <c r="U50" s="1123">
        <v>1</v>
      </c>
      <c r="V50" s="1155"/>
      <c r="W50" s="1155"/>
      <c r="X50" s="1155"/>
      <c r="Y50" s="1155"/>
      <c r="Z50" s="1155"/>
      <c r="AA50" s="1156"/>
      <c r="AB50" s="1165"/>
      <c r="AC50" s="1165"/>
      <c r="AD50" s="1165"/>
      <c r="AE50" s="1165"/>
      <c r="AF50" s="1165"/>
      <c r="AG50" s="1165"/>
      <c r="AH50" s="1165"/>
      <c r="AI50" s="1165"/>
      <c r="AJ50" s="1165"/>
      <c r="AK50" s="1165"/>
      <c r="AL50" s="1165"/>
      <c r="AM50" s="1165"/>
      <c r="AN50" s="1165"/>
      <c r="AO50" s="1165"/>
      <c r="AP50" s="1165"/>
      <c r="AQ50" s="1165"/>
      <c r="AR50" s="1165"/>
      <c r="AS50" s="1165"/>
      <c r="AT50" s="1165"/>
      <c r="AU50" s="1165"/>
      <c r="AV50" s="1165"/>
      <c r="AW50" s="1165"/>
      <c r="AX50" s="1156"/>
      <c r="AY50" s="381">
        <f t="shared" si="26"/>
        <v>-4.0287226831578038E-2</v>
      </c>
      <c r="AZ50" s="381">
        <f t="shared" si="26"/>
        <v>-7.2431194334313109E-2</v>
      </c>
      <c r="BA50" s="381">
        <f t="shared" si="26"/>
        <v>-8.8985078327375011E-2</v>
      </c>
      <c r="BB50" s="381">
        <f t="shared" si="26"/>
        <v>-0.10244590861026504</v>
      </c>
      <c r="BC50" s="381">
        <f t="shared" si="26"/>
        <v>-0.13889405018308487</v>
      </c>
      <c r="BD50" s="381">
        <f t="shared" si="26"/>
        <v>-0.16802023004585109</v>
      </c>
      <c r="BE50" s="381">
        <f t="shared" si="26"/>
        <v>-0.21690068881920022</v>
      </c>
      <c r="BF50" s="381">
        <f t="shared" ref="BF50:BG50" si="28">BF6/$AX6-1</f>
        <v>-0.20100828155275674</v>
      </c>
      <c r="BG50" s="381">
        <f t="shared" si="28"/>
        <v>-0.22451981040288971</v>
      </c>
      <c r="BH50" s="400"/>
      <c r="BR50" s="1134"/>
      <c r="BS50" s="1134"/>
      <c r="BT50" s="1134"/>
      <c r="BU50" s="1134"/>
      <c r="BV50" s="1134"/>
      <c r="BW50" s="1134"/>
      <c r="BX50" s="1134"/>
      <c r="BY50" s="1134"/>
      <c r="BZ50" s="1134"/>
      <c r="CA50" s="1134"/>
      <c r="CB50" s="1134"/>
      <c r="CC50" s="1134"/>
    </row>
    <row r="51" spans="19:81" ht="15.75">
      <c r="S51" s="1128"/>
      <c r="T51" s="1085" t="s">
        <v>401</v>
      </c>
      <c r="U51" s="1123">
        <v>1</v>
      </c>
      <c r="V51" s="1155"/>
      <c r="W51" s="1155"/>
      <c r="X51" s="1155"/>
      <c r="Y51" s="1155"/>
      <c r="Z51" s="1155"/>
      <c r="AA51" s="1156"/>
      <c r="AB51" s="1165"/>
      <c r="AC51" s="1165"/>
      <c r="AD51" s="1165"/>
      <c r="AE51" s="1165"/>
      <c r="AF51" s="1165"/>
      <c r="AG51" s="1165"/>
      <c r="AH51" s="1165"/>
      <c r="AI51" s="1165"/>
      <c r="AJ51" s="1165"/>
      <c r="AK51" s="1165"/>
      <c r="AL51" s="1165"/>
      <c r="AM51" s="1165"/>
      <c r="AN51" s="1165"/>
      <c r="AO51" s="1165"/>
      <c r="AP51" s="1165"/>
      <c r="AQ51" s="1165"/>
      <c r="AR51" s="1165"/>
      <c r="AS51" s="1165"/>
      <c r="AT51" s="1165"/>
      <c r="AU51" s="1165"/>
      <c r="AV51" s="1165"/>
      <c r="AW51" s="1165"/>
      <c r="AX51" s="1156"/>
      <c r="AY51" s="381">
        <f t="shared" si="26"/>
        <v>-1.7307603685302597E-2</v>
      </c>
      <c r="AZ51" s="381">
        <f t="shared" si="26"/>
        <v>-3.2118853856282437E-2</v>
      </c>
      <c r="BA51" s="381">
        <f t="shared" si="26"/>
        <v>-3.5791436016902711E-2</v>
      </c>
      <c r="BB51" s="381">
        <f t="shared" si="26"/>
        <v>-2.4323940239919573E-2</v>
      </c>
      <c r="BC51" s="381">
        <f t="shared" si="26"/>
        <v>-2.5160283960266261E-2</v>
      </c>
      <c r="BD51" s="381">
        <f t="shared" si="26"/>
        <v>-3.9866350257000915E-2</v>
      </c>
      <c r="BE51" s="381">
        <f t="shared" si="26"/>
        <v>-9.474537304556252E-2</v>
      </c>
      <c r="BF51" s="381">
        <f t="shared" ref="BF51:BG51" si="29">BF7/$AX7-1</f>
        <v>-7.8023943976370469E-2</v>
      </c>
      <c r="BG51" s="381">
        <f t="shared" si="29"/>
        <v>-0.10942117532365514</v>
      </c>
      <c r="BH51" s="400"/>
      <c r="BR51" s="1134"/>
      <c r="BS51" s="1134"/>
      <c r="BT51" s="1134"/>
      <c r="BU51" s="1134"/>
      <c r="BV51" s="1134"/>
      <c r="BW51" s="1134"/>
      <c r="BX51" s="1134"/>
      <c r="BY51" s="1134"/>
      <c r="BZ51" s="1134"/>
      <c r="CA51" s="1134"/>
      <c r="CB51" s="1134"/>
      <c r="CC51" s="1134"/>
    </row>
    <row r="52" spans="19:81" ht="18.75">
      <c r="S52" s="1131" t="s">
        <v>402</v>
      </c>
      <c r="T52" s="1075"/>
      <c r="U52" s="1123">
        <v>28</v>
      </c>
      <c r="V52" s="1155"/>
      <c r="W52" s="1155"/>
      <c r="X52" s="1155"/>
      <c r="Y52" s="1155"/>
      <c r="Z52" s="1155"/>
      <c r="AA52" s="1156"/>
      <c r="AB52" s="1165"/>
      <c r="AC52" s="1165"/>
      <c r="AD52" s="1165"/>
      <c r="AE52" s="1165"/>
      <c r="AF52" s="1165"/>
      <c r="AG52" s="1165"/>
      <c r="AH52" s="1165"/>
      <c r="AI52" s="1165"/>
      <c r="AJ52" s="1165"/>
      <c r="AK52" s="1165"/>
      <c r="AL52" s="1165"/>
      <c r="AM52" s="1165"/>
      <c r="AN52" s="1165"/>
      <c r="AO52" s="1165"/>
      <c r="AP52" s="1165"/>
      <c r="AQ52" s="1165"/>
      <c r="AR52" s="1165"/>
      <c r="AS52" s="1165"/>
      <c r="AT52" s="1165"/>
      <c r="AU52" s="1165"/>
      <c r="AV52" s="1165"/>
      <c r="AW52" s="1165"/>
      <c r="AX52" s="1156"/>
      <c r="AY52" s="381">
        <f t="shared" si="26"/>
        <v>-1.7102977049378687E-2</v>
      </c>
      <c r="AZ52" s="381">
        <f t="shared" si="26"/>
        <v>-2.9845796131383051E-2</v>
      </c>
      <c r="BA52" s="381">
        <f t="shared" si="26"/>
        <v>-3.1193200191016013E-2</v>
      </c>
      <c r="BB52" s="381">
        <f t="shared" si="26"/>
        <v>-3.7717187324860957E-2</v>
      </c>
      <c r="BC52" s="381">
        <f t="shared" si="26"/>
        <v>-5.0872221391093042E-2</v>
      </c>
      <c r="BD52" s="381">
        <f t="shared" si="26"/>
        <v>-5.6921209113126259E-2</v>
      </c>
      <c r="BE52" s="381">
        <f t="shared" si="26"/>
        <v>-6.048731364234583E-2</v>
      </c>
      <c r="BF52" s="381">
        <f t="shared" ref="BF52:BG52" si="30">BF8/$AX8-1</f>
        <v>-6.0885971964658836E-2</v>
      </c>
      <c r="BG52" s="381">
        <f t="shared" si="30"/>
        <v>-7.1809972364047958E-2</v>
      </c>
      <c r="BH52" s="400"/>
      <c r="BR52" s="1134"/>
      <c r="BS52" s="1134"/>
      <c r="BT52" s="1134"/>
      <c r="BU52" s="1134"/>
      <c r="BV52" s="1134"/>
      <c r="BW52" s="1134"/>
      <c r="BX52" s="1134"/>
      <c r="BZ52" s="1134"/>
      <c r="CA52" s="1134"/>
      <c r="CB52" s="1134"/>
      <c r="CC52" s="1134"/>
    </row>
    <row r="53" spans="19:81" ht="18.75">
      <c r="S53" s="1131" t="s">
        <v>403</v>
      </c>
      <c r="T53" s="1075"/>
      <c r="U53" s="1123">
        <v>265</v>
      </c>
      <c r="V53" s="1155"/>
      <c r="W53" s="1155"/>
      <c r="X53" s="1155"/>
      <c r="Y53" s="1155"/>
      <c r="Z53" s="1155"/>
      <c r="AA53" s="1156"/>
      <c r="AB53" s="1165"/>
      <c r="AC53" s="1165"/>
      <c r="AD53" s="1165"/>
      <c r="AE53" s="1165"/>
      <c r="AF53" s="1165"/>
      <c r="AG53" s="1165"/>
      <c r="AH53" s="1165"/>
      <c r="AI53" s="1165"/>
      <c r="AJ53" s="1165"/>
      <c r="AK53" s="1165"/>
      <c r="AL53" s="1165"/>
      <c r="AM53" s="1165"/>
      <c r="AN53" s="1165"/>
      <c r="AO53" s="1165"/>
      <c r="AP53" s="1165"/>
      <c r="AQ53" s="1165"/>
      <c r="AR53" s="1165"/>
      <c r="AS53" s="1165"/>
      <c r="AT53" s="1165"/>
      <c r="AU53" s="1165"/>
      <c r="AV53" s="1165"/>
      <c r="AW53" s="1165"/>
      <c r="AX53" s="1156"/>
      <c r="AY53" s="381">
        <f t="shared" si="26"/>
        <v>-2.0213288141237018E-2</v>
      </c>
      <c r="AZ53" s="381">
        <f t="shared" si="26"/>
        <v>-3.4183152408121087E-2</v>
      </c>
      <c r="BA53" s="381">
        <f t="shared" si="26"/>
        <v>-5.7576629634225718E-2</v>
      </c>
      <c r="BB53" s="381">
        <f t="shared" si="26"/>
        <v>-4.6006339429021104E-2</v>
      </c>
      <c r="BC53" s="381">
        <f t="shared" si="26"/>
        <v>-6.7056907096658902E-2</v>
      </c>
      <c r="BD53" s="381">
        <f t="shared" si="26"/>
        <v>-8.6255029237574443E-2</v>
      </c>
      <c r="BE53" s="381">
        <f t="shared" si="26"/>
        <v>-0.10137661308242985</v>
      </c>
      <c r="BF53" s="381">
        <f t="shared" ref="BF53:BG53" si="31">BF9/$AX9-1</f>
        <v>-0.11171949208708243</v>
      </c>
      <c r="BG53" s="381">
        <f t="shared" si="31"/>
        <v>-0.12105862782530008</v>
      </c>
      <c r="BH53" s="400"/>
      <c r="BR53" s="1134"/>
      <c r="BS53" s="1134"/>
      <c r="BT53" s="1134"/>
      <c r="BU53" s="1134"/>
      <c r="BV53" s="1134"/>
      <c r="BW53" s="1134"/>
      <c r="BX53" s="1134"/>
      <c r="BY53" s="1134"/>
      <c r="BZ53" s="1134"/>
      <c r="CA53" s="1134"/>
      <c r="CB53" s="1134"/>
      <c r="CC53" s="1134"/>
    </row>
    <row r="54" spans="19:81" ht="15.75">
      <c r="S54" s="1135" t="s">
        <v>26</v>
      </c>
      <c r="T54" s="1092"/>
      <c r="U54" s="1123"/>
      <c r="V54" s="1155"/>
      <c r="W54" s="1155"/>
      <c r="X54" s="1155"/>
      <c r="Y54" s="1155"/>
      <c r="Z54" s="1155"/>
      <c r="AA54" s="1156"/>
      <c r="AB54" s="1165"/>
      <c r="AC54" s="1165"/>
      <c r="AD54" s="1165"/>
      <c r="AE54" s="1165"/>
      <c r="AF54" s="1165"/>
      <c r="AG54" s="1165"/>
      <c r="AH54" s="1165"/>
      <c r="AI54" s="1165"/>
      <c r="AJ54" s="1165"/>
      <c r="AK54" s="1165"/>
      <c r="AL54" s="1165"/>
      <c r="AM54" s="1165"/>
      <c r="AN54" s="1165"/>
      <c r="AO54" s="1165"/>
      <c r="AP54" s="1165"/>
      <c r="AQ54" s="1165"/>
      <c r="AR54" s="1165"/>
      <c r="AS54" s="1165"/>
      <c r="AT54" s="1165"/>
      <c r="AU54" s="1165"/>
      <c r="AV54" s="1165"/>
      <c r="AW54" s="1165"/>
      <c r="AX54" s="1156"/>
      <c r="AY54" s="381">
        <f t="shared" si="26"/>
        <v>8.2388987596808017E-2</v>
      </c>
      <c r="AZ54" s="381">
        <f t="shared" si="26"/>
        <v>0.15745092592695498</v>
      </c>
      <c r="BA54" s="381">
        <f t="shared" si="26"/>
        <v>0.2474959926641378</v>
      </c>
      <c r="BB54" s="381">
        <f t="shared" si="26"/>
        <v>0.3021175519745718</v>
      </c>
      <c r="BC54" s="381">
        <f t="shared" si="26"/>
        <v>0.35153074043177002</v>
      </c>
      <c r="BD54" s="381">
        <f t="shared" si="26"/>
        <v>0.42079299794259528</v>
      </c>
      <c r="BE54" s="381">
        <f t="shared" si="26"/>
        <v>0.48174222472080563</v>
      </c>
      <c r="BF54" s="381">
        <f t="shared" ref="BF54:BG54" si="32">BF10/$AX10-1</f>
        <v>0.50763153403938244</v>
      </c>
      <c r="BG54" s="381">
        <f t="shared" si="32"/>
        <v>0.5261497393817427</v>
      </c>
      <c r="BH54" s="400"/>
      <c r="BR54" s="1134"/>
      <c r="BS54" s="1134"/>
      <c r="BT54" s="1134"/>
      <c r="BU54" s="1134"/>
      <c r="BV54" s="1134"/>
      <c r="BW54" s="1134"/>
      <c r="BX54" s="1134"/>
      <c r="BY54" s="1134"/>
      <c r="BZ54" s="1134"/>
      <c r="CA54" s="1134"/>
      <c r="CB54" s="1134"/>
      <c r="CC54" s="1134"/>
    </row>
    <row r="55" spans="19:81" ht="30">
      <c r="S55" s="1136"/>
      <c r="T55" s="1095" t="s">
        <v>404</v>
      </c>
      <c r="U55" s="1096" t="s">
        <v>496</v>
      </c>
      <c r="V55" s="1155"/>
      <c r="W55" s="1155"/>
      <c r="X55" s="1155"/>
      <c r="Y55" s="1155"/>
      <c r="Z55" s="1155"/>
      <c r="AA55" s="1156"/>
      <c r="AB55" s="1165"/>
      <c r="AC55" s="1165"/>
      <c r="AD55" s="1165"/>
      <c r="AE55" s="1165"/>
      <c r="AF55" s="1165"/>
      <c r="AG55" s="1165"/>
      <c r="AH55" s="1165"/>
      <c r="AI55" s="1165"/>
      <c r="AJ55" s="1165"/>
      <c r="AK55" s="1165"/>
      <c r="AL55" s="1165"/>
      <c r="AM55" s="1165"/>
      <c r="AN55" s="1165"/>
      <c r="AO55" s="1165"/>
      <c r="AP55" s="1165"/>
      <c r="AQ55" s="1165"/>
      <c r="AR55" s="1165"/>
      <c r="AS55" s="1165"/>
      <c r="AT55" s="1165"/>
      <c r="AU55" s="1165"/>
      <c r="AV55" s="1165"/>
      <c r="AW55" s="1165"/>
      <c r="AX55" s="1156"/>
      <c r="AY55" s="381">
        <f t="shared" si="26"/>
        <v>0.11543743948511853</v>
      </c>
      <c r="AZ55" s="381">
        <f t="shared" si="26"/>
        <v>0.22351735963704655</v>
      </c>
      <c r="BA55" s="381">
        <f t="shared" si="26"/>
        <v>0.32864756975679765</v>
      </c>
      <c r="BB55" s="381">
        <f t="shared" si="26"/>
        <v>0.40025724591743139</v>
      </c>
      <c r="BC55" s="381">
        <f t="shared" si="26"/>
        <v>0.46654540240807596</v>
      </c>
      <c r="BD55" s="381">
        <f t="shared" si="26"/>
        <v>0.5558015033599788</v>
      </c>
      <c r="BE55" s="381">
        <f t="shared" si="26"/>
        <v>0.62593592934439624</v>
      </c>
      <c r="BF55" s="381">
        <f t="shared" ref="BF55:BG55" si="33">BF11/$AX11-1</f>
        <v>0.66684301944165947</v>
      </c>
      <c r="BG55" s="381">
        <f t="shared" si="33"/>
        <v>0.68800843711765758</v>
      </c>
      <c r="BH55" s="400"/>
      <c r="BR55" s="1139"/>
      <c r="BS55" s="1139"/>
      <c r="BT55" s="1139"/>
      <c r="BU55" s="1139"/>
      <c r="BV55" s="1139"/>
      <c r="BW55" s="1134"/>
      <c r="BX55" s="1134"/>
      <c r="BY55" s="1134"/>
      <c r="BZ55" s="1134"/>
      <c r="CA55" s="1134"/>
      <c r="CB55" s="1134"/>
      <c r="CC55" s="1134"/>
    </row>
    <row r="56" spans="19:81" ht="30">
      <c r="S56" s="1136"/>
      <c r="T56" s="1095" t="s">
        <v>405</v>
      </c>
      <c r="U56" s="1096" t="s">
        <v>497</v>
      </c>
      <c r="V56" s="1155"/>
      <c r="W56" s="1155"/>
      <c r="X56" s="1155"/>
      <c r="Y56" s="1155"/>
      <c r="Z56" s="1155"/>
      <c r="AA56" s="1156"/>
      <c r="AB56" s="1165"/>
      <c r="AC56" s="1165"/>
      <c r="AD56" s="1165"/>
      <c r="AE56" s="1165"/>
      <c r="AF56" s="1165"/>
      <c r="AG56" s="1165"/>
      <c r="AH56" s="1165"/>
      <c r="AI56" s="1165"/>
      <c r="AJ56" s="1165"/>
      <c r="AK56" s="1165"/>
      <c r="AL56" s="1165"/>
      <c r="AM56" s="1165"/>
      <c r="AN56" s="1165"/>
      <c r="AO56" s="1165"/>
      <c r="AP56" s="1165"/>
      <c r="AQ56" s="1165"/>
      <c r="AR56" s="1165"/>
      <c r="AS56" s="1165"/>
      <c r="AT56" s="1165"/>
      <c r="AU56" s="1165"/>
      <c r="AV56" s="1165"/>
      <c r="AW56" s="1165"/>
      <c r="AX56" s="1156"/>
      <c r="AY56" s="381">
        <f t="shared" si="26"/>
        <v>2.7109692818812592E-2</v>
      </c>
      <c r="AZ56" s="381">
        <f t="shared" si="26"/>
        <v>1.0685167454284272E-2</v>
      </c>
      <c r="BA56" s="381">
        <f t="shared" si="26"/>
        <v>3.0535492087697458E-2</v>
      </c>
      <c r="BB56" s="381">
        <f t="shared" si="26"/>
        <v>6.9423959304178773E-2</v>
      </c>
      <c r="BC56" s="381">
        <f t="shared" si="26"/>
        <v>7.2210278345169909E-2</v>
      </c>
      <c r="BD56" s="381">
        <f t="shared" si="26"/>
        <v>5.7518655287710052E-2</v>
      </c>
      <c r="BE56" s="381">
        <f t="shared" si="26"/>
        <v>7.6894401484362218E-2</v>
      </c>
      <c r="BF56" s="381">
        <f t="shared" ref="BF56:BG56" si="34">BF12/$AX12-1</f>
        <v>-2.6747508264018838E-2</v>
      </c>
      <c r="BG56" s="381">
        <f t="shared" si="34"/>
        <v>2.1393344105445911E-2</v>
      </c>
      <c r="BH56" s="400"/>
      <c r="BR56" s="1139"/>
      <c r="BS56" s="1139"/>
      <c r="BT56" s="1139"/>
      <c r="BU56" s="1139"/>
      <c r="BV56" s="1139"/>
      <c r="BW56" s="1134"/>
      <c r="BX56" s="1134"/>
      <c r="BY56" s="1134"/>
      <c r="BZ56" s="1134"/>
      <c r="CA56" s="1134"/>
      <c r="CB56" s="1134"/>
      <c r="CC56" s="1134"/>
    </row>
    <row r="57" spans="19:81" ht="18.75" customHeight="1">
      <c r="S57" s="1136"/>
      <c r="T57" s="1097" t="s">
        <v>406</v>
      </c>
      <c r="U57" s="1123">
        <v>23500</v>
      </c>
      <c r="V57" s="1155"/>
      <c r="W57" s="1155"/>
      <c r="X57" s="1155"/>
      <c r="Y57" s="1155"/>
      <c r="Z57" s="1155"/>
      <c r="AA57" s="1156"/>
      <c r="AB57" s="1156"/>
      <c r="AC57" s="1156"/>
      <c r="AD57" s="1156"/>
      <c r="AE57" s="1156"/>
      <c r="AF57" s="1156"/>
      <c r="AG57" s="1156"/>
      <c r="AH57" s="1156"/>
      <c r="AI57" s="1156"/>
      <c r="AJ57" s="1156"/>
      <c r="AK57" s="1156"/>
      <c r="AL57" s="1156"/>
      <c r="AM57" s="1156"/>
      <c r="AN57" s="1156"/>
      <c r="AO57" s="1156"/>
      <c r="AP57" s="1156"/>
      <c r="AQ57" s="1156"/>
      <c r="AR57" s="1156"/>
      <c r="AS57" s="1156"/>
      <c r="AT57" s="1156"/>
      <c r="AU57" s="1156"/>
      <c r="AV57" s="1156"/>
      <c r="AW57" s="1156"/>
      <c r="AX57" s="1156"/>
      <c r="AY57" s="381">
        <f t="shared" si="26"/>
        <v>-2.4677475216118849E-2</v>
      </c>
      <c r="AZ57" s="381">
        <f t="shared" si="26"/>
        <v>8.4762011043322261E-3</v>
      </c>
      <c r="BA57" s="381">
        <f t="shared" si="26"/>
        <v>2.6154743587988749E-2</v>
      </c>
      <c r="BB57" s="381">
        <f t="shared" si="26"/>
        <v>-9.4045939301686809E-3</v>
      </c>
      <c r="BC57" s="381">
        <f t="shared" si="26"/>
        <v>-3.1455176254553185E-2</v>
      </c>
      <c r="BD57" s="381">
        <f t="shared" si="26"/>
        <v>-6.1323501794851909E-2</v>
      </c>
      <c r="BE57" s="381">
        <f t="shared" si="26"/>
        <v>-4.2506522793932189E-2</v>
      </c>
      <c r="BF57" s="381">
        <f t="shared" ref="BF57:BG57" si="35">BF13/$AX13-1</f>
        <v>-4.5932568765108872E-2</v>
      </c>
      <c r="BG57" s="381">
        <f t="shared" si="35"/>
        <v>-8.9497576496681774E-2</v>
      </c>
      <c r="BH57" s="400"/>
      <c r="BI57" s="324"/>
      <c r="BJ57" s="324"/>
      <c r="BL57" s="324"/>
      <c r="BO57" s="314"/>
      <c r="BP57" s="1138"/>
      <c r="BQ57" s="1114"/>
      <c r="BR57" s="1139"/>
      <c r="BS57" s="1139"/>
      <c r="BT57" s="1139"/>
      <c r="BU57" s="1139"/>
      <c r="BV57" s="1139"/>
      <c r="BW57" s="1134"/>
      <c r="BX57" s="1134"/>
      <c r="BY57" s="1134"/>
      <c r="BZ57" s="1134"/>
      <c r="CA57" s="1134"/>
      <c r="CB57" s="1134"/>
      <c r="CC57" s="1134"/>
    </row>
    <row r="58" spans="19:81" ht="18.75" customHeight="1" thickBot="1">
      <c r="S58" s="1140"/>
      <c r="T58" s="1099" t="s">
        <v>407</v>
      </c>
      <c r="U58" s="1123">
        <v>16100</v>
      </c>
      <c r="V58" s="1159"/>
      <c r="W58" s="1159"/>
      <c r="X58" s="1159"/>
      <c r="Y58" s="1159"/>
      <c r="Z58" s="1159"/>
      <c r="AA58" s="1160"/>
      <c r="AB58" s="1166"/>
      <c r="AC58" s="1166"/>
      <c r="AD58" s="1166"/>
      <c r="AE58" s="1166"/>
      <c r="AF58" s="1166"/>
      <c r="AG58" s="1166"/>
      <c r="AH58" s="1166"/>
      <c r="AI58" s="1166"/>
      <c r="AJ58" s="1166"/>
      <c r="AK58" s="1166"/>
      <c r="AL58" s="1166"/>
      <c r="AM58" s="1166"/>
      <c r="AN58" s="1166"/>
      <c r="AO58" s="1166"/>
      <c r="AP58" s="1166"/>
      <c r="AQ58" s="1166"/>
      <c r="AR58" s="1166"/>
      <c r="AS58" s="1166"/>
      <c r="AT58" s="1166"/>
      <c r="AU58" s="1166"/>
      <c r="AV58" s="1166"/>
      <c r="AW58" s="1166"/>
      <c r="AX58" s="1160"/>
      <c r="AY58" s="1144">
        <f t="shared" si="26"/>
        <v>-0.30744373317097795</v>
      </c>
      <c r="AZ58" s="1144">
        <f t="shared" si="26"/>
        <v>-0.65137399727128842</v>
      </c>
      <c r="BA58" s="1144">
        <f t="shared" si="26"/>
        <v>-0.61341932518225795</v>
      </c>
      <c r="BB58" s="1144">
        <f t="shared" si="26"/>
        <v>-0.72954187746311083</v>
      </c>
      <c r="BC58" s="1144">
        <f t="shared" si="26"/>
        <v>-0.81648324827605978</v>
      </c>
      <c r="BD58" s="1144">
        <f t="shared" si="26"/>
        <v>-0.82926637213925358</v>
      </c>
      <c r="BE58" s="1144">
        <f t="shared" si="26"/>
        <v>-0.8053622052064846</v>
      </c>
      <c r="BF58" s="1144">
        <f t="shared" ref="BF58:BG58" si="36">BF14/$AX14-1</f>
        <v>-0.77961209245072527</v>
      </c>
      <c r="BG58" s="1144">
        <f t="shared" si="36"/>
        <v>-0.77643666417438661</v>
      </c>
      <c r="BH58" s="400"/>
      <c r="BI58" s="324"/>
      <c r="BJ58" s="324"/>
      <c r="BL58" s="324"/>
      <c r="BO58" s="314"/>
      <c r="BP58" s="1138"/>
      <c r="BQ58" s="1114"/>
      <c r="BR58" s="1139"/>
      <c r="BS58" s="1139"/>
      <c r="BU58" s="1139"/>
      <c r="BV58" s="1139"/>
      <c r="BW58" s="1134"/>
      <c r="BX58" s="1134"/>
      <c r="BY58" s="1134"/>
      <c r="BZ58" s="1134"/>
      <c r="CA58" s="1134"/>
      <c r="CB58" s="1134"/>
      <c r="CC58" s="1134"/>
    </row>
    <row r="59" spans="19:81" ht="21.75" customHeight="1" thickTop="1">
      <c r="S59" s="1146"/>
      <c r="T59" s="1147"/>
      <c r="U59" s="1148"/>
      <c r="V59" s="1162"/>
      <c r="W59" s="1162"/>
      <c r="X59" s="1162"/>
      <c r="Y59" s="1162"/>
      <c r="Z59" s="1162"/>
      <c r="AA59" s="1163"/>
      <c r="AB59" s="1167"/>
      <c r="AC59" s="1167"/>
      <c r="AD59" s="1167"/>
      <c r="AE59" s="1167"/>
      <c r="AF59" s="1167"/>
      <c r="AG59" s="1167"/>
      <c r="AH59" s="1167"/>
      <c r="AI59" s="1167"/>
      <c r="AJ59" s="1167"/>
      <c r="AK59" s="1167"/>
      <c r="AL59" s="1167"/>
      <c r="AM59" s="1167"/>
      <c r="AN59" s="1167"/>
      <c r="AO59" s="1167"/>
      <c r="AP59" s="1167"/>
      <c r="AQ59" s="1167"/>
      <c r="AR59" s="1167"/>
      <c r="AS59" s="1167"/>
      <c r="AT59" s="1167"/>
      <c r="AU59" s="1167"/>
      <c r="AV59" s="1167"/>
      <c r="AW59" s="1167"/>
      <c r="AX59" s="1163"/>
      <c r="AY59" s="1168"/>
      <c r="AZ59" s="1168"/>
      <c r="BA59" s="1168"/>
      <c r="BB59" s="1168"/>
      <c r="BC59" s="1168"/>
      <c r="BD59" s="1168"/>
      <c r="BE59" s="1168"/>
      <c r="BF59" s="1168"/>
      <c r="BG59" s="1168"/>
      <c r="BH59" s="400"/>
      <c r="BR59" s="1134"/>
      <c r="BS59" s="1134"/>
      <c r="BT59" s="1139"/>
      <c r="BU59" s="1134"/>
      <c r="BV59" s="1134"/>
      <c r="BW59" s="1134"/>
      <c r="BX59" s="1134"/>
      <c r="BY59" s="1134"/>
      <c r="BZ59" s="1134"/>
      <c r="CA59" s="1134"/>
      <c r="CB59" s="1134"/>
      <c r="CC59" s="1134"/>
    </row>
  </sheetData>
  <phoneticPr fontId="9"/>
  <pageMargins left="0.19685039370078741" right="0.19685039370078741" top="0.19685039370078741" bottom="0.27559055118110237" header="0.19685039370078741" footer="0.23622047244094491"/>
  <pageSetup paperSize="9" scale="45" orientation="portrait" r:id="rId1"/>
  <headerFooter alignWithMargins="0"/>
  <colBreaks count="1" manualBreakCount="1">
    <brk id="62" max="1048575" man="1"/>
  </colBreaks>
  <ignoredErrors>
    <ignoredError sqref="AA5:BG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K116"/>
  <sheetViews>
    <sheetView zoomScaleNormal="10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625" style="1212" customWidth="1"/>
    <col min="2" max="15" width="1.625" style="30" hidden="1" customWidth="1"/>
    <col min="16" max="19" width="1.625" style="30" customWidth="1"/>
    <col min="20" max="20" width="43.125" style="30" customWidth="1"/>
    <col min="21" max="26" width="7.875" style="30" hidden="1" customWidth="1"/>
    <col min="27" max="59" width="11.125" style="30" customWidth="1"/>
    <col min="60" max="61" width="10.625" style="30" hidden="1" customWidth="1"/>
    <col min="62" max="62" width="10.625" style="33" customWidth="1"/>
    <col min="63" max="64" width="9" style="30"/>
    <col min="65" max="65" width="9" style="30" customWidth="1"/>
    <col min="66" max="16384" width="9" style="30"/>
  </cols>
  <sheetData>
    <row r="1" spans="1:89" ht="49.5" customHeight="1">
      <c r="B1" s="990"/>
      <c r="C1" s="990"/>
      <c r="D1" s="990"/>
      <c r="E1" s="990"/>
      <c r="F1" s="990"/>
      <c r="G1" s="990"/>
      <c r="H1" s="990"/>
      <c r="I1" s="990"/>
      <c r="J1" s="990"/>
      <c r="K1" s="990"/>
      <c r="L1" s="990"/>
      <c r="M1" s="990"/>
      <c r="N1" s="990"/>
      <c r="O1" s="990"/>
      <c r="Q1" s="1242" t="s">
        <v>391</v>
      </c>
      <c r="R1" s="1242"/>
      <c r="S1" s="1242"/>
      <c r="T1" s="1242"/>
      <c r="U1" s="989"/>
      <c r="V1" s="989"/>
      <c r="W1" s="989"/>
      <c r="X1" s="989"/>
      <c r="Y1" s="989"/>
      <c r="Z1" s="989"/>
      <c r="AA1" s="990"/>
      <c r="AB1" s="990"/>
      <c r="AC1" s="990"/>
      <c r="AD1" s="991"/>
      <c r="AE1" s="991"/>
      <c r="AF1" s="991"/>
      <c r="AG1" s="991"/>
      <c r="AH1" s="991"/>
      <c r="AI1" s="991"/>
    </row>
    <row r="2" spans="1:89" ht="14.25" customHeight="1">
      <c r="A2" s="1226"/>
      <c r="Q2" s="36" t="str">
        <f>'0.Contents'!C2</f>
        <v>＜暫定データ＞</v>
      </c>
      <c r="T2" s="585"/>
      <c r="U2" s="991"/>
      <c r="V2" s="991"/>
      <c r="W2" s="991"/>
      <c r="X2" s="991"/>
      <c r="Y2" s="991"/>
      <c r="Z2" s="991"/>
      <c r="AA2" s="992"/>
      <c r="AB2" s="992"/>
      <c r="AC2" s="992"/>
      <c r="AD2" s="992"/>
      <c r="AE2" s="992"/>
      <c r="AF2" s="992"/>
      <c r="AG2" s="992"/>
      <c r="AH2" s="992"/>
      <c r="AI2" s="992"/>
    </row>
    <row r="3" spans="1:89" ht="18.75" customHeight="1" thickBot="1">
      <c r="P3" s="33"/>
      <c r="Q3" s="30" t="s">
        <v>355</v>
      </c>
    </row>
    <row r="4" spans="1:89" ht="15.75" thickBot="1">
      <c r="P4" s="993"/>
      <c r="Q4" s="667"/>
      <c r="R4" s="668"/>
      <c r="S4" s="668"/>
      <c r="T4" s="669"/>
      <c r="U4" s="556"/>
      <c r="V4" s="556"/>
      <c r="W4" s="556"/>
      <c r="X4" s="556"/>
      <c r="Y4" s="556"/>
      <c r="Z4" s="556"/>
      <c r="AA4" s="557">
        <v>1990</v>
      </c>
      <c r="AB4" s="557">
        <f>AA4+1</f>
        <v>1991</v>
      </c>
      <c r="AC4" s="557">
        <f t="shared" ref="AC4:BE4" si="0">AB4+1</f>
        <v>1992</v>
      </c>
      <c r="AD4" s="557">
        <f t="shared" si="0"/>
        <v>1993</v>
      </c>
      <c r="AE4" s="557">
        <f t="shared" si="0"/>
        <v>1994</v>
      </c>
      <c r="AF4" s="557">
        <f t="shared" si="0"/>
        <v>1995</v>
      </c>
      <c r="AG4" s="557">
        <f t="shared" si="0"/>
        <v>1996</v>
      </c>
      <c r="AH4" s="557">
        <f t="shared" si="0"/>
        <v>1997</v>
      </c>
      <c r="AI4" s="557">
        <f t="shared" si="0"/>
        <v>1998</v>
      </c>
      <c r="AJ4" s="557">
        <f t="shared" si="0"/>
        <v>1999</v>
      </c>
      <c r="AK4" s="557">
        <f t="shared" si="0"/>
        <v>2000</v>
      </c>
      <c r="AL4" s="557">
        <f t="shared" si="0"/>
        <v>2001</v>
      </c>
      <c r="AM4" s="557">
        <f t="shared" si="0"/>
        <v>2002</v>
      </c>
      <c r="AN4" s="557">
        <f t="shared" si="0"/>
        <v>2003</v>
      </c>
      <c r="AO4" s="557">
        <f t="shared" si="0"/>
        <v>2004</v>
      </c>
      <c r="AP4" s="557">
        <f t="shared" si="0"/>
        <v>2005</v>
      </c>
      <c r="AQ4" s="557">
        <f t="shared" si="0"/>
        <v>2006</v>
      </c>
      <c r="AR4" s="557">
        <f t="shared" si="0"/>
        <v>2007</v>
      </c>
      <c r="AS4" s="557">
        <f t="shared" si="0"/>
        <v>2008</v>
      </c>
      <c r="AT4" s="557">
        <f t="shared" si="0"/>
        <v>2009</v>
      </c>
      <c r="AU4" s="557">
        <f t="shared" si="0"/>
        <v>2010</v>
      </c>
      <c r="AV4" s="557">
        <f t="shared" si="0"/>
        <v>2011</v>
      </c>
      <c r="AW4" s="557">
        <f t="shared" si="0"/>
        <v>2012</v>
      </c>
      <c r="AX4" s="557">
        <f t="shared" si="0"/>
        <v>2013</v>
      </c>
      <c r="AY4" s="557">
        <f t="shared" si="0"/>
        <v>2014</v>
      </c>
      <c r="AZ4" s="557">
        <f t="shared" si="0"/>
        <v>2015</v>
      </c>
      <c r="BA4" s="557">
        <f t="shared" si="0"/>
        <v>2016</v>
      </c>
      <c r="BB4" s="557">
        <f t="shared" si="0"/>
        <v>2017</v>
      </c>
      <c r="BC4" s="557">
        <f t="shared" si="0"/>
        <v>2018</v>
      </c>
      <c r="BD4" s="557">
        <f t="shared" si="0"/>
        <v>2019</v>
      </c>
      <c r="BE4" s="557">
        <f t="shared" si="0"/>
        <v>2020</v>
      </c>
      <c r="BF4" s="557">
        <f t="shared" ref="BF4:BG4" si="1">BE4+1</f>
        <v>2021</v>
      </c>
      <c r="BG4" s="557">
        <f t="shared" si="1"/>
        <v>2022</v>
      </c>
      <c r="BH4" s="670" t="s">
        <v>16</v>
      </c>
      <c r="BI4" s="671" t="s">
        <v>225</v>
      </c>
      <c r="BJ4" s="471"/>
      <c r="CH4" s="33"/>
      <c r="CI4" s="33"/>
      <c r="CJ4" s="33"/>
      <c r="CK4" s="33"/>
    </row>
    <row r="5" spans="1:89" ht="14.25" customHeight="1">
      <c r="P5" s="994"/>
      <c r="Q5" s="674" t="s">
        <v>463</v>
      </c>
      <c r="R5" s="672"/>
      <c r="S5" s="672"/>
      <c r="T5" s="673"/>
      <c r="U5" s="673"/>
      <c r="V5" s="673"/>
      <c r="W5" s="673"/>
      <c r="X5" s="673"/>
      <c r="Y5" s="673"/>
      <c r="Z5" s="673"/>
      <c r="AA5" s="675">
        <f>SUM(AA6,AA14,AA29,AA35,AA42)</f>
        <v>1067561.898385541</v>
      </c>
      <c r="AB5" s="675">
        <f t="shared" ref="AB5:BB5" si="2">SUM(AB6,AB14,AB29,AB35,AB42)</f>
        <v>1077811.2664300413</v>
      </c>
      <c r="AC5" s="675">
        <f t="shared" si="2"/>
        <v>1085822.1188397971</v>
      </c>
      <c r="AD5" s="675">
        <f t="shared" si="2"/>
        <v>1081001.6257430208</v>
      </c>
      <c r="AE5" s="675">
        <f t="shared" si="2"/>
        <v>1130903.9129167625</v>
      </c>
      <c r="AF5" s="675">
        <f t="shared" si="2"/>
        <v>1142141.1813057228</v>
      </c>
      <c r="AG5" s="675">
        <f t="shared" si="2"/>
        <v>1153549.6329822021</v>
      </c>
      <c r="AH5" s="675">
        <f t="shared" si="2"/>
        <v>1147096.7505250375</v>
      </c>
      <c r="AI5" s="675">
        <f t="shared" si="2"/>
        <v>1113157.7684669045</v>
      </c>
      <c r="AJ5" s="675">
        <f t="shared" si="2"/>
        <v>1149478.6834938733</v>
      </c>
      <c r="AK5" s="675">
        <f t="shared" si="2"/>
        <v>1170300.1609849173</v>
      </c>
      <c r="AL5" s="675">
        <f t="shared" si="2"/>
        <v>1157360.1408356458</v>
      </c>
      <c r="AM5" s="675">
        <f t="shared" si="2"/>
        <v>1188990.8054189971</v>
      </c>
      <c r="AN5" s="675">
        <f t="shared" si="2"/>
        <v>1197298.2133972207</v>
      </c>
      <c r="AO5" s="675">
        <f t="shared" si="2"/>
        <v>1193442.4110291954</v>
      </c>
      <c r="AP5" s="675">
        <f t="shared" si="2"/>
        <v>1200521.1122516496</v>
      </c>
      <c r="AQ5" s="675">
        <f t="shared" si="2"/>
        <v>1178716.348024558</v>
      </c>
      <c r="AR5" s="675">
        <f t="shared" si="2"/>
        <v>1214489.3158623697</v>
      </c>
      <c r="AS5" s="675">
        <f t="shared" si="2"/>
        <v>1146922.1417937933</v>
      </c>
      <c r="AT5" s="675">
        <f t="shared" si="2"/>
        <v>1087131.5649887184</v>
      </c>
      <c r="AU5" s="675">
        <f t="shared" si="2"/>
        <v>1137029.6587623225</v>
      </c>
      <c r="AV5" s="675">
        <f t="shared" si="2"/>
        <v>1187985.0714465934</v>
      </c>
      <c r="AW5" s="675">
        <f t="shared" si="2"/>
        <v>1227315.453541572</v>
      </c>
      <c r="AX5" s="675">
        <f t="shared" si="2"/>
        <v>1235393.6393310542</v>
      </c>
      <c r="AY5" s="675">
        <f t="shared" si="2"/>
        <v>1185623.0555570354</v>
      </c>
      <c r="AZ5" s="675">
        <f t="shared" si="2"/>
        <v>1145912.6025612925</v>
      </c>
      <c r="BA5" s="675">
        <f t="shared" si="2"/>
        <v>1125462.0395700394</v>
      </c>
      <c r="BB5" s="675">
        <f t="shared" si="2"/>
        <v>1108832.6154584421</v>
      </c>
      <c r="BC5" s="676">
        <f>SUM(BC6,BC14,BC29,BC35,BC42)</f>
        <v>1063804.8131939429</v>
      </c>
      <c r="BD5" s="675">
        <f>SUM(BD6,BD14,BD29,BD35,BD42)</f>
        <v>1027822.5158534693</v>
      </c>
      <c r="BE5" s="675">
        <f>SUM(BE6,BE14,BE29,BE35,BE42)</f>
        <v>967435.90799729002</v>
      </c>
      <c r="BF5" s="675">
        <f>SUM(BF6,BF14,BF29,BF35,BF42)</f>
        <v>987069.28684791259</v>
      </c>
      <c r="BG5" s="675">
        <f t="shared" ref="BG5:BI5" si="3">SUM(BG6,BG14,BG29,BG35,BG42)</f>
        <v>958023.29365550994</v>
      </c>
      <c r="BH5" s="675">
        <f t="shared" si="3"/>
        <v>0</v>
      </c>
      <c r="BI5" s="675">
        <f t="shared" si="3"/>
        <v>0</v>
      </c>
      <c r="BJ5" s="995"/>
      <c r="BK5" s="48"/>
      <c r="BL5" s="996"/>
      <c r="BM5" s="48"/>
      <c r="BN5" s="48"/>
    </row>
    <row r="6" spans="1:89" ht="14.25" customHeight="1">
      <c r="P6" s="994"/>
      <c r="Q6" s="681"/>
      <c r="R6" s="682" t="s">
        <v>33</v>
      </c>
      <c r="S6" s="683"/>
      <c r="T6" s="997"/>
      <c r="U6" s="684"/>
      <c r="V6" s="684"/>
      <c r="W6" s="684"/>
      <c r="X6" s="684"/>
      <c r="Y6" s="684"/>
      <c r="Z6" s="684"/>
      <c r="AA6" s="685">
        <f t="shared" ref="AA6:BI6" si="4">AA7</f>
        <v>348411.79447028635</v>
      </c>
      <c r="AB6" s="685">
        <f t="shared" si="4"/>
        <v>349742.58710949577</v>
      </c>
      <c r="AC6" s="685">
        <f t="shared" si="4"/>
        <v>355126.14215324685</v>
      </c>
      <c r="AD6" s="685">
        <f t="shared" si="4"/>
        <v>338724.92179417721</v>
      </c>
      <c r="AE6" s="685">
        <f t="shared" si="4"/>
        <v>372716.52054267738</v>
      </c>
      <c r="AF6" s="685">
        <f t="shared" si="4"/>
        <v>360595.31972801586</v>
      </c>
      <c r="AG6" s="685">
        <f t="shared" si="4"/>
        <v>362469.12120510911</v>
      </c>
      <c r="AH6" s="685">
        <f t="shared" si="4"/>
        <v>357641.84247294842</v>
      </c>
      <c r="AI6" s="685">
        <f t="shared" si="4"/>
        <v>344516.84317773796</v>
      </c>
      <c r="AJ6" s="685">
        <f t="shared" si="4"/>
        <v>366226.01919401676</v>
      </c>
      <c r="AK6" s="685">
        <f t="shared" si="4"/>
        <v>374920.24083416112</v>
      </c>
      <c r="AL6" s="685">
        <f t="shared" si="4"/>
        <v>365841.75823433214</v>
      </c>
      <c r="AM6" s="685">
        <f t="shared" si="4"/>
        <v>391423.28482875729</v>
      </c>
      <c r="AN6" s="685">
        <f t="shared" si="4"/>
        <v>407746.6652632886</v>
      </c>
      <c r="AO6" s="685">
        <f t="shared" si="4"/>
        <v>403779.88285122585</v>
      </c>
      <c r="AP6" s="685">
        <f t="shared" si="4"/>
        <v>423926.84168544569</v>
      </c>
      <c r="AQ6" s="685">
        <f t="shared" si="4"/>
        <v>414870.62379360513</v>
      </c>
      <c r="AR6" s="685">
        <f t="shared" si="4"/>
        <v>467189.03156868345</v>
      </c>
      <c r="AS6" s="685">
        <f t="shared" si="4"/>
        <v>436557.15700427134</v>
      </c>
      <c r="AT6" s="685">
        <f t="shared" si="4"/>
        <v>397682.2033693656</v>
      </c>
      <c r="AU6" s="685">
        <f t="shared" si="4"/>
        <v>422047.19202207658</v>
      </c>
      <c r="AV6" s="685">
        <f t="shared" si="4"/>
        <v>479361.73875249329</v>
      </c>
      <c r="AW6" s="685">
        <f t="shared" si="4"/>
        <v>524906.88612501952</v>
      </c>
      <c r="AX6" s="685">
        <f t="shared" si="4"/>
        <v>526342.78703944432</v>
      </c>
      <c r="AY6" s="685">
        <f t="shared" si="4"/>
        <v>498946.2799872738</v>
      </c>
      <c r="AZ6" s="685">
        <f t="shared" si="4"/>
        <v>473533.65368045343</v>
      </c>
      <c r="BA6" s="685">
        <f t="shared" si="4"/>
        <v>505169.88492765592</v>
      </c>
      <c r="BB6" s="685">
        <f t="shared" si="4"/>
        <v>491748.45963269623</v>
      </c>
      <c r="BC6" s="686">
        <f t="shared" si="4"/>
        <v>454339.59228448896</v>
      </c>
      <c r="BD6" s="685">
        <f t="shared" si="4"/>
        <v>433123.30504119553</v>
      </c>
      <c r="BE6" s="685">
        <f t="shared" si="4"/>
        <v>421910.78702546644</v>
      </c>
      <c r="BF6" s="685">
        <f t="shared" si="4"/>
        <v>428528.44540818949</v>
      </c>
      <c r="BG6" s="685">
        <f t="shared" si="4"/>
        <v>416294.06420570856</v>
      </c>
      <c r="BH6" s="685">
        <f t="shared" si="4"/>
        <v>0</v>
      </c>
      <c r="BI6" s="685">
        <f t="shared" si="4"/>
        <v>0</v>
      </c>
      <c r="BJ6" s="689"/>
      <c r="BK6" s="48"/>
      <c r="BL6" s="996"/>
      <c r="BM6" s="48"/>
      <c r="BN6" s="48"/>
    </row>
    <row r="7" spans="1:89" ht="14.25" customHeight="1">
      <c r="P7" s="994"/>
      <c r="Q7" s="681"/>
      <c r="R7" s="690"/>
      <c r="S7" s="691" t="s">
        <v>363</v>
      </c>
      <c r="T7" s="51"/>
      <c r="U7" s="692"/>
      <c r="V7" s="692"/>
      <c r="W7" s="692"/>
      <c r="X7" s="692"/>
      <c r="Y7" s="692"/>
      <c r="Z7" s="692"/>
      <c r="AA7" s="685">
        <f>SUM(AA8:AA12)</f>
        <v>348411.79447028635</v>
      </c>
      <c r="AB7" s="685">
        <f t="shared" ref="AB7:AX7" si="5">SUM(AB8:AB12)</f>
        <v>349742.58710949577</v>
      </c>
      <c r="AC7" s="685">
        <f t="shared" si="5"/>
        <v>355126.14215324685</v>
      </c>
      <c r="AD7" s="685">
        <f t="shared" si="5"/>
        <v>338724.92179417721</v>
      </c>
      <c r="AE7" s="685">
        <f t="shared" si="5"/>
        <v>372716.52054267738</v>
      </c>
      <c r="AF7" s="685">
        <f t="shared" si="5"/>
        <v>360595.31972801586</v>
      </c>
      <c r="AG7" s="685">
        <f t="shared" si="5"/>
        <v>362469.12120510911</v>
      </c>
      <c r="AH7" s="685">
        <f t="shared" si="5"/>
        <v>357641.84247294842</v>
      </c>
      <c r="AI7" s="685">
        <f t="shared" si="5"/>
        <v>344516.84317773796</v>
      </c>
      <c r="AJ7" s="685">
        <f t="shared" si="5"/>
        <v>366226.01919401676</v>
      </c>
      <c r="AK7" s="685">
        <f t="shared" si="5"/>
        <v>374920.24083416112</v>
      </c>
      <c r="AL7" s="685">
        <f t="shared" si="5"/>
        <v>365841.75823433214</v>
      </c>
      <c r="AM7" s="685">
        <f t="shared" si="5"/>
        <v>391423.28482875729</v>
      </c>
      <c r="AN7" s="685">
        <f t="shared" si="5"/>
        <v>407746.6652632886</v>
      </c>
      <c r="AO7" s="685">
        <f t="shared" si="5"/>
        <v>403779.88285122585</v>
      </c>
      <c r="AP7" s="685">
        <f t="shared" si="5"/>
        <v>423926.84168544569</v>
      </c>
      <c r="AQ7" s="685">
        <f t="shared" si="5"/>
        <v>414870.62379360513</v>
      </c>
      <c r="AR7" s="685">
        <f t="shared" si="5"/>
        <v>467189.03156868345</v>
      </c>
      <c r="AS7" s="685">
        <f t="shared" si="5"/>
        <v>436557.15700427134</v>
      </c>
      <c r="AT7" s="685">
        <f t="shared" si="5"/>
        <v>397682.2033693656</v>
      </c>
      <c r="AU7" s="685">
        <f t="shared" si="5"/>
        <v>422047.19202207658</v>
      </c>
      <c r="AV7" s="685">
        <f t="shared" si="5"/>
        <v>479361.73875249329</v>
      </c>
      <c r="AW7" s="685">
        <f t="shared" si="5"/>
        <v>524906.88612501952</v>
      </c>
      <c r="AX7" s="685">
        <f t="shared" si="5"/>
        <v>526342.78703944432</v>
      </c>
      <c r="AY7" s="685">
        <f t="shared" ref="AY7:BD7" si="6">SUM(AY8:AY12)</f>
        <v>498946.2799872738</v>
      </c>
      <c r="AZ7" s="685">
        <f t="shared" si="6"/>
        <v>473533.65368045343</v>
      </c>
      <c r="BA7" s="686">
        <f t="shared" si="6"/>
        <v>505169.88492765592</v>
      </c>
      <c r="BB7" s="685">
        <f t="shared" si="6"/>
        <v>491748.45963269623</v>
      </c>
      <c r="BC7" s="686">
        <f t="shared" si="6"/>
        <v>454339.59228448896</v>
      </c>
      <c r="BD7" s="685">
        <f t="shared" si="6"/>
        <v>433123.30504119553</v>
      </c>
      <c r="BE7" s="685">
        <f>SUM(BE8:BE12)</f>
        <v>421910.78702546644</v>
      </c>
      <c r="BF7" s="685">
        <f>SUM(BF8:BF12)</f>
        <v>428528.44540818949</v>
      </c>
      <c r="BG7" s="685">
        <f t="shared" ref="BG7:BI7" si="7">SUM(BG8:BG12)</f>
        <v>416294.06420570856</v>
      </c>
      <c r="BH7" s="685">
        <f t="shared" si="7"/>
        <v>0</v>
      </c>
      <c r="BI7" s="685">
        <f t="shared" si="7"/>
        <v>0</v>
      </c>
      <c r="BJ7" s="689"/>
      <c r="BK7" s="48"/>
      <c r="BL7" s="996"/>
      <c r="BM7" s="48"/>
      <c r="BN7" s="48"/>
    </row>
    <row r="8" spans="1:89" ht="14.25" customHeight="1">
      <c r="P8" s="994"/>
      <c r="Q8" s="681"/>
      <c r="R8" s="693"/>
      <c r="S8" s="693"/>
      <c r="T8" s="694" t="s">
        <v>364</v>
      </c>
      <c r="U8" s="998"/>
      <c r="V8" s="998"/>
      <c r="W8" s="998"/>
      <c r="X8" s="998"/>
      <c r="Y8" s="998"/>
      <c r="Z8" s="998"/>
      <c r="AA8" s="729">
        <v>26645.503835655436</v>
      </c>
      <c r="AB8" s="729">
        <v>24687.621664727827</v>
      </c>
      <c r="AC8" s="729">
        <v>21945.928094620311</v>
      </c>
      <c r="AD8" s="729">
        <v>21852.890856683822</v>
      </c>
      <c r="AE8" s="729">
        <v>18501.328896728803</v>
      </c>
      <c r="AF8" s="729">
        <v>17707.842219890637</v>
      </c>
      <c r="AG8" s="729">
        <v>17152.052246668944</v>
      </c>
      <c r="AH8" s="729">
        <v>15992.046507927302</v>
      </c>
      <c r="AI8" s="729">
        <v>14042.606921240664</v>
      </c>
      <c r="AJ8" s="729">
        <v>15077.41624533289</v>
      </c>
      <c r="AK8" s="729">
        <v>15845.637868633738</v>
      </c>
      <c r="AL8" s="729">
        <v>15178.573250607415</v>
      </c>
      <c r="AM8" s="729">
        <v>14956.548866724255</v>
      </c>
      <c r="AN8" s="729">
        <v>14471.328787482576</v>
      </c>
      <c r="AO8" s="729">
        <v>14752.195215179016</v>
      </c>
      <c r="AP8" s="729">
        <v>17478.553720613527</v>
      </c>
      <c r="AQ8" s="729">
        <v>18057.757773827576</v>
      </c>
      <c r="AR8" s="729">
        <v>17766.795515754013</v>
      </c>
      <c r="AS8" s="729">
        <v>17366.458577757207</v>
      </c>
      <c r="AT8" s="729">
        <v>17086.264782185979</v>
      </c>
      <c r="AU8" s="729">
        <v>17701.25961467675</v>
      </c>
      <c r="AV8" s="729">
        <v>16553.914819816076</v>
      </c>
      <c r="AW8" s="729">
        <v>16000.37033928233</v>
      </c>
      <c r="AX8" s="729">
        <v>14056.709085941104</v>
      </c>
      <c r="AY8" s="729">
        <v>13911.679694781244</v>
      </c>
      <c r="AZ8" s="729">
        <v>13317.619252105585</v>
      </c>
      <c r="BA8" s="730">
        <v>13549.282922635315</v>
      </c>
      <c r="BB8" s="729">
        <v>13436.647204923574</v>
      </c>
      <c r="BC8" s="730">
        <v>14982.558296621888</v>
      </c>
      <c r="BD8" s="729">
        <v>14305.81939190919</v>
      </c>
      <c r="BE8" s="729">
        <v>12685.055850284889</v>
      </c>
      <c r="BF8" s="729">
        <v>14288.294258076079</v>
      </c>
      <c r="BG8" s="729">
        <v>13982.528775077459</v>
      </c>
      <c r="BH8" s="729">
        <v>0</v>
      </c>
      <c r="BI8" s="729">
        <v>0</v>
      </c>
      <c r="BJ8" s="699"/>
      <c r="BK8" s="48"/>
      <c r="BL8" s="48"/>
      <c r="BM8" s="48"/>
      <c r="BN8" s="48"/>
    </row>
    <row r="9" spans="1:89" ht="14.25" customHeight="1">
      <c r="P9" s="994"/>
      <c r="Q9" s="681"/>
      <c r="R9" s="693"/>
      <c r="S9" s="693"/>
      <c r="T9" s="700" t="s">
        <v>365</v>
      </c>
      <c r="U9" s="701"/>
      <c r="V9" s="701"/>
      <c r="W9" s="701"/>
      <c r="X9" s="701"/>
      <c r="Y9" s="701"/>
      <c r="Z9" s="701"/>
      <c r="AA9" s="700">
        <v>26066.865834150361</v>
      </c>
      <c r="AB9" s="700">
        <v>26467.638934192997</v>
      </c>
      <c r="AC9" s="700">
        <v>26897.49791604768</v>
      </c>
      <c r="AD9" s="700">
        <v>28491.751800174326</v>
      </c>
      <c r="AE9" s="700">
        <v>28562.947501958894</v>
      </c>
      <c r="AF9" s="700">
        <v>28870.283035241708</v>
      </c>
      <c r="AG9" s="700">
        <v>29841.239288530251</v>
      </c>
      <c r="AH9" s="700">
        <v>32972.110753653906</v>
      </c>
      <c r="AI9" s="700">
        <v>31731.23519176984</v>
      </c>
      <c r="AJ9" s="700">
        <v>32330.203252255575</v>
      </c>
      <c r="AK9" s="700">
        <v>31951.433581354882</v>
      </c>
      <c r="AL9" s="700">
        <v>31065.519006566828</v>
      </c>
      <c r="AM9" s="700">
        <v>30081.415845145239</v>
      </c>
      <c r="AN9" s="700">
        <v>30058.73651112118</v>
      </c>
      <c r="AO9" s="700">
        <v>30223.53068713631</v>
      </c>
      <c r="AP9" s="700">
        <v>31521.414023667698</v>
      </c>
      <c r="AQ9" s="700">
        <v>30989.307953926698</v>
      </c>
      <c r="AR9" s="700">
        <v>30841.484684168805</v>
      </c>
      <c r="AS9" s="700">
        <v>28757.743569541388</v>
      </c>
      <c r="AT9" s="700">
        <v>28129.368812104916</v>
      </c>
      <c r="AU9" s="700">
        <v>28860.852945520601</v>
      </c>
      <c r="AV9" s="700">
        <v>26323.635295050823</v>
      </c>
      <c r="AW9" s="700">
        <v>26143.434275172363</v>
      </c>
      <c r="AX9" s="700">
        <v>24760.211347632408</v>
      </c>
      <c r="AY9" s="700">
        <v>24303.330634747857</v>
      </c>
      <c r="AZ9" s="700">
        <v>25314.955551311054</v>
      </c>
      <c r="BA9" s="733">
        <v>22446.324778012146</v>
      </c>
      <c r="BB9" s="700">
        <v>21939.462485529453</v>
      </c>
      <c r="BC9" s="733">
        <v>22771.419728965018</v>
      </c>
      <c r="BD9" s="700">
        <v>22295.49685089619</v>
      </c>
      <c r="BE9" s="700">
        <v>16444.704710777856</v>
      </c>
      <c r="BF9" s="700">
        <v>17524.95838438992</v>
      </c>
      <c r="BG9" s="700">
        <v>17923.321360282396</v>
      </c>
      <c r="BH9" s="700">
        <v>0</v>
      </c>
      <c r="BI9" s="700">
        <v>0</v>
      </c>
      <c r="BJ9" s="699"/>
      <c r="BK9" s="48"/>
      <c r="BL9" s="48"/>
      <c r="BM9" s="48"/>
      <c r="BN9" s="48"/>
    </row>
    <row r="10" spans="1:89" ht="14.25" customHeight="1">
      <c r="P10" s="994"/>
      <c r="Q10" s="681"/>
      <c r="R10" s="693"/>
      <c r="S10" s="693"/>
      <c r="T10" s="700" t="s">
        <v>76</v>
      </c>
      <c r="U10" s="706"/>
      <c r="V10" s="706"/>
      <c r="W10" s="706"/>
      <c r="X10" s="706"/>
      <c r="Y10" s="706"/>
      <c r="Z10" s="706"/>
      <c r="AA10" s="700">
        <v>1102.2867377696512</v>
      </c>
      <c r="AB10" s="700">
        <v>1102.7682576535249</v>
      </c>
      <c r="AC10" s="700">
        <v>1283.8327710617998</v>
      </c>
      <c r="AD10" s="700">
        <v>1222.3705705759169</v>
      </c>
      <c r="AE10" s="700">
        <v>945.94455930348499</v>
      </c>
      <c r="AF10" s="700">
        <v>1005.0130473018941</v>
      </c>
      <c r="AG10" s="700">
        <v>801.60536213397108</v>
      </c>
      <c r="AH10" s="700">
        <v>926.99534143362052</v>
      </c>
      <c r="AI10" s="700">
        <v>910.9868576132767</v>
      </c>
      <c r="AJ10" s="700">
        <v>946.93037570584102</v>
      </c>
      <c r="AK10" s="700">
        <v>836.7142497149265</v>
      </c>
      <c r="AL10" s="700">
        <v>813.25433894569608</v>
      </c>
      <c r="AM10" s="700">
        <v>1053.5336158291263</v>
      </c>
      <c r="AN10" s="700">
        <v>661.20852606908284</v>
      </c>
      <c r="AO10" s="700">
        <v>1192.0084360539479</v>
      </c>
      <c r="AP10" s="700">
        <v>1368.2523364321569</v>
      </c>
      <c r="AQ10" s="700">
        <v>921.56008580417154</v>
      </c>
      <c r="AR10" s="700">
        <v>2160.4071695395182</v>
      </c>
      <c r="AS10" s="700">
        <v>2245.6997759632222</v>
      </c>
      <c r="AT10" s="700">
        <v>2331.4755480382073</v>
      </c>
      <c r="AU10" s="700">
        <v>2628.0450766549043</v>
      </c>
      <c r="AV10" s="700">
        <v>2796.7050007369953</v>
      </c>
      <c r="AW10" s="700">
        <v>3783.2886287983797</v>
      </c>
      <c r="AX10" s="700">
        <v>2727.9376713920337</v>
      </c>
      <c r="AY10" s="700">
        <v>2842.3331782158493</v>
      </c>
      <c r="AZ10" s="700">
        <v>2611.1431084625528</v>
      </c>
      <c r="BA10" s="733">
        <v>3102.3528363397777</v>
      </c>
      <c r="BB10" s="700">
        <v>2235.9784651088144</v>
      </c>
      <c r="BC10" s="733">
        <v>1879.3297369806967</v>
      </c>
      <c r="BD10" s="700">
        <v>1137.8096670815758</v>
      </c>
      <c r="BE10" s="700">
        <v>1221.193383400491</v>
      </c>
      <c r="BF10" s="700">
        <v>1098.8709392224296</v>
      </c>
      <c r="BG10" s="700">
        <v>795.42586210091463</v>
      </c>
      <c r="BH10" s="700">
        <v>0</v>
      </c>
      <c r="BI10" s="700">
        <v>0</v>
      </c>
      <c r="BJ10" s="699"/>
      <c r="BK10" s="48"/>
      <c r="BL10" s="48"/>
      <c r="BM10" s="48"/>
      <c r="BN10" s="48"/>
    </row>
    <row r="11" spans="1:89" ht="14.25" customHeight="1">
      <c r="P11" s="994"/>
      <c r="Q11" s="681"/>
      <c r="R11" s="693"/>
      <c r="S11" s="693"/>
      <c r="T11" s="700" t="s">
        <v>77</v>
      </c>
      <c r="U11" s="706"/>
      <c r="V11" s="706"/>
      <c r="W11" s="706"/>
      <c r="X11" s="706"/>
      <c r="Y11" s="706"/>
      <c r="Z11" s="706"/>
      <c r="AA11" s="700">
        <v>294020.1217066854</v>
      </c>
      <c r="AB11" s="700">
        <v>296919.9501125731</v>
      </c>
      <c r="AC11" s="700">
        <v>304401.28994771681</v>
      </c>
      <c r="AD11" s="700">
        <v>286511.29193478992</v>
      </c>
      <c r="AE11" s="700">
        <v>323963.85316692811</v>
      </c>
      <c r="AF11" s="700">
        <v>312259.28262277035</v>
      </c>
      <c r="AG11" s="700">
        <v>313898.41067721718</v>
      </c>
      <c r="AH11" s="700">
        <v>306945.09814163693</v>
      </c>
      <c r="AI11" s="700">
        <v>296979.4588317817</v>
      </c>
      <c r="AJ11" s="700">
        <v>316951.54654091666</v>
      </c>
      <c r="AK11" s="700">
        <v>325350.88969265932</v>
      </c>
      <c r="AL11" s="700">
        <v>317894.7499392723</v>
      </c>
      <c r="AM11" s="700">
        <v>344392.50515836873</v>
      </c>
      <c r="AN11" s="700">
        <v>361665.69950280891</v>
      </c>
      <c r="AO11" s="700">
        <v>356651.00730147166</v>
      </c>
      <c r="AP11" s="700">
        <v>372494.32576738909</v>
      </c>
      <c r="AQ11" s="700">
        <v>363915.31341729872</v>
      </c>
      <c r="AR11" s="700">
        <v>415401.22767374938</v>
      </c>
      <c r="AS11" s="700">
        <v>387256.85737286421</v>
      </c>
      <c r="AT11" s="700">
        <v>349276.52784191951</v>
      </c>
      <c r="AU11" s="700">
        <v>371925.62491275539</v>
      </c>
      <c r="AV11" s="700">
        <v>432824.83753669047</v>
      </c>
      <c r="AW11" s="700">
        <v>478143.35396575177</v>
      </c>
      <c r="AX11" s="700">
        <v>483952.01128540706</v>
      </c>
      <c r="AY11" s="700">
        <v>457111.70274725993</v>
      </c>
      <c r="AZ11" s="700">
        <v>431548.66420143005</v>
      </c>
      <c r="BA11" s="733">
        <v>465285.8812644807</v>
      </c>
      <c r="BB11" s="700">
        <v>453345.92397380661</v>
      </c>
      <c r="BC11" s="733">
        <v>413953.57591282355</v>
      </c>
      <c r="BD11" s="700">
        <v>394672.91882324108</v>
      </c>
      <c r="BE11" s="700">
        <v>390893.49319199525</v>
      </c>
      <c r="BF11" s="700">
        <v>394264.99631402607</v>
      </c>
      <c r="BG11" s="700">
        <v>382292.73750284064</v>
      </c>
      <c r="BH11" s="700">
        <v>0</v>
      </c>
      <c r="BI11" s="700">
        <v>0</v>
      </c>
      <c r="BJ11" s="699"/>
      <c r="BK11" s="48"/>
      <c r="BL11" s="48"/>
      <c r="BM11" s="48"/>
      <c r="BN11" s="48"/>
    </row>
    <row r="12" spans="1:89" ht="14.25" customHeight="1">
      <c r="P12" s="994"/>
      <c r="Q12" s="681"/>
      <c r="R12" s="693"/>
      <c r="S12" s="693"/>
      <c r="T12" s="999" t="s">
        <v>366</v>
      </c>
      <c r="U12" s="1000"/>
      <c r="V12" s="1000"/>
      <c r="W12" s="1000"/>
      <c r="X12" s="1000"/>
      <c r="Y12" s="1000"/>
      <c r="Z12" s="1000"/>
      <c r="AA12" s="700">
        <v>577.01635602545502</v>
      </c>
      <c r="AB12" s="700">
        <v>564.60814034833936</v>
      </c>
      <c r="AC12" s="700">
        <v>597.59342380024452</v>
      </c>
      <c r="AD12" s="700">
        <v>646.61663195323717</v>
      </c>
      <c r="AE12" s="700">
        <v>742.44641775805303</v>
      </c>
      <c r="AF12" s="700">
        <v>752.89880281128887</v>
      </c>
      <c r="AG12" s="700">
        <v>775.81363055879626</v>
      </c>
      <c r="AH12" s="700">
        <v>805.5917282966368</v>
      </c>
      <c r="AI12" s="700">
        <v>852.55537533250128</v>
      </c>
      <c r="AJ12" s="700">
        <v>919.92277980578399</v>
      </c>
      <c r="AK12" s="700">
        <v>935.56544179822617</v>
      </c>
      <c r="AL12" s="700">
        <v>889.66169893993083</v>
      </c>
      <c r="AM12" s="700">
        <v>939.28134268992528</v>
      </c>
      <c r="AN12" s="700">
        <v>889.6919358068335</v>
      </c>
      <c r="AO12" s="700">
        <v>961.14121138490884</v>
      </c>
      <c r="AP12" s="700">
        <v>1064.29583734321</v>
      </c>
      <c r="AQ12" s="700">
        <v>986.68456274795892</v>
      </c>
      <c r="AR12" s="700">
        <v>1019.116525471708</v>
      </c>
      <c r="AS12" s="700">
        <v>930.39770814529925</v>
      </c>
      <c r="AT12" s="700">
        <v>858.56638511701374</v>
      </c>
      <c r="AU12" s="700">
        <v>931.40947246893404</v>
      </c>
      <c r="AV12" s="700">
        <v>862.64610019888278</v>
      </c>
      <c r="AW12" s="700">
        <v>836.43891601467567</v>
      </c>
      <c r="AX12" s="700">
        <v>845.91764907160587</v>
      </c>
      <c r="AY12" s="700">
        <v>777.23373226891943</v>
      </c>
      <c r="AZ12" s="700">
        <v>741.2715671441764</v>
      </c>
      <c r="BA12" s="733">
        <v>786.04312618796234</v>
      </c>
      <c r="BB12" s="700">
        <v>790.44750332781518</v>
      </c>
      <c r="BC12" s="733">
        <v>752.7086090978089</v>
      </c>
      <c r="BD12" s="700">
        <v>711.26030806748201</v>
      </c>
      <c r="BE12" s="700">
        <v>666.3398890079884</v>
      </c>
      <c r="BF12" s="700">
        <v>1351.3255124749803</v>
      </c>
      <c r="BG12" s="700">
        <v>1300.0507054071402</v>
      </c>
      <c r="BH12" s="700">
        <v>0</v>
      </c>
      <c r="BI12" s="700">
        <v>0</v>
      </c>
      <c r="BJ12" s="699"/>
      <c r="BK12" s="48"/>
      <c r="BL12" s="48"/>
      <c r="BM12" s="48"/>
      <c r="BN12" s="48"/>
    </row>
    <row r="13" spans="1:89" ht="15" customHeight="1">
      <c r="P13" s="994"/>
      <c r="Q13" s="681"/>
      <c r="R13" s="693"/>
      <c r="S13" s="1245" t="s">
        <v>174</v>
      </c>
      <c r="T13" s="1246"/>
      <c r="U13" s="1001"/>
      <c r="V13" s="1001"/>
      <c r="W13" s="1001"/>
      <c r="X13" s="1001"/>
      <c r="Y13" s="1001"/>
      <c r="Z13" s="1001"/>
      <c r="AA13" s="1002"/>
      <c r="AB13" s="1002"/>
      <c r="AC13" s="1002"/>
      <c r="AD13" s="1002"/>
      <c r="AE13" s="1002"/>
      <c r="AF13" s="1002"/>
      <c r="AG13" s="1002"/>
      <c r="AH13" s="1002"/>
      <c r="AI13" s="1002"/>
      <c r="AJ13" s="1002"/>
      <c r="AK13" s="1002"/>
      <c r="AL13" s="1002"/>
      <c r="AM13" s="1002"/>
      <c r="AN13" s="1002"/>
      <c r="AO13" s="1002"/>
      <c r="AP13" s="1002"/>
      <c r="AQ13" s="1002"/>
      <c r="AR13" s="1002"/>
      <c r="AS13" s="1002"/>
      <c r="AT13" s="1002"/>
      <c r="AU13" s="1002"/>
      <c r="AV13" s="1002"/>
      <c r="AW13" s="1002"/>
      <c r="AX13" s="1002"/>
      <c r="AY13" s="1002"/>
      <c r="AZ13" s="1002"/>
      <c r="BA13" s="1003"/>
      <c r="BB13" s="1002"/>
      <c r="BC13" s="1003"/>
      <c r="BD13" s="1002"/>
      <c r="BE13" s="1002"/>
      <c r="BF13" s="1002"/>
      <c r="BG13" s="1002"/>
      <c r="BH13" s="1002"/>
      <c r="BI13" s="1002"/>
      <c r="BJ13" s="699"/>
      <c r="BK13" s="48"/>
      <c r="BL13" s="48"/>
      <c r="BM13" s="48"/>
      <c r="BN13" s="48"/>
    </row>
    <row r="14" spans="1:89">
      <c r="P14" s="994"/>
      <c r="Q14" s="681"/>
      <c r="R14" s="1177" t="s">
        <v>464</v>
      </c>
      <c r="S14" s="717"/>
      <c r="T14" s="1004"/>
      <c r="U14" s="719"/>
      <c r="V14" s="719"/>
      <c r="W14" s="719"/>
      <c r="X14" s="719"/>
      <c r="Y14" s="719"/>
      <c r="Z14" s="719"/>
      <c r="AA14" s="719">
        <f>SUM(AA15,AA19)</f>
        <v>378210.6228736983</v>
      </c>
      <c r="AB14" s="719">
        <f t="shared" ref="AB14:AZ14" si="8">SUM(AB15,AB19)</f>
        <v>375678.94432509819</v>
      </c>
      <c r="AC14" s="719">
        <f t="shared" si="8"/>
        <v>370187.73217414034</v>
      </c>
      <c r="AD14" s="719">
        <f t="shared" si="8"/>
        <v>372067.13300100621</v>
      </c>
      <c r="AE14" s="719">
        <f t="shared" si="8"/>
        <v>378905.13913332182</v>
      </c>
      <c r="AF14" s="719">
        <f t="shared" si="8"/>
        <v>386034.85994918592</v>
      </c>
      <c r="AG14" s="719">
        <f t="shared" si="8"/>
        <v>391169.23936445662</v>
      </c>
      <c r="AH14" s="719">
        <f t="shared" si="8"/>
        <v>386581.06399160682</v>
      </c>
      <c r="AI14" s="719">
        <f t="shared" si="8"/>
        <v>362729.48155312438</v>
      </c>
      <c r="AJ14" s="719">
        <f t="shared" si="8"/>
        <v>367538.89369023743</v>
      </c>
      <c r="AK14" s="719">
        <f t="shared" si="8"/>
        <v>377614.13855366292</v>
      </c>
      <c r="AL14" s="719">
        <f t="shared" si="8"/>
        <v>371750.7442924981</v>
      </c>
      <c r="AM14" s="719">
        <f t="shared" si="8"/>
        <v>376883.65375390265</v>
      </c>
      <c r="AN14" s="719">
        <f t="shared" si="8"/>
        <v>376605.93045852944</v>
      </c>
      <c r="AO14" s="719">
        <f t="shared" si="8"/>
        <v>377331.83089076495</v>
      </c>
      <c r="AP14" s="719">
        <f t="shared" si="8"/>
        <v>366550.08039215178</v>
      </c>
      <c r="AQ14" s="719">
        <f t="shared" si="8"/>
        <v>363229.39917785802</v>
      </c>
      <c r="AR14" s="719">
        <f t="shared" si="8"/>
        <v>359659.18670405331</v>
      </c>
      <c r="AS14" s="719">
        <f t="shared" si="8"/>
        <v>328889.49920127168</v>
      </c>
      <c r="AT14" s="719">
        <f t="shared" si="8"/>
        <v>315037.20450187678</v>
      </c>
      <c r="AU14" s="719">
        <f t="shared" si="8"/>
        <v>329658.35592618497</v>
      </c>
      <c r="AV14" s="719">
        <f t="shared" si="8"/>
        <v>327285.52861365833</v>
      </c>
      <c r="AW14" s="719">
        <f t="shared" si="8"/>
        <v>325397.75640138629</v>
      </c>
      <c r="AX14" s="719">
        <f t="shared" si="8"/>
        <v>330144.88150629832</v>
      </c>
      <c r="AY14" s="719">
        <f t="shared" si="8"/>
        <v>320802.46193786181</v>
      </c>
      <c r="AZ14" s="719">
        <f t="shared" si="8"/>
        <v>312314.32486548316</v>
      </c>
      <c r="BA14" s="720">
        <f t="shared" ref="BA14:BF14" si="9">SUM(BA15,BA19)</f>
        <v>298622.50169832091</v>
      </c>
      <c r="BB14" s="719">
        <f t="shared" si="9"/>
        <v>293976.8458590706</v>
      </c>
      <c r="BC14" s="720">
        <f t="shared" si="9"/>
        <v>288040.43702905165</v>
      </c>
      <c r="BD14" s="719">
        <f t="shared" si="9"/>
        <v>280465.78374293738</v>
      </c>
      <c r="BE14" s="719">
        <f>SUM(BE15,BE19)</f>
        <v>253079.06857377113</v>
      </c>
      <c r="BF14" s="719">
        <f t="shared" si="9"/>
        <v>269382.28792725818</v>
      </c>
      <c r="BG14" s="719">
        <f t="shared" ref="BG14:BI14" si="10">SUM(BG15,BG19)</f>
        <v>252500.96616580026</v>
      </c>
      <c r="BH14" s="719">
        <f t="shared" si="10"/>
        <v>0</v>
      </c>
      <c r="BI14" s="719">
        <f t="shared" si="10"/>
        <v>0</v>
      </c>
      <c r="BJ14" s="689"/>
      <c r="BK14" s="48"/>
      <c r="BL14" s="996"/>
      <c r="BM14" s="48"/>
      <c r="BN14" s="48"/>
    </row>
    <row r="15" spans="1:89" ht="15" customHeight="1">
      <c r="P15" s="1005"/>
      <c r="Q15" s="681"/>
      <c r="R15" s="723"/>
      <c r="S15" s="1243" t="s">
        <v>34</v>
      </c>
      <c r="T15" s="1244"/>
      <c r="U15" s="719"/>
      <c r="V15" s="719"/>
      <c r="W15" s="719"/>
      <c r="X15" s="719"/>
      <c r="Y15" s="719"/>
      <c r="Z15" s="719"/>
      <c r="AA15" s="1006">
        <v>30299.541902427336</v>
      </c>
      <c r="AB15" s="1006">
        <v>30283.170526838232</v>
      </c>
      <c r="AC15" s="1006">
        <v>30389.021258149856</v>
      </c>
      <c r="AD15" s="1006">
        <v>30025.274884624065</v>
      </c>
      <c r="AE15" s="1006">
        <v>28997.688365430007</v>
      </c>
      <c r="AF15" s="1006">
        <v>28766.66366011024</v>
      </c>
      <c r="AG15" s="1006">
        <v>29188.235845004605</v>
      </c>
      <c r="AH15" s="1006">
        <v>28514.96673033859</v>
      </c>
      <c r="AI15" s="1006">
        <v>28087.892324193617</v>
      </c>
      <c r="AJ15" s="1006">
        <v>27255.91527986704</v>
      </c>
      <c r="AK15" s="1006">
        <v>26747.013752928466</v>
      </c>
      <c r="AL15" s="1006">
        <v>27360.851255557696</v>
      </c>
      <c r="AM15" s="1006">
        <v>26227.411152839588</v>
      </c>
      <c r="AN15" s="1006">
        <v>25811.910403856651</v>
      </c>
      <c r="AO15" s="1006">
        <v>26049.217820566169</v>
      </c>
      <c r="AP15" s="1006">
        <v>25130.054405774586</v>
      </c>
      <c r="AQ15" s="1006">
        <v>23933.190455656531</v>
      </c>
      <c r="AR15" s="1006">
        <v>23560.991614704177</v>
      </c>
      <c r="AS15" s="1006">
        <v>19909.31886037601</v>
      </c>
      <c r="AT15" s="1006">
        <v>23344.137952470868</v>
      </c>
      <c r="AU15" s="1006">
        <v>22306.60223151161</v>
      </c>
      <c r="AV15" s="1006">
        <v>22553.276744853432</v>
      </c>
      <c r="AW15" s="1006">
        <v>22236.421197086147</v>
      </c>
      <c r="AX15" s="1006">
        <v>19900.732205193173</v>
      </c>
      <c r="AY15" s="1006">
        <v>19752.651103545497</v>
      </c>
      <c r="AZ15" s="1006">
        <v>22025.32262528878</v>
      </c>
      <c r="BA15" s="1006">
        <v>23317.578009779641</v>
      </c>
      <c r="BB15" s="1006">
        <v>23603.62872423614</v>
      </c>
      <c r="BC15" s="1007">
        <v>20705.89910119406</v>
      </c>
      <c r="BD15" s="1006">
        <v>21604.745082202062</v>
      </c>
      <c r="BE15" s="1006">
        <v>21040.867099962463</v>
      </c>
      <c r="BF15" s="1006">
        <v>21607.020829654364</v>
      </c>
      <c r="BG15" s="1006">
        <v>21534.338710454354</v>
      </c>
      <c r="BH15" s="1006">
        <v>0</v>
      </c>
      <c r="BI15" s="1006">
        <v>0</v>
      </c>
      <c r="BJ15" s="689"/>
      <c r="BK15" s="48"/>
      <c r="BL15" s="1008"/>
      <c r="BM15" s="996"/>
      <c r="BN15" s="48"/>
    </row>
    <row r="16" spans="1:89">
      <c r="B16" s="33"/>
      <c r="C16" s="33"/>
      <c r="D16" s="33"/>
      <c r="E16" s="33"/>
      <c r="F16" s="33"/>
      <c r="G16" s="33"/>
      <c r="H16" s="33"/>
      <c r="I16" s="33"/>
      <c r="J16" s="33"/>
      <c r="K16" s="33"/>
      <c r="L16" s="33"/>
      <c r="M16" s="33"/>
      <c r="N16" s="33"/>
      <c r="O16" s="33"/>
      <c r="P16" s="994"/>
      <c r="Q16" s="681"/>
      <c r="R16" s="723"/>
      <c r="S16" s="723"/>
      <c r="T16" s="769" t="s">
        <v>35</v>
      </c>
      <c r="U16" s="700"/>
      <c r="V16" s="700"/>
      <c r="W16" s="700"/>
      <c r="X16" s="700"/>
      <c r="Y16" s="700"/>
      <c r="Z16" s="700"/>
      <c r="AA16" s="700"/>
      <c r="AB16" s="700"/>
      <c r="AC16" s="700"/>
      <c r="AD16" s="700"/>
      <c r="AE16" s="700"/>
      <c r="AF16" s="700"/>
      <c r="AG16" s="700"/>
      <c r="AH16" s="700"/>
      <c r="AI16" s="700"/>
      <c r="AJ16" s="700"/>
      <c r="AK16" s="700"/>
      <c r="AL16" s="700"/>
      <c r="AM16" s="700"/>
      <c r="AN16" s="700"/>
      <c r="AO16" s="700"/>
      <c r="AP16" s="700"/>
      <c r="AQ16" s="700"/>
      <c r="AR16" s="700"/>
      <c r="AS16" s="700"/>
      <c r="AT16" s="700"/>
      <c r="AU16" s="700"/>
      <c r="AV16" s="700"/>
      <c r="AW16" s="700"/>
      <c r="AX16" s="700"/>
      <c r="AY16" s="700"/>
      <c r="AZ16" s="729"/>
      <c r="BA16" s="733"/>
      <c r="BB16" s="700"/>
      <c r="BC16" s="733"/>
      <c r="BD16" s="700"/>
      <c r="BE16" s="700"/>
      <c r="BF16" s="700"/>
      <c r="BG16" s="700"/>
      <c r="BH16" s="700">
        <v>0</v>
      </c>
      <c r="BI16" s="700">
        <v>0</v>
      </c>
      <c r="BJ16" s="699"/>
      <c r="BK16" s="48"/>
      <c r="BL16" s="48"/>
      <c r="BM16" s="48"/>
      <c r="BN16" s="48"/>
    </row>
    <row r="17" spans="2:66">
      <c r="B17" s="33"/>
      <c r="C17" s="33"/>
      <c r="D17" s="33"/>
      <c r="E17" s="33"/>
      <c r="F17" s="33"/>
      <c r="G17" s="33"/>
      <c r="H17" s="33"/>
      <c r="I17" s="33"/>
      <c r="J17" s="33"/>
      <c r="K17" s="33"/>
      <c r="L17" s="33"/>
      <c r="M17" s="33"/>
      <c r="N17" s="33"/>
      <c r="O17" s="33"/>
      <c r="P17" s="994"/>
      <c r="Q17" s="681"/>
      <c r="R17" s="723"/>
      <c r="S17" s="723"/>
      <c r="T17" s="1009" t="s">
        <v>36</v>
      </c>
      <c r="U17" s="700"/>
      <c r="V17" s="700"/>
      <c r="W17" s="700"/>
      <c r="X17" s="700"/>
      <c r="Y17" s="700"/>
      <c r="Z17" s="700"/>
      <c r="AA17" s="700"/>
      <c r="AB17" s="700"/>
      <c r="AC17" s="700"/>
      <c r="AD17" s="700"/>
      <c r="AE17" s="700"/>
      <c r="AF17" s="700"/>
      <c r="AG17" s="700"/>
      <c r="AH17" s="700"/>
      <c r="AI17" s="700"/>
      <c r="AJ17" s="700"/>
      <c r="AK17" s="700"/>
      <c r="AL17" s="700"/>
      <c r="AM17" s="700"/>
      <c r="AN17" s="700"/>
      <c r="AO17" s="700"/>
      <c r="AP17" s="700"/>
      <c r="AQ17" s="700"/>
      <c r="AR17" s="700"/>
      <c r="AS17" s="700"/>
      <c r="AT17" s="700"/>
      <c r="AU17" s="700"/>
      <c r="AV17" s="700"/>
      <c r="AW17" s="700"/>
      <c r="AX17" s="700"/>
      <c r="AY17" s="700"/>
      <c r="AZ17" s="700"/>
      <c r="BA17" s="733"/>
      <c r="BB17" s="700"/>
      <c r="BC17" s="733"/>
      <c r="BD17" s="700"/>
      <c r="BE17" s="700"/>
      <c r="BF17" s="700"/>
      <c r="BG17" s="700"/>
      <c r="BH17" s="700">
        <v>0</v>
      </c>
      <c r="BI17" s="700">
        <v>0</v>
      </c>
      <c r="BJ17" s="699"/>
      <c r="BK17" s="48"/>
      <c r="BL17" s="48"/>
      <c r="BM17" s="48"/>
      <c r="BN17" s="48"/>
    </row>
    <row r="18" spans="2:66">
      <c r="B18" s="33"/>
      <c r="C18" s="33"/>
      <c r="D18" s="33"/>
      <c r="E18" s="33"/>
      <c r="F18" s="33"/>
      <c r="G18" s="33"/>
      <c r="H18" s="33"/>
      <c r="I18" s="33"/>
      <c r="J18" s="33"/>
      <c r="K18" s="33"/>
      <c r="L18" s="33"/>
      <c r="M18" s="33"/>
      <c r="N18" s="33"/>
      <c r="O18" s="33"/>
      <c r="P18" s="994"/>
      <c r="Q18" s="681"/>
      <c r="R18" s="723"/>
      <c r="S18" s="723"/>
      <c r="T18" s="773" t="s">
        <v>37</v>
      </c>
      <c r="U18" s="700"/>
      <c r="V18" s="700"/>
      <c r="W18" s="700"/>
      <c r="X18" s="700"/>
      <c r="Y18" s="700"/>
      <c r="Z18" s="700"/>
      <c r="AA18" s="700"/>
      <c r="AB18" s="700"/>
      <c r="AC18" s="700"/>
      <c r="AD18" s="700"/>
      <c r="AE18" s="700"/>
      <c r="AF18" s="700"/>
      <c r="AG18" s="700"/>
      <c r="AH18" s="700"/>
      <c r="AI18" s="700"/>
      <c r="AJ18" s="700"/>
      <c r="AK18" s="700"/>
      <c r="AL18" s="700"/>
      <c r="AM18" s="700"/>
      <c r="AN18" s="700"/>
      <c r="AO18" s="700"/>
      <c r="AP18" s="700"/>
      <c r="AQ18" s="700"/>
      <c r="AR18" s="700"/>
      <c r="AS18" s="700"/>
      <c r="AT18" s="700"/>
      <c r="AU18" s="700"/>
      <c r="AV18" s="700"/>
      <c r="AW18" s="700"/>
      <c r="AX18" s="700"/>
      <c r="AY18" s="700"/>
      <c r="AZ18" s="700"/>
      <c r="BA18" s="733"/>
      <c r="BB18" s="700"/>
      <c r="BC18" s="733"/>
      <c r="BD18" s="700"/>
      <c r="BE18" s="700"/>
      <c r="BF18" s="700"/>
      <c r="BG18" s="700"/>
      <c r="BH18" s="700">
        <v>0</v>
      </c>
      <c r="BI18" s="700">
        <v>0</v>
      </c>
      <c r="BJ18" s="699"/>
      <c r="BK18" s="48"/>
      <c r="BL18" s="48"/>
      <c r="BM18" s="48"/>
      <c r="BN18" s="48"/>
    </row>
    <row r="19" spans="2:66">
      <c r="P19" s="1005"/>
      <c r="Q19" s="681"/>
      <c r="R19" s="723"/>
      <c r="S19" s="1243" t="s">
        <v>38</v>
      </c>
      <c r="T19" s="1244"/>
      <c r="U19" s="1011"/>
      <c r="V19" s="1011"/>
      <c r="W19" s="1011"/>
      <c r="X19" s="1011"/>
      <c r="Y19" s="1011"/>
      <c r="Z19" s="1011"/>
      <c r="AA19" s="719">
        <f>SUM(AA20:AA28)</f>
        <v>347911.08097127097</v>
      </c>
      <c r="AB19" s="719">
        <f t="shared" ref="AB19:AZ19" si="11">SUM(AB20:AB28)</f>
        <v>345395.77379825996</v>
      </c>
      <c r="AC19" s="719">
        <f t="shared" si="11"/>
        <v>339798.71091599046</v>
      </c>
      <c r="AD19" s="719">
        <f t="shared" si="11"/>
        <v>342041.85811638215</v>
      </c>
      <c r="AE19" s="719">
        <f t="shared" si="11"/>
        <v>349907.45076789183</v>
      </c>
      <c r="AF19" s="719">
        <f t="shared" si="11"/>
        <v>357268.19628907565</v>
      </c>
      <c r="AG19" s="719">
        <f t="shared" si="11"/>
        <v>361981.003519452</v>
      </c>
      <c r="AH19" s="719">
        <f t="shared" si="11"/>
        <v>358066.09726126824</v>
      </c>
      <c r="AI19" s="719">
        <f t="shared" si="11"/>
        <v>334641.58922893077</v>
      </c>
      <c r="AJ19" s="719">
        <f t="shared" si="11"/>
        <v>340282.97841037042</v>
      </c>
      <c r="AK19" s="719">
        <f t="shared" si="11"/>
        <v>350867.12480073445</v>
      </c>
      <c r="AL19" s="719">
        <f t="shared" si="11"/>
        <v>344389.89303694043</v>
      </c>
      <c r="AM19" s="719">
        <f t="shared" si="11"/>
        <v>350656.24260106304</v>
      </c>
      <c r="AN19" s="719">
        <f t="shared" si="11"/>
        <v>350794.02005467279</v>
      </c>
      <c r="AO19" s="719">
        <f t="shared" si="11"/>
        <v>351282.6130701988</v>
      </c>
      <c r="AP19" s="719">
        <f t="shared" si="11"/>
        <v>341420.02598637721</v>
      </c>
      <c r="AQ19" s="719">
        <f t="shared" si="11"/>
        <v>339296.20872220147</v>
      </c>
      <c r="AR19" s="719">
        <f t="shared" si="11"/>
        <v>336098.19508934912</v>
      </c>
      <c r="AS19" s="719">
        <f t="shared" si="11"/>
        <v>308980.18034089566</v>
      </c>
      <c r="AT19" s="719">
        <f t="shared" si="11"/>
        <v>291693.06654940592</v>
      </c>
      <c r="AU19" s="719">
        <f t="shared" si="11"/>
        <v>307351.75369467336</v>
      </c>
      <c r="AV19" s="719">
        <f t="shared" si="11"/>
        <v>304732.25186880492</v>
      </c>
      <c r="AW19" s="719">
        <f t="shared" si="11"/>
        <v>303161.33520430012</v>
      </c>
      <c r="AX19" s="719">
        <f t="shared" si="11"/>
        <v>310244.14930110512</v>
      </c>
      <c r="AY19" s="719">
        <f t="shared" si="11"/>
        <v>301049.8108343163</v>
      </c>
      <c r="AZ19" s="719">
        <f t="shared" si="11"/>
        <v>290289.00224019436</v>
      </c>
      <c r="BA19" s="720">
        <f t="shared" ref="BA19:BF19" si="12">SUM(BA20:BA28)</f>
        <v>275304.92368854128</v>
      </c>
      <c r="BB19" s="719">
        <f t="shared" si="12"/>
        <v>270373.21713483444</v>
      </c>
      <c r="BC19" s="720">
        <f t="shared" si="12"/>
        <v>267334.5379278576</v>
      </c>
      <c r="BD19" s="719">
        <f t="shared" si="12"/>
        <v>258861.0386607353</v>
      </c>
      <c r="BE19" s="719">
        <f t="shared" si="12"/>
        <v>232038.20147380867</v>
      </c>
      <c r="BF19" s="719">
        <f t="shared" si="12"/>
        <v>247775.26709760379</v>
      </c>
      <c r="BG19" s="719">
        <f t="shared" ref="BG19:BI19" si="13">SUM(BG20:BG28)</f>
        <v>230966.62745534591</v>
      </c>
      <c r="BH19" s="719">
        <f t="shared" si="13"/>
        <v>0</v>
      </c>
      <c r="BI19" s="719">
        <f t="shared" si="13"/>
        <v>0</v>
      </c>
      <c r="BJ19" s="689"/>
      <c r="BK19" s="48"/>
      <c r="BL19" s="48"/>
      <c r="BM19" s="48"/>
      <c r="BN19" s="48"/>
    </row>
    <row r="20" spans="2:66">
      <c r="P20" s="994"/>
      <c r="Q20" s="681"/>
      <c r="R20" s="723"/>
      <c r="S20" s="1012"/>
      <c r="T20" s="769" t="s">
        <v>368</v>
      </c>
      <c r="U20" s="275"/>
      <c r="V20" s="275"/>
      <c r="W20" s="275"/>
      <c r="X20" s="275"/>
      <c r="Y20" s="275"/>
      <c r="Z20" s="275"/>
      <c r="AA20" s="729">
        <v>7649.463950571133</v>
      </c>
      <c r="AB20" s="729">
        <v>8081.9147429120358</v>
      </c>
      <c r="AC20" s="729">
        <v>8580.2053924281554</v>
      </c>
      <c r="AD20" s="729">
        <v>9077.3937114178007</v>
      </c>
      <c r="AE20" s="729">
        <v>9300.0156434634664</v>
      </c>
      <c r="AF20" s="729">
        <v>10133.338639092754</v>
      </c>
      <c r="AG20" s="729">
        <v>9958.0676115532879</v>
      </c>
      <c r="AH20" s="729">
        <v>10343.983597480576</v>
      </c>
      <c r="AI20" s="729">
        <v>11096.618290111208</v>
      </c>
      <c r="AJ20" s="729">
        <v>11557.46158346586</v>
      </c>
      <c r="AK20" s="729">
        <v>11468.170877825398</v>
      </c>
      <c r="AL20" s="729">
        <v>11881.373938242064</v>
      </c>
      <c r="AM20" s="729">
        <v>12342.889451474906</v>
      </c>
      <c r="AN20" s="729">
        <v>11996.987759677024</v>
      </c>
      <c r="AO20" s="729">
        <v>12413.950485520076</v>
      </c>
      <c r="AP20" s="729">
        <v>12169.084183944615</v>
      </c>
      <c r="AQ20" s="729">
        <v>11852.967899093621</v>
      </c>
      <c r="AR20" s="729">
        <v>10810.633057937208</v>
      </c>
      <c r="AS20" s="729">
        <v>10004.55581383995</v>
      </c>
      <c r="AT20" s="729">
        <v>9847.9817510722096</v>
      </c>
      <c r="AU20" s="729">
        <v>9829.8479309335835</v>
      </c>
      <c r="AV20" s="729">
        <v>10784.986040772157</v>
      </c>
      <c r="AW20" s="729">
        <v>10535.148412313931</v>
      </c>
      <c r="AX20" s="729">
        <v>9810.5343097026453</v>
      </c>
      <c r="AY20" s="729">
        <v>9520.7838425321934</v>
      </c>
      <c r="AZ20" s="729">
        <v>8470.9896450808592</v>
      </c>
      <c r="BA20" s="730">
        <v>8413.7665952720599</v>
      </c>
      <c r="BB20" s="729">
        <v>7761.5909771134866</v>
      </c>
      <c r="BC20" s="730">
        <v>8737.628741849072</v>
      </c>
      <c r="BD20" s="729">
        <v>7688.9732122182995</v>
      </c>
      <c r="BE20" s="729">
        <v>8189.3198031544935</v>
      </c>
      <c r="BF20" s="729">
        <v>7987.903858191059</v>
      </c>
      <c r="BG20" s="729">
        <v>8101.5182670953654</v>
      </c>
      <c r="BH20" s="729">
        <v>0</v>
      </c>
      <c r="BI20" s="729">
        <v>0</v>
      </c>
      <c r="BJ20" s="699"/>
      <c r="BK20" s="48"/>
      <c r="BL20" s="48"/>
      <c r="BM20" s="48"/>
      <c r="BN20" s="48"/>
    </row>
    <row r="21" spans="2:66">
      <c r="P21" s="994"/>
      <c r="Q21" s="681"/>
      <c r="R21" s="723"/>
      <c r="S21" s="723"/>
      <c r="T21" s="773" t="s">
        <v>87</v>
      </c>
      <c r="U21" s="773"/>
      <c r="V21" s="773"/>
      <c r="W21" s="773"/>
      <c r="X21" s="773"/>
      <c r="Y21" s="773"/>
      <c r="Z21" s="773"/>
      <c r="AA21" s="700">
        <v>15932.291789626499</v>
      </c>
      <c r="AB21" s="700">
        <v>15236.882991023911</v>
      </c>
      <c r="AC21" s="700">
        <v>15154.928640617709</v>
      </c>
      <c r="AD21" s="700">
        <v>14836.361919218094</v>
      </c>
      <c r="AE21" s="700">
        <v>14755.418666305937</v>
      </c>
      <c r="AF21" s="700">
        <v>14730.788654002838</v>
      </c>
      <c r="AG21" s="700">
        <v>14387.834805153745</v>
      </c>
      <c r="AH21" s="700">
        <v>14504.796050234654</v>
      </c>
      <c r="AI21" s="700">
        <v>14635.59727464708</v>
      </c>
      <c r="AJ21" s="700">
        <v>13853.959567766829</v>
      </c>
      <c r="AK21" s="700">
        <v>12947.42216136455</v>
      </c>
      <c r="AL21" s="700">
        <v>12665.566454609841</v>
      </c>
      <c r="AM21" s="700">
        <v>12490.092132799418</v>
      </c>
      <c r="AN21" s="700">
        <v>12328.553613478714</v>
      </c>
      <c r="AO21" s="700">
        <v>11626.269358340895</v>
      </c>
      <c r="AP21" s="700">
        <v>9661.5943031869538</v>
      </c>
      <c r="AQ21" s="700">
        <v>8848.4852737879191</v>
      </c>
      <c r="AR21" s="700">
        <v>7909.5974387304123</v>
      </c>
      <c r="AS21" s="700">
        <v>6778.9522054429799</v>
      </c>
      <c r="AT21" s="700">
        <v>6432.3616880636491</v>
      </c>
      <c r="AU21" s="700">
        <v>6994.3762315588519</v>
      </c>
      <c r="AV21" s="700">
        <v>6438.150510701953</v>
      </c>
      <c r="AW21" s="700">
        <v>5937.0222434674251</v>
      </c>
      <c r="AX21" s="700">
        <v>6745.4487898853495</v>
      </c>
      <c r="AY21" s="700">
        <v>6525.4455807303002</v>
      </c>
      <c r="AZ21" s="700">
        <v>6685.7170540978441</v>
      </c>
      <c r="BA21" s="733">
        <v>5974.8786644775646</v>
      </c>
      <c r="BB21" s="700">
        <v>5851.5177120381777</v>
      </c>
      <c r="BC21" s="733">
        <v>5595.382703113718</v>
      </c>
      <c r="BD21" s="700">
        <v>5256.4320326701209</v>
      </c>
      <c r="BE21" s="700">
        <v>5004.2674174719505</v>
      </c>
      <c r="BF21" s="700">
        <v>5515.3074766678319</v>
      </c>
      <c r="BG21" s="700">
        <v>5248.077377680258</v>
      </c>
      <c r="BH21" s="700">
        <v>0</v>
      </c>
      <c r="BI21" s="700">
        <v>0</v>
      </c>
      <c r="BJ21" s="699"/>
      <c r="BK21" s="48"/>
      <c r="BL21" s="48"/>
      <c r="BM21" s="48"/>
      <c r="BN21" s="48"/>
    </row>
    <row r="22" spans="2:66">
      <c r="P22" s="994"/>
      <c r="Q22" s="681"/>
      <c r="R22" s="723"/>
      <c r="S22" s="723"/>
      <c r="T22" s="773" t="s">
        <v>194</v>
      </c>
      <c r="U22" s="773"/>
      <c r="V22" s="773"/>
      <c r="W22" s="773"/>
      <c r="X22" s="773"/>
      <c r="Y22" s="773"/>
      <c r="Z22" s="773"/>
      <c r="AA22" s="700">
        <v>26495.608815196632</v>
      </c>
      <c r="AB22" s="700">
        <v>26887.561959374907</v>
      </c>
      <c r="AC22" s="700">
        <v>26691.351660746917</v>
      </c>
      <c r="AD22" s="700">
        <v>27497.380461556204</v>
      </c>
      <c r="AE22" s="700">
        <v>28748.737352909309</v>
      </c>
      <c r="AF22" s="700">
        <v>30613.755246896086</v>
      </c>
      <c r="AG22" s="700">
        <v>30606.896533381689</v>
      </c>
      <c r="AH22" s="700">
        <v>30487.509296276745</v>
      </c>
      <c r="AI22" s="700">
        <v>29571.096801559932</v>
      </c>
      <c r="AJ22" s="700">
        <v>30024.124402598194</v>
      </c>
      <c r="AK22" s="700">
        <v>30763.81528108599</v>
      </c>
      <c r="AL22" s="700">
        <v>30226.849166078471</v>
      </c>
      <c r="AM22" s="700">
        <v>29832.238725555173</v>
      </c>
      <c r="AN22" s="700">
        <v>29428.555220619037</v>
      </c>
      <c r="AO22" s="700">
        <v>29409.337891677475</v>
      </c>
      <c r="AP22" s="700">
        <v>27932.838204885269</v>
      </c>
      <c r="AQ22" s="700">
        <v>25981.588243703904</v>
      </c>
      <c r="AR22" s="700">
        <v>24615.822332185802</v>
      </c>
      <c r="AS22" s="700">
        <v>22738.953370851887</v>
      </c>
      <c r="AT22" s="700">
        <v>21191.980145393223</v>
      </c>
      <c r="AU22" s="700">
        <v>20278.725823677138</v>
      </c>
      <c r="AV22" s="700">
        <v>20782.873881502848</v>
      </c>
      <c r="AW22" s="700">
        <v>21298.767763805736</v>
      </c>
      <c r="AX22" s="700">
        <v>21256.453153240342</v>
      </c>
      <c r="AY22" s="700">
        <v>20246.829930287553</v>
      </c>
      <c r="AZ22" s="700">
        <v>20719.696637731682</v>
      </c>
      <c r="BA22" s="733">
        <v>18248.703078399198</v>
      </c>
      <c r="BB22" s="700">
        <v>17876.003751690783</v>
      </c>
      <c r="BC22" s="733">
        <v>17572.048619424055</v>
      </c>
      <c r="BD22" s="700">
        <v>16417.666932026008</v>
      </c>
      <c r="BE22" s="700">
        <v>15275.097789624026</v>
      </c>
      <c r="BF22" s="700">
        <v>15070.522586195601</v>
      </c>
      <c r="BG22" s="700">
        <v>12786.651102097232</v>
      </c>
      <c r="BH22" s="700">
        <v>0</v>
      </c>
      <c r="BI22" s="700">
        <v>0</v>
      </c>
      <c r="BJ22" s="699"/>
      <c r="BK22" s="48"/>
      <c r="BL22" s="48"/>
      <c r="BM22" s="48"/>
      <c r="BN22" s="48"/>
    </row>
    <row r="23" spans="2:66">
      <c r="P23" s="994"/>
      <c r="Q23" s="681"/>
      <c r="R23" s="723"/>
      <c r="S23" s="723"/>
      <c r="T23" s="773" t="s">
        <v>369</v>
      </c>
      <c r="U23" s="773"/>
      <c r="V23" s="773"/>
      <c r="W23" s="773"/>
      <c r="X23" s="773"/>
      <c r="Y23" s="773"/>
      <c r="Z23" s="773"/>
      <c r="AA23" s="700">
        <v>69685.639599186223</v>
      </c>
      <c r="AB23" s="700">
        <v>71124.095959887622</v>
      </c>
      <c r="AC23" s="700">
        <v>71656.728697603161</v>
      </c>
      <c r="AD23" s="700">
        <v>73176.180573869875</v>
      </c>
      <c r="AE23" s="700">
        <v>76176.225327533437</v>
      </c>
      <c r="AF23" s="700">
        <v>78008.305101715116</v>
      </c>
      <c r="AG23" s="700">
        <v>80946.23295073284</v>
      </c>
      <c r="AH23" s="700">
        <v>79768.863571096386</v>
      </c>
      <c r="AI23" s="700">
        <v>70576.568628050198</v>
      </c>
      <c r="AJ23" s="700">
        <v>71909.367268010479</v>
      </c>
      <c r="AK23" s="700">
        <v>76155.126225213724</v>
      </c>
      <c r="AL23" s="700">
        <v>74135.406919500878</v>
      </c>
      <c r="AM23" s="700">
        <v>74346.383587093093</v>
      </c>
      <c r="AN23" s="700">
        <v>74981.661982586433</v>
      </c>
      <c r="AO23" s="700">
        <v>77166.123972106827</v>
      </c>
      <c r="AP23" s="700">
        <v>75884.998236136467</v>
      </c>
      <c r="AQ23" s="700">
        <v>75440.518724350768</v>
      </c>
      <c r="AR23" s="700">
        <v>74808.295789965137</v>
      </c>
      <c r="AS23" s="700">
        <v>70977.856631547766</v>
      </c>
      <c r="AT23" s="700">
        <v>69995.459708210561</v>
      </c>
      <c r="AU23" s="700">
        <v>70209.337680344004</v>
      </c>
      <c r="AV23" s="700">
        <v>69341.574600731226</v>
      </c>
      <c r="AW23" s="700">
        <v>66180.147728961849</v>
      </c>
      <c r="AX23" s="700">
        <v>68247.25950350966</v>
      </c>
      <c r="AY23" s="700">
        <v>64941.845683059197</v>
      </c>
      <c r="AZ23" s="700">
        <v>63024.29984518663</v>
      </c>
      <c r="BA23" s="733">
        <v>58615.765807197327</v>
      </c>
      <c r="BB23" s="700">
        <v>58852.1904987054</v>
      </c>
      <c r="BC23" s="733">
        <v>58025.850044464329</v>
      </c>
      <c r="BD23" s="700">
        <v>56631.249047859092</v>
      </c>
      <c r="BE23" s="700">
        <v>53607.733615207195</v>
      </c>
      <c r="BF23" s="700">
        <v>57201.890074108247</v>
      </c>
      <c r="BG23" s="700">
        <v>55025.126095376429</v>
      </c>
      <c r="BH23" s="700">
        <v>0</v>
      </c>
      <c r="BI23" s="700">
        <v>0</v>
      </c>
      <c r="BJ23" s="699"/>
      <c r="BK23" s="48"/>
      <c r="BL23" s="48"/>
      <c r="BM23" s="48"/>
      <c r="BN23" s="48"/>
    </row>
    <row r="24" spans="2:66">
      <c r="P24" s="994"/>
      <c r="Q24" s="681"/>
      <c r="R24" s="723"/>
      <c r="S24" s="723"/>
      <c r="T24" s="773" t="s">
        <v>371</v>
      </c>
      <c r="U24" s="773"/>
      <c r="V24" s="773"/>
      <c r="W24" s="773"/>
      <c r="X24" s="773"/>
      <c r="Y24" s="773"/>
      <c r="Z24" s="773"/>
      <c r="AA24" s="700">
        <v>43437.322469349725</v>
      </c>
      <c r="AB24" s="700">
        <v>43972.692092922043</v>
      </c>
      <c r="AC24" s="700">
        <v>44401.004427939282</v>
      </c>
      <c r="AD24" s="700">
        <v>44916.768571918794</v>
      </c>
      <c r="AE24" s="700">
        <v>45587.84346578749</v>
      </c>
      <c r="AF24" s="700">
        <v>45968.860114434952</v>
      </c>
      <c r="AG24" s="700">
        <v>45853.18447549596</v>
      </c>
      <c r="AH24" s="700">
        <v>44836.718540327158</v>
      </c>
      <c r="AI24" s="700">
        <v>40014.350211220633</v>
      </c>
      <c r="AJ24" s="700">
        <v>39573.905959596079</v>
      </c>
      <c r="AK24" s="700">
        <v>39221.042786830716</v>
      </c>
      <c r="AL24" s="700">
        <v>37932.148639986852</v>
      </c>
      <c r="AM24" s="700">
        <v>37493.945734582543</v>
      </c>
      <c r="AN24" s="700">
        <v>37379.930647582551</v>
      </c>
      <c r="AO24" s="700">
        <v>35408.66117096768</v>
      </c>
      <c r="AP24" s="700">
        <v>34354.834620757472</v>
      </c>
      <c r="AQ24" s="700">
        <v>34347.848305175212</v>
      </c>
      <c r="AR24" s="700">
        <v>33173.289250109934</v>
      </c>
      <c r="AS24" s="700">
        <v>31427.793345085582</v>
      </c>
      <c r="AT24" s="700">
        <v>27858.707591965587</v>
      </c>
      <c r="AU24" s="700">
        <v>27391.672522975754</v>
      </c>
      <c r="AV24" s="700">
        <v>27269.820919695441</v>
      </c>
      <c r="AW24" s="700">
        <v>27481.18545808001</v>
      </c>
      <c r="AX24" s="700">
        <v>28350.832698807979</v>
      </c>
      <c r="AY24" s="700">
        <v>27352.527245515168</v>
      </c>
      <c r="AZ24" s="700">
        <v>26468.957140971153</v>
      </c>
      <c r="BA24" s="733">
        <v>25385.340350650356</v>
      </c>
      <c r="BB24" s="700">
        <v>25100.656835330741</v>
      </c>
      <c r="BC24" s="733">
        <v>25030.885003686901</v>
      </c>
      <c r="BD24" s="700">
        <v>23793.813642247274</v>
      </c>
      <c r="BE24" s="700">
        <v>23113.417112478637</v>
      </c>
      <c r="BF24" s="700">
        <v>22774.192838553208</v>
      </c>
      <c r="BG24" s="700">
        <v>21147.024957238125</v>
      </c>
      <c r="BH24" s="700">
        <v>0</v>
      </c>
      <c r="BI24" s="700">
        <v>0</v>
      </c>
      <c r="BJ24" s="699"/>
      <c r="BK24" s="48"/>
      <c r="BL24" s="48"/>
      <c r="BM24" s="48"/>
      <c r="BN24" s="48"/>
    </row>
    <row r="25" spans="2:66">
      <c r="P25" s="994"/>
      <c r="Q25" s="681"/>
      <c r="R25" s="723"/>
      <c r="S25" s="723"/>
      <c r="T25" s="773" t="s">
        <v>39</v>
      </c>
      <c r="U25" s="773"/>
      <c r="V25" s="773"/>
      <c r="W25" s="773"/>
      <c r="X25" s="773"/>
      <c r="Y25" s="773"/>
      <c r="Z25" s="773"/>
      <c r="AA25" s="700">
        <v>150690.94784260771</v>
      </c>
      <c r="AB25" s="700">
        <v>146223.47741802403</v>
      </c>
      <c r="AC25" s="700">
        <v>139451.38130245489</v>
      </c>
      <c r="AD25" s="700">
        <v>139320.03964087437</v>
      </c>
      <c r="AE25" s="700">
        <v>141560.60854721768</v>
      </c>
      <c r="AF25" s="700">
        <v>143097.21435748952</v>
      </c>
      <c r="AG25" s="700">
        <v>145624.48241152987</v>
      </c>
      <c r="AH25" s="700">
        <v>147971.34959980418</v>
      </c>
      <c r="AI25" s="700">
        <v>140104.80192133476</v>
      </c>
      <c r="AJ25" s="700">
        <v>144097.80913785391</v>
      </c>
      <c r="AK25" s="700">
        <v>151794.27444781724</v>
      </c>
      <c r="AL25" s="700">
        <v>149040.40002461313</v>
      </c>
      <c r="AM25" s="700">
        <v>154899.55747070641</v>
      </c>
      <c r="AN25" s="700">
        <v>156230.80175869749</v>
      </c>
      <c r="AO25" s="700">
        <v>156924.58488741206</v>
      </c>
      <c r="AP25" s="700">
        <v>153529.00447483739</v>
      </c>
      <c r="AQ25" s="700">
        <v>155620.31288327026</v>
      </c>
      <c r="AR25" s="700">
        <v>159817.89780791345</v>
      </c>
      <c r="AS25" s="700">
        <v>144374.95867673689</v>
      </c>
      <c r="AT25" s="700">
        <v>135187.15558686812</v>
      </c>
      <c r="AU25" s="700">
        <v>152605.56507810132</v>
      </c>
      <c r="AV25" s="700">
        <v>148390.51782962878</v>
      </c>
      <c r="AW25" s="700">
        <v>150748.30392335891</v>
      </c>
      <c r="AX25" s="700">
        <v>157075.32105049287</v>
      </c>
      <c r="AY25" s="700">
        <v>154520.96904028146</v>
      </c>
      <c r="AZ25" s="700">
        <v>148316.02478394756</v>
      </c>
      <c r="BA25" s="733">
        <v>142166.52411546774</v>
      </c>
      <c r="BB25" s="700">
        <v>139125.51386601172</v>
      </c>
      <c r="BC25" s="733">
        <v>135647.71529626468</v>
      </c>
      <c r="BD25" s="700">
        <v>133569.29167247307</v>
      </c>
      <c r="BE25" s="700">
        <v>111583.38220883036</v>
      </c>
      <c r="BF25" s="700">
        <v>124297.9767285096</v>
      </c>
      <c r="BG25" s="700">
        <v>113772.54316871338</v>
      </c>
      <c r="BH25" s="700">
        <v>0</v>
      </c>
      <c r="BI25" s="700">
        <v>0</v>
      </c>
      <c r="BJ25" s="699"/>
      <c r="BK25" s="48"/>
      <c r="BL25" s="48"/>
      <c r="BM25" s="48"/>
      <c r="BN25" s="48"/>
    </row>
    <row r="26" spans="2:66">
      <c r="P26" s="994"/>
      <c r="Q26" s="681"/>
      <c r="R26" s="723"/>
      <c r="S26" s="723"/>
      <c r="T26" s="773" t="s">
        <v>372</v>
      </c>
      <c r="U26" s="773"/>
      <c r="V26" s="773"/>
      <c r="W26" s="773"/>
      <c r="X26" s="773"/>
      <c r="Y26" s="773"/>
      <c r="Z26" s="773"/>
      <c r="AA26" s="700">
        <v>8309.9000223837829</v>
      </c>
      <c r="AB26" s="700">
        <v>8175.2840260091325</v>
      </c>
      <c r="AC26" s="700">
        <v>8207.4493479542507</v>
      </c>
      <c r="AD26" s="700">
        <v>7878.1789447530782</v>
      </c>
      <c r="AE26" s="700">
        <v>7673.3030382854286</v>
      </c>
      <c r="AF26" s="700">
        <v>7317.6141720774367</v>
      </c>
      <c r="AG26" s="700">
        <v>6617.926167058371</v>
      </c>
      <c r="AH26" s="700">
        <v>6794.6685486830083</v>
      </c>
      <c r="AI26" s="700">
        <v>6629.1614833008616</v>
      </c>
      <c r="AJ26" s="700">
        <v>6550.9138348599608</v>
      </c>
      <c r="AK26" s="700">
        <v>6259.9726188975737</v>
      </c>
      <c r="AL26" s="700">
        <v>6278.3888104347507</v>
      </c>
      <c r="AM26" s="700">
        <v>6221.1007330638804</v>
      </c>
      <c r="AN26" s="700">
        <v>6240.3043569709844</v>
      </c>
      <c r="AO26" s="700">
        <v>6142.2826317757426</v>
      </c>
      <c r="AP26" s="700">
        <v>5669.6753857889889</v>
      </c>
      <c r="AQ26" s="700">
        <v>5612.2483661493525</v>
      </c>
      <c r="AR26" s="700">
        <v>5006.7338167752841</v>
      </c>
      <c r="AS26" s="700">
        <v>4770.965555021603</v>
      </c>
      <c r="AT26" s="700">
        <v>4043.998590155697</v>
      </c>
      <c r="AU26" s="700">
        <v>3962.4084847726681</v>
      </c>
      <c r="AV26" s="700">
        <v>3832.5823765187833</v>
      </c>
      <c r="AW26" s="700">
        <v>3993.541154236394</v>
      </c>
      <c r="AX26" s="700">
        <v>3743.002718150859</v>
      </c>
      <c r="AY26" s="700">
        <v>3635.3274281165986</v>
      </c>
      <c r="AZ26" s="700">
        <v>3242.015271876337</v>
      </c>
      <c r="BA26" s="733">
        <v>3498.6889044576701</v>
      </c>
      <c r="BB26" s="700">
        <v>3119.5403753108471</v>
      </c>
      <c r="BC26" s="733">
        <v>3283.1334863572074</v>
      </c>
      <c r="BD26" s="700">
        <v>2869.4040003417272</v>
      </c>
      <c r="BE26" s="700">
        <v>2778.4999645369362</v>
      </c>
      <c r="BF26" s="700">
        <v>3016.3336257082938</v>
      </c>
      <c r="BG26" s="700">
        <v>2993.4090967426123</v>
      </c>
      <c r="BH26" s="700">
        <v>0</v>
      </c>
      <c r="BI26" s="700">
        <v>0</v>
      </c>
      <c r="BJ26" s="699"/>
      <c r="BK26" s="48"/>
      <c r="BL26" s="48"/>
      <c r="BM26" s="48"/>
      <c r="BN26" s="48"/>
    </row>
    <row r="27" spans="2:66">
      <c r="P27" s="994"/>
      <c r="Q27" s="681"/>
      <c r="R27" s="723"/>
      <c r="S27" s="723"/>
      <c r="T27" s="773" t="s">
        <v>40</v>
      </c>
      <c r="U27" s="773"/>
      <c r="V27" s="773"/>
      <c r="W27" s="773"/>
      <c r="X27" s="773"/>
      <c r="Y27" s="773"/>
      <c r="Z27" s="773"/>
      <c r="AA27" s="700">
        <v>20928.797646162482</v>
      </c>
      <c r="AB27" s="700">
        <v>20877.444429382911</v>
      </c>
      <c r="AC27" s="700">
        <v>20781.207809385578</v>
      </c>
      <c r="AD27" s="700">
        <v>20460.966981443329</v>
      </c>
      <c r="AE27" s="700">
        <v>21155.890896515197</v>
      </c>
      <c r="AF27" s="700">
        <v>22249.362939748105</v>
      </c>
      <c r="AG27" s="700">
        <v>22936.075140488778</v>
      </c>
      <c r="AH27" s="700">
        <v>18046.238751296692</v>
      </c>
      <c r="AI27" s="700">
        <v>16353.84733301981</v>
      </c>
      <c r="AJ27" s="700">
        <v>16892.230579452727</v>
      </c>
      <c r="AK27" s="700">
        <v>16591.110429133892</v>
      </c>
      <c r="AL27" s="700">
        <v>16395.326231140214</v>
      </c>
      <c r="AM27" s="700">
        <v>16980.148109539521</v>
      </c>
      <c r="AN27" s="700">
        <v>16288.966456689446</v>
      </c>
      <c r="AO27" s="700">
        <v>16166.52120220878</v>
      </c>
      <c r="AP27" s="700">
        <v>16413.840263431179</v>
      </c>
      <c r="AQ27" s="700">
        <v>16414.242697434034</v>
      </c>
      <c r="AR27" s="700">
        <v>15546.074142417816</v>
      </c>
      <c r="AS27" s="700">
        <v>13549.700896173512</v>
      </c>
      <c r="AT27" s="700">
        <v>13013.181690603837</v>
      </c>
      <c r="AU27" s="700">
        <v>12292.72204783939</v>
      </c>
      <c r="AV27" s="700">
        <v>13649.605747968135</v>
      </c>
      <c r="AW27" s="700">
        <v>13038.531855681471</v>
      </c>
      <c r="AX27" s="700">
        <v>11257.00174325769</v>
      </c>
      <c r="AY27" s="700">
        <v>10505.324935768687</v>
      </c>
      <c r="AZ27" s="700">
        <v>9802.4002396532796</v>
      </c>
      <c r="BA27" s="733">
        <v>9615.8246223975093</v>
      </c>
      <c r="BB27" s="700">
        <v>9596.0870645475406</v>
      </c>
      <c r="BC27" s="733">
        <v>10241.821563069501</v>
      </c>
      <c r="BD27" s="700">
        <v>9416.7387205987507</v>
      </c>
      <c r="BE27" s="700">
        <v>9281.6850332618287</v>
      </c>
      <c r="BF27" s="700">
        <v>8980.9508594805211</v>
      </c>
      <c r="BG27" s="700">
        <v>8937.4182656813282</v>
      </c>
      <c r="BH27" s="700">
        <v>0</v>
      </c>
      <c r="BI27" s="700">
        <v>0</v>
      </c>
      <c r="BJ27" s="699"/>
      <c r="BK27" s="48"/>
      <c r="BL27" s="48"/>
      <c r="BM27" s="48"/>
      <c r="BN27" s="48"/>
    </row>
    <row r="28" spans="2:66">
      <c r="P28" s="994"/>
      <c r="Q28" s="681"/>
      <c r="R28" s="723"/>
      <c r="S28" s="723"/>
      <c r="T28" s="775" t="s">
        <v>392</v>
      </c>
      <c r="U28" s="773"/>
      <c r="V28" s="773"/>
      <c r="W28" s="773"/>
      <c r="X28" s="773"/>
      <c r="Y28" s="773"/>
      <c r="Z28" s="773"/>
      <c r="AA28" s="700">
        <v>4781.1088361867405</v>
      </c>
      <c r="AB28" s="700">
        <v>4816.4201787233551</v>
      </c>
      <c r="AC28" s="700">
        <v>4874.4536368605668</v>
      </c>
      <c r="AD28" s="700">
        <v>4878.5873113306152</v>
      </c>
      <c r="AE28" s="700">
        <v>4949.4078298738832</v>
      </c>
      <c r="AF28" s="700">
        <v>5148.9570636188955</v>
      </c>
      <c r="AG28" s="700">
        <v>5050.3034240574952</v>
      </c>
      <c r="AH28" s="700">
        <v>5311.9693060688351</v>
      </c>
      <c r="AI28" s="700">
        <v>5659.5472856862198</v>
      </c>
      <c r="AJ28" s="700">
        <v>5823.2060767663452</v>
      </c>
      <c r="AK28" s="700">
        <v>5666.189972565382</v>
      </c>
      <c r="AL28" s="700">
        <v>5834.4328523342274</v>
      </c>
      <c r="AM28" s="700">
        <v>6049.8866562480835</v>
      </c>
      <c r="AN28" s="700">
        <v>5918.2582583711055</v>
      </c>
      <c r="AO28" s="700">
        <v>6024.8814701892588</v>
      </c>
      <c r="AP28" s="700">
        <v>5804.1563134088319</v>
      </c>
      <c r="AQ28" s="700">
        <v>5177.9963292363618</v>
      </c>
      <c r="AR28" s="700">
        <v>4409.8514533140606</v>
      </c>
      <c r="AS28" s="700">
        <v>4356.4438461954796</v>
      </c>
      <c r="AT28" s="700">
        <v>4122.2397970730317</v>
      </c>
      <c r="AU28" s="700">
        <v>3787.0978944706521</v>
      </c>
      <c r="AV28" s="700">
        <v>4242.1399612855548</v>
      </c>
      <c r="AW28" s="700">
        <v>3948.6866643944063</v>
      </c>
      <c r="AX28" s="700">
        <v>3758.2953340577842</v>
      </c>
      <c r="AY28" s="700">
        <v>3800.7571480251509</v>
      </c>
      <c r="AZ28" s="700">
        <v>3558.9016216489676</v>
      </c>
      <c r="BA28" s="733">
        <v>3385.4315502218542</v>
      </c>
      <c r="BB28" s="700">
        <v>3090.1160540857099</v>
      </c>
      <c r="BC28" s="733">
        <v>3200.072469628114</v>
      </c>
      <c r="BD28" s="700">
        <v>3217.4694003009731</v>
      </c>
      <c r="BE28" s="700">
        <v>3204.7985292432786</v>
      </c>
      <c r="BF28" s="700">
        <v>2930.1890501894654</v>
      </c>
      <c r="BG28" s="700">
        <v>2954.8591247211784</v>
      </c>
      <c r="BH28" s="700">
        <v>0</v>
      </c>
      <c r="BI28" s="700">
        <v>0</v>
      </c>
      <c r="BJ28" s="699"/>
      <c r="BK28" s="1013"/>
      <c r="BL28" s="48"/>
      <c r="BM28" s="48"/>
      <c r="BN28" s="48"/>
    </row>
    <row r="29" spans="2:66">
      <c r="P29" s="1005"/>
      <c r="Q29" s="681"/>
      <c r="R29" s="1181" t="s">
        <v>465</v>
      </c>
      <c r="S29" s="761"/>
      <c r="T29" s="763"/>
      <c r="U29" s="764"/>
      <c r="V29" s="764"/>
      <c r="W29" s="764"/>
      <c r="X29" s="764"/>
      <c r="Y29" s="764"/>
      <c r="Z29" s="764"/>
      <c r="AA29" s="1014">
        <v>81021.562303552215</v>
      </c>
      <c r="AB29" s="1014">
        <v>79570.688309552017</v>
      </c>
      <c r="AC29" s="1014">
        <v>78217.640727621489</v>
      </c>
      <c r="AD29" s="1014">
        <v>80718.973413412081</v>
      </c>
      <c r="AE29" s="1014">
        <v>82380.703237059759</v>
      </c>
      <c r="AF29" s="1014">
        <v>85639.754918111445</v>
      </c>
      <c r="AG29" s="1014">
        <v>80925.93348030551</v>
      </c>
      <c r="AH29" s="1014">
        <v>85352.162466595415</v>
      </c>
      <c r="AI29" s="1014">
        <v>90241.013313465868</v>
      </c>
      <c r="AJ29" s="1014">
        <v>94131.013872844065</v>
      </c>
      <c r="AK29" s="1014">
        <v>92967.192954715385</v>
      </c>
      <c r="AL29" s="1014">
        <v>94500.930743491015</v>
      </c>
      <c r="AM29" s="1014">
        <v>96273.495253799818</v>
      </c>
      <c r="AN29" s="1014">
        <v>95958.619933713591</v>
      </c>
      <c r="AO29" s="1014">
        <v>101189.62706223171</v>
      </c>
      <c r="AP29" s="1014">
        <v>102037.72325188325</v>
      </c>
      <c r="AQ29" s="1014">
        <v>99592.440142517022</v>
      </c>
      <c r="AR29" s="1014">
        <v>90113.729210921694</v>
      </c>
      <c r="AS29" s="1014">
        <v>95289.036705164661</v>
      </c>
      <c r="AT29" s="1014">
        <v>91865.771941500789</v>
      </c>
      <c r="AU29" s="1014">
        <v>99477.537623764729</v>
      </c>
      <c r="AV29" s="1014">
        <v>101954.12222047406</v>
      </c>
      <c r="AW29" s="1014">
        <v>96647.687905877596</v>
      </c>
      <c r="AX29" s="1014">
        <v>103738.78297810366</v>
      </c>
      <c r="AY29" s="1014">
        <v>97963.427366346761</v>
      </c>
      <c r="AZ29" s="1014">
        <v>96035.988214780155</v>
      </c>
      <c r="BA29" s="1015">
        <v>59109.169392782795</v>
      </c>
      <c r="BB29" s="1014">
        <v>58806.384294222822</v>
      </c>
      <c r="BC29" s="1015">
        <v>66488.76579149859</v>
      </c>
      <c r="BD29" s="1014">
        <v>62082.587369027053</v>
      </c>
      <c r="BE29" s="1014">
        <v>60280.890841907254</v>
      </c>
      <c r="BF29" s="1014">
        <v>59863.296696604761</v>
      </c>
      <c r="BG29" s="1014">
        <v>54667.656742580446</v>
      </c>
      <c r="BH29" s="1014">
        <v>0</v>
      </c>
      <c r="BI29" s="1014">
        <v>0</v>
      </c>
      <c r="BJ29" s="689"/>
      <c r="BK29" s="48"/>
      <c r="BL29" s="48"/>
      <c r="BM29" s="48"/>
      <c r="BN29" s="48"/>
    </row>
    <row r="30" spans="2:66" ht="29.25" customHeight="1">
      <c r="B30" s="33"/>
      <c r="C30" s="33"/>
      <c r="D30" s="33"/>
      <c r="E30" s="33"/>
      <c r="F30" s="33"/>
      <c r="G30" s="33"/>
      <c r="H30" s="33"/>
      <c r="I30" s="33"/>
      <c r="J30" s="33"/>
      <c r="K30" s="33"/>
      <c r="L30" s="33"/>
      <c r="M30" s="33"/>
      <c r="N30" s="33"/>
      <c r="O30" s="33"/>
      <c r="P30" s="994"/>
      <c r="Q30" s="681"/>
      <c r="R30" s="768"/>
      <c r="S30" s="1247" t="s">
        <v>374</v>
      </c>
      <c r="T30" s="1248"/>
      <c r="U30" s="1016"/>
      <c r="V30" s="1016"/>
      <c r="W30" s="1016"/>
      <c r="X30" s="1016"/>
      <c r="Y30" s="1016"/>
      <c r="Z30" s="1016"/>
      <c r="AA30" s="729"/>
      <c r="AB30" s="729"/>
      <c r="AC30" s="729"/>
      <c r="AD30" s="729"/>
      <c r="AE30" s="729"/>
      <c r="AF30" s="729"/>
      <c r="AG30" s="729"/>
      <c r="AH30" s="729"/>
      <c r="AI30" s="729"/>
      <c r="AJ30" s="729"/>
      <c r="AK30" s="729"/>
      <c r="AL30" s="729"/>
      <c r="AM30" s="729"/>
      <c r="AN30" s="729"/>
      <c r="AO30" s="729"/>
      <c r="AP30" s="729"/>
      <c r="AQ30" s="729"/>
      <c r="AR30" s="729"/>
      <c r="AS30" s="729"/>
      <c r="AT30" s="729"/>
      <c r="AU30" s="729"/>
      <c r="AV30" s="729"/>
      <c r="AW30" s="729"/>
      <c r="AX30" s="729"/>
      <c r="AY30" s="729"/>
      <c r="AZ30" s="729"/>
      <c r="BA30" s="730"/>
      <c r="BB30" s="729"/>
      <c r="BC30" s="730"/>
      <c r="BD30" s="729"/>
      <c r="BE30" s="729"/>
      <c r="BF30" s="729"/>
      <c r="BG30" s="729"/>
      <c r="BH30" s="729">
        <v>0</v>
      </c>
      <c r="BI30" s="729">
        <v>0</v>
      </c>
      <c r="BJ30" s="699"/>
      <c r="BK30" s="48"/>
      <c r="BL30" s="48"/>
      <c r="BM30" s="48"/>
      <c r="BN30" s="48"/>
    </row>
    <row r="31" spans="2:66" ht="29.25" customHeight="1">
      <c r="B31" s="33"/>
      <c r="C31" s="33"/>
      <c r="D31" s="33"/>
      <c r="E31" s="33"/>
      <c r="F31" s="33"/>
      <c r="G31" s="33"/>
      <c r="H31" s="33"/>
      <c r="I31" s="33"/>
      <c r="J31" s="33"/>
      <c r="K31" s="33"/>
      <c r="L31" s="33"/>
      <c r="M31" s="33"/>
      <c r="N31" s="33"/>
      <c r="O31" s="33"/>
      <c r="P31" s="994"/>
      <c r="Q31" s="681"/>
      <c r="R31" s="768"/>
      <c r="S31" s="1238" t="s">
        <v>41</v>
      </c>
      <c r="T31" s="1239"/>
      <c r="U31" s="1017"/>
      <c r="V31" s="1017"/>
      <c r="W31" s="1017"/>
      <c r="X31" s="1017"/>
      <c r="Y31" s="1017"/>
      <c r="Z31" s="1017"/>
      <c r="AA31" s="700"/>
      <c r="AB31" s="700"/>
      <c r="AC31" s="700"/>
      <c r="AD31" s="700"/>
      <c r="AE31" s="700"/>
      <c r="AF31" s="700"/>
      <c r="AG31" s="700"/>
      <c r="AH31" s="700"/>
      <c r="AI31" s="700"/>
      <c r="AJ31" s="700"/>
      <c r="AK31" s="700"/>
      <c r="AL31" s="700"/>
      <c r="AM31" s="700"/>
      <c r="AN31" s="700"/>
      <c r="AO31" s="700"/>
      <c r="AP31" s="700"/>
      <c r="AQ31" s="700"/>
      <c r="AR31" s="700"/>
      <c r="AS31" s="700"/>
      <c r="AT31" s="700"/>
      <c r="AU31" s="700"/>
      <c r="AV31" s="700"/>
      <c r="AW31" s="700"/>
      <c r="AX31" s="700"/>
      <c r="AY31" s="700"/>
      <c r="AZ31" s="700"/>
      <c r="BA31" s="733"/>
      <c r="BB31" s="700"/>
      <c r="BC31" s="733"/>
      <c r="BD31" s="700"/>
      <c r="BE31" s="700"/>
      <c r="BF31" s="700"/>
      <c r="BG31" s="700"/>
      <c r="BH31" s="700">
        <v>0</v>
      </c>
      <c r="BI31" s="700">
        <v>0</v>
      </c>
      <c r="BJ31" s="699"/>
      <c r="BK31" s="48"/>
      <c r="BL31" s="48"/>
      <c r="BM31" s="48"/>
      <c r="BN31" s="48"/>
    </row>
    <row r="32" spans="2:66" ht="36.6" customHeight="1">
      <c r="B32" s="33"/>
      <c r="C32" s="33"/>
      <c r="D32" s="33"/>
      <c r="E32" s="33"/>
      <c r="F32" s="33"/>
      <c r="G32" s="33"/>
      <c r="H32" s="33"/>
      <c r="I32" s="33"/>
      <c r="J32" s="33"/>
      <c r="K32" s="33"/>
      <c r="L32" s="33"/>
      <c r="M32" s="33"/>
      <c r="N32" s="33"/>
      <c r="O32" s="33"/>
      <c r="P32" s="994"/>
      <c r="Q32" s="681"/>
      <c r="R32" s="768"/>
      <c r="S32" s="1238" t="s">
        <v>42</v>
      </c>
      <c r="T32" s="1239"/>
      <c r="U32" s="1017"/>
      <c r="V32" s="1017"/>
      <c r="W32" s="1017"/>
      <c r="X32" s="1017"/>
      <c r="Y32" s="1017"/>
      <c r="Z32" s="1017"/>
      <c r="AA32" s="700"/>
      <c r="AB32" s="700"/>
      <c r="AC32" s="700"/>
      <c r="AD32" s="700"/>
      <c r="AE32" s="700"/>
      <c r="AF32" s="700"/>
      <c r="AG32" s="700"/>
      <c r="AH32" s="700"/>
      <c r="AI32" s="700"/>
      <c r="AJ32" s="700"/>
      <c r="AK32" s="700"/>
      <c r="AL32" s="700"/>
      <c r="AM32" s="700"/>
      <c r="AN32" s="700"/>
      <c r="AO32" s="700"/>
      <c r="AP32" s="700"/>
      <c r="AQ32" s="700"/>
      <c r="AR32" s="700"/>
      <c r="AS32" s="700"/>
      <c r="AT32" s="700"/>
      <c r="AU32" s="700"/>
      <c r="AV32" s="700"/>
      <c r="AW32" s="700"/>
      <c r="AX32" s="700"/>
      <c r="AY32" s="700"/>
      <c r="AZ32" s="700"/>
      <c r="BA32" s="733"/>
      <c r="BB32" s="700"/>
      <c r="BC32" s="733"/>
      <c r="BD32" s="700"/>
      <c r="BE32" s="700"/>
      <c r="BF32" s="700"/>
      <c r="BG32" s="700"/>
      <c r="BH32" s="700">
        <v>0</v>
      </c>
      <c r="BI32" s="700">
        <v>0</v>
      </c>
      <c r="BJ32" s="699"/>
      <c r="BK32" s="48"/>
      <c r="BL32" s="1008"/>
      <c r="BM32" s="996"/>
      <c r="BN32" s="48"/>
    </row>
    <row r="33" spans="2:66" ht="29.25" customHeight="1">
      <c r="B33" s="33"/>
      <c r="C33" s="33"/>
      <c r="D33" s="33"/>
      <c r="E33" s="33"/>
      <c r="F33" s="33"/>
      <c r="G33" s="33"/>
      <c r="H33" s="33"/>
      <c r="I33" s="33"/>
      <c r="J33" s="33"/>
      <c r="K33" s="33"/>
      <c r="L33" s="33"/>
      <c r="M33" s="33"/>
      <c r="N33" s="33"/>
      <c r="O33" s="33"/>
      <c r="P33" s="994"/>
      <c r="Q33" s="681"/>
      <c r="R33" s="768"/>
      <c r="S33" s="1236" t="s">
        <v>393</v>
      </c>
      <c r="T33" s="1237"/>
      <c r="U33" s="1017"/>
      <c r="V33" s="1017"/>
      <c r="W33" s="1017"/>
      <c r="X33" s="1017"/>
      <c r="Y33" s="1017"/>
      <c r="Z33" s="1017"/>
      <c r="AA33" s="700"/>
      <c r="AB33" s="700"/>
      <c r="AC33" s="700"/>
      <c r="AD33" s="700"/>
      <c r="AE33" s="700"/>
      <c r="AF33" s="700"/>
      <c r="AG33" s="700"/>
      <c r="AH33" s="700"/>
      <c r="AI33" s="700"/>
      <c r="AJ33" s="700"/>
      <c r="AK33" s="700"/>
      <c r="AL33" s="700"/>
      <c r="AM33" s="700"/>
      <c r="AN33" s="700"/>
      <c r="AO33" s="700"/>
      <c r="AP33" s="700"/>
      <c r="AQ33" s="700"/>
      <c r="AR33" s="700"/>
      <c r="AS33" s="700"/>
      <c r="AT33" s="700"/>
      <c r="AU33" s="700"/>
      <c r="AV33" s="700"/>
      <c r="AW33" s="700"/>
      <c r="AX33" s="700"/>
      <c r="AY33" s="700"/>
      <c r="AZ33" s="700"/>
      <c r="BA33" s="733"/>
      <c r="BB33" s="700"/>
      <c r="BC33" s="733"/>
      <c r="BD33" s="700"/>
      <c r="BE33" s="700"/>
      <c r="BF33" s="700"/>
      <c r="BG33" s="700"/>
      <c r="BH33" s="700">
        <v>0</v>
      </c>
      <c r="BI33" s="700">
        <v>0</v>
      </c>
      <c r="BJ33" s="699"/>
      <c r="BK33" s="48"/>
      <c r="BL33" s="48"/>
      <c r="BM33" s="48"/>
      <c r="BN33" s="48"/>
    </row>
    <row r="34" spans="2:66">
      <c r="B34" s="33"/>
      <c r="C34" s="33"/>
      <c r="D34" s="33"/>
      <c r="E34" s="33"/>
      <c r="F34" s="33"/>
      <c r="G34" s="33"/>
      <c r="H34" s="33"/>
      <c r="I34" s="33"/>
      <c r="J34" s="33"/>
      <c r="K34" s="33"/>
      <c r="L34" s="33"/>
      <c r="M34" s="33"/>
      <c r="N34" s="33"/>
      <c r="O34" s="33"/>
      <c r="P34" s="994"/>
      <c r="Q34" s="681"/>
      <c r="R34" s="768"/>
      <c r="S34" s="1234" t="s">
        <v>44</v>
      </c>
      <c r="T34" s="1235"/>
      <c r="U34" s="1017"/>
      <c r="V34" s="1017"/>
      <c r="W34" s="1017"/>
      <c r="X34" s="1017"/>
      <c r="Y34" s="1017"/>
      <c r="Z34" s="1017"/>
      <c r="AA34" s="700"/>
      <c r="AB34" s="700"/>
      <c r="AC34" s="700"/>
      <c r="AD34" s="700"/>
      <c r="AE34" s="700"/>
      <c r="AF34" s="700"/>
      <c r="AG34" s="700"/>
      <c r="AH34" s="700"/>
      <c r="AI34" s="700"/>
      <c r="AJ34" s="700"/>
      <c r="AK34" s="700"/>
      <c r="AL34" s="700"/>
      <c r="AM34" s="700"/>
      <c r="AN34" s="700"/>
      <c r="AO34" s="700"/>
      <c r="AP34" s="700"/>
      <c r="AQ34" s="700"/>
      <c r="AR34" s="700"/>
      <c r="AS34" s="700"/>
      <c r="AT34" s="700"/>
      <c r="AU34" s="700"/>
      <c r="AV34" s="700"/>
      <c r="AW34" s="700"/>
      <c r="AX34" s="700"/>
      <c r="AY34" s="700"/>
      <c r="AZ34" s="700"/>
      <c r="BA34" s="733"/>
      <c r="BB34" s="700"/>
      <c r="BC34" s="733"/>
      <c r="BD34" s="700"/>
      <c r="BE34" s="700"/>
      <c r="BF34" s="700"/>
      <c r="BG34" s="700"/>
      <c r="BH34" s="700">
        <v>0</v>
      </c>
      <c r="BI34" s="700">
        <v>0</v>
      </c>
      <c r="BJ34" s="699"/>
      <c r="BK34" s="48"/>
      <c r="BL34" s="48"/>
      <c r="BM34" s="48"/>
      <c r="BN34" s="48"/>
    </row>
    <row r="35" spans="2:66">
      <c r="P35" s="1018"/>
      <c r="Q35" s="681"/>
      <c r="R35" s="1180" t="s">
        <v>466</v>
      </c>
      <c r="S35" s="776"/>
      <c r="T35" s="1019"/>
      <c r="U35" s="778"/>
      <c r="V35" s="778"/>
      <c r="W35" s="778"/>
      <c r="X35" s="778"/>
      <c r="Y35" s="778"/>
      <c r="Z35" s="778"/>
      <c r="AA35" s="779">
        <f>SUM(AA36,AA39)</f>
        <v>201750.75122950022</v>
      </c>
      <c r="AB35" s="779">
        <f t="shared" ref="AB35:BA35" si="14">SUM(AB36,AB39)</f>
        <v>213517.71428380648</v>
      </c>
      <c r="AC35" s="779">
        <f t="shared" si="14"/>
        <v>220072.55047809496</v>
      </c>
      <c r="AD35" s="779">
        <f t="shared" si="14"/>
        <v>223847.34779942888</v>
      </c>
      <c r="AE35" s="779">
        <f t="shared" si="14"/>
        <v>233068.13668133548</v>
      </c>
      <c r="AF35" s="779">
        <f t="shared" si="14"/>
        <v>242394.01897470775</v>
      </c>
      <c r="AG35" s="779">
        <f t="shared" si="14"/>
        <v>249104.971974502</v>
      </c>
      <c r="AH35" s="779">
        <f t="shared" si="14"/>
        <v>250791.47647310357</v>
      </c>
      <c r="AI35" s="779">
        <f t="shared" si="14"/>
        <v>248895.16616030876</v>
      </c>
      <c r="AJ35" s="779">
        <f t="shared" si="14"/>
        <v>252993.92199342317</v>
      </c>
      <c r="AK35" s="779">
        <f t="shared" si="14"/>
        <v>252572.34663611645</v>
      </c>
      <c r="AL35" s="779">
        <f t="shared" si="14"/>
        <v>256713.57182647695</v>
      </c>
      <c r="AM35" s="779">
        <f t="shared" si="14"/>
        <v>253075.47839250034</v>
      </c>
      <c r="AN35" s="779">
        <f t="shared" si="14"/>
        <v>249072.13560618076</v>
      </c>
      <c r="AO35" s="779">
        <f t="shared" si="14"/>
        <v>243134.66039097507</v>
      </c>
      <c r="AP35" s="779">
        <f t="shared" si="14"/>
        <v>237610.98837208439</v>
      </c>
      <c r="AQ35" s="779">
        <f t="shared" si="14"/>
        <v>234900.81465119985</v>
      </c>
      <c r="AR35" s="779">
        <f t="shared" si="14"/>
        <v>232123.4663520733</v>
      </c>
      <c r="AS35" s="779">
        <f t="shared" si="14"/>
        <v>224482.31637104554</v>
      </c>
      <c r="AT35" s="779">
        <f t="shared" si="14"/>
        <v>221195.48797517453</v>
      </c>
      <c r="AU35" s="779">
        <f t="shared" si="14"/>
        <v>221629.63127802304</v>
      </c>
      <c r="AV35" s="779">
        <f t="shared" si="14"/>
        <v>216842.75329127169</v>
      </c>
      <c r="AW35" s="779">
        <f t="shared" si="14"/>
        <v>217736.68489174946</v>
      </c>
      <c r="AX35" s="779">
        <f t="shared" si="14"/>
        <v>214847.91333662378</v>
      </c>
      <c r="AY35" s="779">
        <f t="shared" si="14"/>
        <v>209897.1307327103</v>
      </c>
      <c r="AZ35" s="779">
        <f t="shared" si="14"/>
        <v>208637.12677399468</v>
      </c>
      <c r="BA35" s="780">
        <f t="shared" si="14"/>
        <v>206848.74279200303</v>
      </c>
      <c r="BB35" s="779">
        <f>SUM(BB36,BB39)</f>
        <v>205040.97771791267</v>
      </c>
      <c r="BC35" s="780">
        <f>SUM(BC36,BC39)</f>
        <v>202779.71301699401</v>
      </c>
      <c r="BD35" s="779">
        <f>SUM(BD36,BD39)</f>
        <v>198790.11589027772</v>
      </c>
      <c r="BE35" s="779">
        <f>SUM(BE36,BE39)</f>
        <v>176358.13492886513</v>
      </c>
      <c r="BF35" s="779">
        <f>SUM(BF36,BF39)</f>
        <v>177721.73169613653</v>
      </c>
      <c r="BG35" s="779">
        <f t="shared" ref="BG35:BI35" si="15">SUM(BG36,BG39)</f>
        <v>184914.97817263557</v>
      </c>
      <c r="BH35" s="779">
        <f t="shared" si="15"/>
        <v>0</v>
      </c>
      <c r="BI35" s="779">
        <f t="shared" si="15"/>
        <v>0</v>
      </c>
      <c r="BJ35" s="689"/>
      <c r="BK35" s="48"/>
      <c r="BL35" s="48"/>
      <c r="BM35" s="48"/>
      <c r="BN35" s="48"/>
    </row>
    <row r="36" spans="2:66">
      <c r="P36" s="1018"/>
      <c r="Q36" s="681"/>
      <c r="R36" s="783"/>
      <c r="S36" s="784" t="s">
        <v>209</v>
      </c>
      <c r="T36" s="789"/>
      <c r="U36" s="778"/>
      <c r="V36" s="778"/>
      <c r="W36" s="778"/>
      <c r="X36" s="778"/>
      <c r="Y36" s="778"/>
      <c r="Z36" s="778"/>
      <c r="AA36" s="779">
        <v>99665.527599680863</v>
      </c>
      <c r="AB36" s="779">
        <v>107358.54126801949</v>
      </c>
      <c r="AC36" s="779">
        <v>113632.0284417424</v>
      </c>
      <c r="AD36" s="779">
        <v>117262.28579892662</v>
      </c>
      <c r="AE36" s="779">
        <v>122505.76789528901</v>
      </c>
      <c r="AF36" s="779">
        <v>129633.35242839661</v>
      </c>
      <c r="AG36" s="779">
        <v>135449.82669707565</v>
      </c>
      <c r="AH36" s="779">
        <v>139954.1724274763</v>
      </c>
      <c r="AI36" s="779">
        <v>140631.47741508059</v>
      </c>
      <c r="AJ36" s="779">
        <v>145225.85021859937</v>
      </c>
      <c r="AK36" s="779">
        <v>145488.6692544687</v>
      </c>
      <c r="AL36" s="779">
        <v>149995.32140321881</v>
      </c>
      <c r="AM36" s="779">
        <v>149981.28671044065</v>
      </c>
      <c r="AN36" s="779">
        <v>147816.95201431791</v>
      </c>
      <c r="AO36" s="779">
        <v>142497.07735762527</v>
      </c>
      <c r="AP36" s="779">
        <v>137873.35632666794</v>
      </c>
      <c r="AQ36" s="779">
        <v>134578.098055957</v>
      </c>
      <c r="AR36" s="779">
        <v>133563.40393960243</v>
      </c>
      <c r="AS36" s="779">
        <v>128949.84755635534</v>
      </c>
      <c r="AT36" s="779">
        <v>130265.2193213111</v>
      </c>
      <c r="AU36" s="779">
        <v>129515.41903738468</v>
      </c>
      <c r="AV36" s="779">
        <v>127970.71151702412</v>
      </c>
      <c r="AW36" s="779">
        <v>128931.46257874864</v>
      </c>
      <c r="AX36" s="779">
        <v>125810.29785351595</v>
      </c>
      <c r="AY36" s="779">
        <v>120894.36701874442</v>
      </c>
      <c r="AZ36" s="779">
        <v>120279.68640876078</v>
      </c>
      <c r="BA36" s="780">
        <v>119853.80755913677</v>
      </c>
      <c r="BB36" s="779">
        <v>118947.12868639108</v>
      </c>
      <c r="BC36" s="780">
        <v>117448.19399577564</v>
      </c>
      <c r="BD36" s="779">
        <v>114697.61266023475</v>
      </c>
      <c r="BE36" s="779">
        <v>97121.066423559809</v>
      </c>
      <c r="BF36" s="779">
        <v>96124.830982284999</v>
      </c>
      <c r="BG36" s="779">
        <v>103906.80593231811</v>
      </c>
      <c r="BH36" s="779">
        <v>0</v>
      </c>
      <c r="BI36" s="779">
        <v>0</v>
      </c>
      <c r="BJ36" s="689"/>
      <c r="BK36" s="48"/>
      <c r="BL36" s="48"/>
      <c r="BM36" s="48"/>
      <c r="BN36" s="48"/>
    </row>
    <row r="37" spans="2:66">
      <c r="P37" s="994"/>
      <c r="Q37" s="681"/>
      <c r="R37" s="790"/>
      <c r="S37" s="790"/>
      <c r="T37" s="1020" t="s">
        <v>394</v>
      </c>
      <c r="U37" s="1000"/>
      <c r="V37" s="1000"/>
      <c r="W37" s="1000"/>
      <c r="X37" s="1000"/>
      <c r="Y37" s="1000"/>
      <c r="Z37" s="1000"/>
      <c r="AA37" s="729"/>
      <c r="AB37" s="729"/>
      <c r="AC37" s="729"/>
      <c r="AD37" s="729"/>
      <c r="AE37" s="729"/>
      <c r="AF37" s="729"/>
      <c r="AG37" s="729"/>
      <c r="AH37" s="729"/>
      <c r="AI37" s="729"/>
      <c r="AJ37" s="729"/>
      <c r="AK37" s="729"/>
      <c r="AL37" s="729"/>
      <c r="AM37" s="729"/>
      <c r="AN37" s="729"/>
      <c r="AO37" s="729"/>
      <c r="AP37" s="729"/>
      <c r="AQ37" s="729"/>
      <c r="AR37" s="729"/>
      <c r="AS37" s="729"/>
      <c r="AT37" s="729"/>
      <c r="AU37" s="729"/>
      <c r="AV37" s="729"/>
      <c r="AW37" s="729"/>
      <c r="AX37" s="729"/>
      <c r="AY37" s="729"/>
      <c r="AZ37" s="729"/>
      <c r="BA37" s="730"/>
      <c r="BB37" s="729"/>
      <c r="BC37" s="730"/>
      <c r="BD37" s="729"/>
      <c r="BE37" s="729"/>
      <c r="BF37" s="729"/>
      <c r="BG37" s="729"/>
      <c r="BH37" s="729">
        <v>0</v>
      </c>
      <c r="BI37" s="729">
        <v>0</v>
      </c>
      <c r="BJ37" s="699"/>
      <c r="BK37" s="48"/>
      <c r="BL37" s="48"/>
      <c r="BM37" s="48"/>
      <c r="BN37" s="48"/>
    </row>
    <row r="38" spans="2:66">
      <c r="P38" s="994"/>
      <c r="Q38" s="681"/>
      <c r="R38" s="794"/>
      <c r="S38" s="790"/>
      <c r="T38" s="1021" t="s">
        <v>395</v>
      </c>
      <c r="U38" s="1010"/>
      <c r="V38" s="1010"/>
      <c r="W38" s="1010"/>
      <c r="X38" s="1010"/>
      <c r="Y38" s="1010"/>
      <c r="Z38" s="1010"/>
      <c r="AA38" s="700"/>
      <c r="AB38" s="700"/>
      <c r="AC38" s="700"/>
      <c r="AD38" s="700"/>
      <c r="AE38" s="700"/>
      <c r="AF38" s="700"/>
      <c r="AG38" s="700"/>
      <c r="AH38" s="700"/>
      <c r="AI38" s="700"/>
      <c r="AJ38" s="700"/>
      <c r="AK38" s="700"/>
      <c r="AL38" s="700"/>
      <c r="AM38" s="700"/>
      <c r="AN38" s="700"/>
      <c r="AO38" s="700"/>
      <c r="AP38" s="700"/>
      <c r="AQ38" s="700"/>
      <c r="AR38" s="700"/>
      <c r="AS38" s="700"/>
      <c r="AT38" s="700"/>
      <c r="AU38" s="700"/>
      <c r="AV38" s="700"/>
      <c r="AW38" s="700"/>
      <c r="AX38" s="700"/>
      <c r="AY38" s="700"/>
      <c r="AZ38" s="700"/>
      <c r="BA38" s="733"/>
      <c r="BB38" s="700"/>
      <c r="BC38" s="733"/>
      <c r="BD38" s="700"/>
      <c r="BE38" s="700"/>
      <c r="BF38" s="700"/>
      <c r="BG38" s="700"/>
      <c r="BH38" s="700">
        <v>0</v>
      </c>
      <c r="BI38" s="700">
        <v>0</v>
      </c>
      <c r="BJ38" s="699"/>
      <c r="BK38" s="48"/>
      <c r="BL38" s="48"/>
      <c r="BM38" s="48"/>
      <c r="BN38" s="48"/>
    </row>
    <row r="39" spans="2:66">
      <c r="B39" s="33"/>
      <c r="C39" s="33"/>
      <c r="D39" s="33"/>
      <c r="E39" s="33"/>
      <c r="F39" s="33"/>
      <c r="G39" s="33"/>
      <c r="H39" s="33"/>
      <c r="I39" s="33"/>
      <c r="J39" s="33"/>
      <c r="K39" s="33"/>
      <c r="L39" s="33"/>
      <c r="M39" s="33"/>
      <c r="N39" s="33"/>
      <c r="O39" s="33"/>
      <c r="P39" s="994"/>
      <c r="Q39" s="681"/>
      <c r="R39" s="794"/>
      <c r="S39" s="784" t="s">
        <v>210</v>
      </c>
      <c r="T39" s="789"/>
      <c r="U39" s="778"/>
      <c r="V39" s="778"/>
      <c r="W39" s="778"/>
      <c r="X39" s="778"/>
      <c r="Y39" s="778"/>
      <c r="Z39" s="778"/>
      <c r="AA39" s="779">
        <v>102085.22362981936</v>
      </c>
      <c r="AB39" s="779">
        <v>106159.17301578699</v>
      </c>
      <c r="AC39" s="779">
        <v>106440.52203635256</v>
      </c>
      <c r="AD39" s="779">
        <v>106585.06200050226</v>
      </c>
      <c r="AE39" s="779">
        <v>110562.36878604647</v>
      </c>
      <c r="AF39" s="779">
        <v>112760.66654631113</v>
      </c>
      <c r="AG39" s="779">
        <v>113655.14527742635</v>
      </c>
      <c r="AH39" s="779">
        <v>110837.30404562729</v>
      </c>
      <c r="AI39" s="779">
        <v>108263.68874522817</v>
      </c>
      <c r="AJ39" s="779">
        <v>107768.07177482379</v>
      </c>
      <c r="AK39" s="779">
        <v>107083.67738164774</v>
      </c>
      <c r="AL39" s="779">
        <v>106718.25042325813</v>
      </c>
      <c r="AM39" s="779">
        <v>103094.1916820597</v>
      </c>
      <c r="AN39" s="779">
        <v>101255.18359186286</v>
      </c>
      <c r="AO39" s="779">
        <v>100637.58303334979</v>
      </c>
      <c r="AP39" s="779">
        <v>99737.632045416438</v>
      </c>
      <c r="AQ39" s="779">
        <v>100322.71659524285</v>
      </c>
      <c r="AR39" s="779">
        <v>98560.062412470885</v>
      </c>
      <c r="AS39" s="779">
        <v>95532.46881469019</v>
      </c>
      <c r="AT39" s="779">
        <v>90930.26865386343</v>
      </c>
      <c r="AU39" s="779">
        <v>92114.212240638357</v>
      </c>
      <c r="AV39" s="779">
        <v>88872.041774247555</v>
      </c>
      <c r="AW39" s="779">
        <v>88805.222313000821</v>
      </c>
      <c r="AX39" s="779">
        <v>89037.615483107831</v>
      </c>
      <c r="AY39" s="779">
        <v>89002.763713965891</v>
      </c>
      <c r="AZ39" s="779">
        <v>88357.440365233895</v>
      </c>
      <c r="BA39" s="780">
        <v>86994.93523286625</v>
      </c>
      <c r="BB39" s="779">
        <v>86093.849031521589</v>
      </c>
      <c r="BC39" s="780">
        <v>85331.519021218366</v>
      </c>
      <c r="BD39" s="779">
        <v>84092.503230042974</v>
      </c>
      <c r="BE39" s="779">
        <v>79237.068505305302</v>
      </c>
      <c r="BF39" s="779">
        <v>81596.900713851544</v>
      </c>
      <c r="BG39" s="779">
        <v>81008.172240317464</v>
      </c>
      <c r="BH39" s="779">
        <v>0</v>
      </c>
      <c r="BI39" s="779">
        <v>0</v>
      </c>
      <c r="BJ39" s="689"/>
      <c r="BK39" s="48"/>
      <c r="BL39" s="48"/>
      <c r="BM39" s="48"/>
      <c r="BN39" s="48"/>
    </row>
    <row r="40" spans="2:66">
      <c r="P40" s="994"/>
      <c r="Q40" s="681"/>
      <c r="R40" s="794"/>
      <c r="S40" s="790"/>
      <c r="T40" s="1020" t="s">
        <v>396</v>
      </c>
      <c r="U40" s="1000"/>
      <c r="V40" s="1000"/>
      <c r="W40" s="1000"/>
      <c r="X40" s="1000"/>
      <c r="Y40" s="1000"/>
      <c r="Z40" s="1000"/>
      <c r="AA40" s="729"/>
      <c r="AB40" s="729"/>
      <c r="AC40" s="729"/>
      <c r="AD40" s="729"/>
      <c r="AE40" s="729"/>
      <c r="AF40" s="729"/>
      <c r="AG40" s="729"/>
      <c r="AH40" s="729"/>
      <c r="AI40" s="729"/>
      <c r="AJ40" s="729"/>
      <c r="AK40" s="729"/>
      <c r="AL40" s="729"/>
      <c r="AM40" s="729"/>
      <c r="AN40" s="729"/>
      <c r="AO40" s="729"/>
      <c r="AP40" s="729"/>
      <c r="AQ40" s="729"/>
      <c r="AR40" s="729"/>
      <c r="AS40" s="729"/>
      <c r="AT40" s="729"/>
      <c r="AU40" s="729"/>
      <c r="AV40" s="729"/>
      <c r="AW40" s="729"/>
      <c r="AX40" s="729"/>
      <c r="AY40" s="729"/>
      <c r="AZ40" s="729"/>
      <c r="BA40" s="730"/>
      <c r="BB40" s="729"/>
      <c r="BC40" s="730"/>
      <c r="BD40" s="729"/>
      <c r="BE40" s="729"/>
      <c r="BF40" s="729"/>
      <c r="BG40" s="729"/>
      <c r="BH40" s="729">
        <v>0</v>
      </c>
      <c r="BI40" s="729">
        <v>0</v>
      </c>
      <c r="BJ40" s="699"/>
      <c r="BK40" s="48"/>
      <c r="BL40" s="48"/>
      <c r="BM40" s="48"/>
      <c r="BN40" s="48"/>
    </row>
    <row r="41" spans="2:66">
      <c r="P41" s="994"/>
      <c r="Q41" s="681"/>
      <c r="R41" s="794"/>
      <c r="S41" s="790"/>
      <c r="T41" s="1021" t="s">
        <v>397</v>
      </c>
      <c r="U41" s="1010"/>
      <c r="V41" s="1010"/>
      <c r="W41" s="1010"/>
      <c r="X41" s="1010"/>
      <c r="Y41" s="1010"/>
      <c r="Z41" s="1010"/>
      <c r="AA41" s="700"/>
      <c r="AB41" s="700"/>
      <c r="AC41" s="700"/>
      <c r="AD41" s="700"/>
      <c r="AE41" s="700"/>
      <c r="AF41" s="700"/>
      <c r="AG41" s="700"/>
      <c r="AH41" s="700"/>
      <c r="AI41" s="700"/>
      <c r="AJ41" s="700"/>
      <c r="AK41" s="700"/>
      <c r="AL41" s="700"/>
      <c r="AM41" s="700"/>
      <c r="AN41" s="700"/>
      <c r="AO41" s="700"/>
      <c r="AP41" s="700"/>
      <c r="AQ41" s="700"/>
      <c r="AR41" s="700"/>
      <c r="AS41" s="700"/>
      <c r="AT41" s="700"/>
      <c r="AU41" s="700"/>
      <c r="AV41" s="700"/>
      <c r="AW41" s="700"/>
      <c r="AX41" s="700"/>
      <c r="AY41" s="700"/>
      <c r="AZ41" s="700"/>
      <c r="BA41" s="733"/>
      <c r="BB41" s="700"/>
      <c r="BC41" s="733"/>
      <c r="BD41" s="700"/>
      <c r="BE41" s="700"/>
      <c r="BF41" s="700"/>
      <c r="BG41" s="700"/>
      <c r="BH41" s="700">
        <v>0</v>
      </c>
      <c r="BI41" s="700">
        <v>0</v>
      </c>
      <c r="BJ41" s="699"/>
      <c r="BK41" s="48"/>
      <c r="BL41" s="48"/>
      <c r="BM41" s="48"/>
      <c r="BN41" s="48"/>
    </row>
    <row r="42" spans="2:66" ht="15.75" thickBot="1">
      <c r="P42" s="994"/>
      <c r="Q42" s="681"/>
      <c r="R42" s="1178" t="s">
        <v>467</v>
      </c>
      <c r="S42" s="812"/>
      <c r="T42" s="1022"/>
      <c r="U42" s="814"/>
      <c r="V42" s="814"/>
      <c r="W42" s="814"/>
      <c r="X42" s="814"/>
      <c r="Y42" s="814"/>
      <c r="Z42" s="814"/>
      <c r="AA42" s="1023">
        <v>58167.167508504077</v>
      </c>
      <c r="AB42" s="1023">
        <v>59301.332402088716</v>
      </c>
      <c r="AC42" s="1023">
        <v>62218.053306693371</v>
      </c>
      <c r="AD42" s="1023">
        <v>65643.249734996381</v>
      </c>
      <c r="AE42" s="1023">
        <v>63833.413322368237</v>
      </c>
      <c r="AF42" s="1023">
        <v>67477.227735701614</v>
      </c>
      <c r="AG42" s="1023">
        <v>69880.366957828868</v>
      </c>
      <c r="AH42" s="1023">
        <v>66730.205120783328</v>
      </c>
      <c r="AI42" s="1023">
        <v>66775.264262267563</v>
      </c>
      <c r="AJ42" s="1023">
        <v>68588.834743351952</v>
      </c>
      <c r="AK42" s="1023">
        <v>72226.24200626128</v>
      </c>
      <c r="AL42" s="1023">
        <v>68553.135738847646</v>
      </c>
      <c r="AM42" s="1023">
        <v>71334.893190037037</v>
      </c>
      <c r="AN42" s="1023">
        <v>67914.862135508374</v>
      </c>
      <c r="AO42" s="1023">
        <v>68006.409833997866</v>
      </c>
      <c r="AP42" s="1023">
        <v>70395.478550084488</v>
      </c>
      <c r="AQ42" s="1023">
        <v>66123.070259378132</v>
      </c>
      <c r="AR42" s="1023">
        <v>65403.902026637894</v>
      </c>
      <c r="AS42" s="1023">
        <v>61704.132512039876</v>
      </c>
      <c r="AT42" s="1023">
        <v>61350.897200800668</v>
      </c>
      <c r="AU42" s="1023">
        <v>64216.941912273163</v>
      </c>
      <c r="AV42" s="1023">
        <v>62540.92856869613</v>
      </c>
      <c r="AW42" s="1023">
        <v>62626.438217539071</v>
      </c>
      <c r="AX42" s="1023">
        <v>60319.27447058422</v>
      </c>
      <c r="AY42" s="1023">
        <v>58013.755532842835</v>
      </c>
      <c r="AZ42" s="1023">
        <v>55391.50902658113</v>
      </c>
      <c r="BA42" s="1024">
        <v>55711.740759276734</v>
      </c>
      <c r="BB42" s="1023">
        <v>59259.947954539712</v>
      </c>
      <c r="BC42" s="816">
        <v>52156.305071909723</v>
      </c>
      <c r="BD42" s="815">
        <v>53360.723810031515</v>
      </c>
      <c r="BE42" s="815">
        <v>55807.026627280058</v>
      </c>
      <c r="BF42" s="815">
        <v>51573.525119723519</v>
      </c>
      <c r="BG42" s="815">
        <v>49645.628368785154</v>
      </c>
      <c r="BH42" s="815">
        <v>0</v>
      </c>
      <c r="BI42" s="815">
        <v>0</v>
      </c>
      <c r="BJ42" s="689"/>
      <c r="BK42" s="48"/>
      <c r="BL42" s="48"/>
      <c r="BM42" s="48"/>
      <c r="BN42" s="48"/>
    </row>
    <row r="43" spans="2:66">
      <c r="P43" s="994"/>
      <c r="Q43" s="1179" t="s">
        <v>414</v>
      </c>
      <c r="R43" s="832"/>
      <c r="S43" s="832"/>
      <c r="T43" s="833"/>
      <c r="U43" s="834"/>
      <c r="V43" s="834"/>
      <c r="W43" s="834"/>
      <c r="X43" s="834"/>
      <c r="Y43" s="834"/>
      <c r="Z43" s="834"/>
      <c r="AA43" s="835">
        <f>AA44+AA56+AA60</f>
        <v>95115.210606310487</v>
      </c>
      <c r="AB43" s="835">
        <f t="shared" ref="AB43:BA43" si="16">AB44+AB56+AB60</f>
        <v>96387.577832557159</v>
      </c>
      <c r="AC43" s="835">
        <f t="shared" si="16"/>
        <v>97877.247673151054</v>
      </c>
      <c r="AD43" s="835">
        <f t="shared" si="16"/>
        <v>95476.396954999393</v>
      </c>
      <c r="AE43" s="835">
        <f t="shared" si="16"/>
        <v>100580.17653052793</v>
      </c>
      <c r="AF43" s="835">
        <f t="shared" si="16"/>
        <v>101590.31180218326</v>
      </c>
      <c r="AG43" s="835">
        <f t="shared" si="16"/>
        <v>102713.95678181281</v>
      </c>
      <c r="AH43" s="835">
        <f t="shared" si="16"/>
        <v>101700.97666141427</v>
      </c>
      <c r="AI43" s="835">
        <f t="shared" si="16"/>
        <v>95411.633743068</v>
      </c>
      <c r="AJ43" s="835">
        <f t="shared" si="16"/>
        <v>95719.492437790177</v>
      </c>
      <c r="AK43" s="835">
        <f t="shared" si="16"/>
        <v>97687.391008710198</v>
      </c>
      <c r="AL43" s="835">
        <f t="shared" si="16"/>
        <v>95596.349980735322</v>
      </c>
      <c r="AM43" s="835">
        <f t="shared" si="16"/>
        <v>93348.89004158671</v>
      </c>
      <c r="AN43" s="835">
        <f t="shared" si="16"/>
        <v>93406.608758920207</v>
      </c>
      <c r="AO43" s="835">
        <f t="shared" si="16"/>
        <v>92579.459559083538</v>
      </c>
      <c r="AP43" s="835">
        <f t="shared" si="16"/>
        <v>92863.539991650614</v>
      </c>
      <c r="AQ43" s="835">
        <f t="shared" si="16"/>
        <v>91563.631559912697</v>
      </c>
      <c r="AR43" s="835">
        <f t="shared" si="16"/>
        <v>91356.635948636249</v>
      </c>
      <c r="AS43" s="835">
        <f t="shared" si="16"/>
        <v>87803.003629933228</v>
      </c>
      <c r="AT43" s="835">
        <f t="shared" si="16"/>
        <v>78426.97591989307</v>
      </c>
      <c r="AU43" s="835">
        <f t="shared" si="16"/>
        <v>80107.916337036411</v>
      </c>
      <c r="AV43" s="835">
        <f t="shared" si="16"/>
        <v>78988.83562459251</v>
      </c>
      <c r="AW43" s="835">
        <f t="shared" si="16"/>
        <v>80840.41173959765</v>
      </c>
      <c r="AX43" s="835">
        <f t="shared" si="16"/>
        <v>82077.431072264837</v>
      </c>
      <c r="AY43" s="835">
        <f t="shared" si="16"/>
        <v>80656.867423758347</v>
      </c>
      <c r="AZ43" s="835">
        <f t="shared" si="16"/>
        <v>79441.198058755661</v>
      </c>
      <c r="BA43" s="835">
        <f t="shared" si="16"/>
        <v>79139.76194961014</v>
      </c>
      <c r="BB43" s="835">
        <f>BB44+BB56+BB60</f>
        <v>80080.984543816958</v>
      </c>
      <c r="BC43" s="837">
        <f>BC44+BC56+BC60</f>
        <v>80012.339599757484</v>
      </c>
      <c r="BD43" s="835">
        <f>BD44+BD56+BD60</f>
        <v>78805.303456943089</v>
      </c>
      <c r="BE43" s="835">
        <f>BE44+BE56+BE60</f>
        <v>74300.974246701691</v>
      </c>
      <c r="BF43" s="835">
        <f>BF44+BF56+BF60</f>
        <v>75673.426188558034</v>
      </c>
      <c r="BG43" s="835">
        <f t="shared" ref="BG43:BI43" si="17">BG44+BG56+BG60</f>
        <v>73096.422096791328</v>
      </c>
      <c r="BH43" s="835">
        <f t="shared" si="17"/>
        <v>0</v>
      </c>
      <c r="BI43" s="835">
        <f t="shared" si="17"/>
        <v>0</v>
      </c>
      <c r="BJ43" s="689"/>
      <c r="BK43" s="48"/>
      <c r="BL43" s="48"/>
      <c r="BM43" s="48"/>
      <c r="BN43" s="48"/>
    </row>
    <row r="44" spans="2:66">
      <c r="P44" s="1018"/>
      <c r="Q44" s="839"/>
      <c r="R44" s="840" t="s">
        <v>380</v>
      </c>
      <c r="S44" s="841"/>
      <c r="T44" s="1025"/>
      <c r="U44" s="1026"/>
      <c r="V44" s="1026"/>
      <c r="W44" s="1026"/>
      <c r="X44" s="1026"/>
      <c r="Y44" s="1026"/>
      <c r="Z44" s="1026"/>
      <c r="AA44" s="843">
        <v>64586.4301957309</v>
      </c>
      <c r="AB44" s="843">
        <v>65879.14511326408</v>
      </c>
      <c r="AC44" s="843">
        <v>65838.964131392422</v>
      </c>
      <c r="AD44" s="843">
        <v>64559.325065492056</v>
      </c>
      <c r="AE44" s="843">
        <v>66238.622985958908</v>
      </c>
      <c r="AF44" s="843">
        <v>66536.485934140452</v>
      </c>
      <c r="AG44" s="843">
        <v>67098.564949597596</v>
      </c>
      <c r="AH44" s="843">
        <v>64534.251484688459</v>
      </c>
      <c r="AI44" s="843">
        <v>58508.907150785672</v>
      </c>
      <c r="AJ44" s="843">
        <v>58901.657163758384</v>
      </c>
      <c r="AK44" s="843">
        <v>59416.310095449946</v>
      </c>
      <c r="AL44" s="843">
        <v>58121.059040844426</v>
      </c>
      <c r="AM44" s="843">
        <v>55790.678584331035</v>
      </c>
      <c r="AN44" s="843">
        <v>55151.709804744089</v>
      </c>
      <c r="AO44" s="843">
        <v>55146.530783155409</v>
      </c>
      <c r="AP44" s="843">
        <v>56175.32293587811</v>
      </c>
      <c r="AQ44" s="843">
        <v>56482.386409614774</v>
      </c>
      <c r="AR44" s="843">
        <v>55665.285431644341</v>
      </c>
      <c r="AS44" s="843">
        <v>51341.551967056999</v>
      </c>
      <c r="AT44" s="843">
        <v>45917.571100262983</v>
      </c>
      <c r="AU44" s="843">
        <v>46966.787342752585</v>
      </c>
      <c r="AV44" s="843">
        <v>46726.420539065373</v>
      </c>
      <c r="AW44" s="843">
        <v>46878.691416485657</v>
      </c>
      <c r="AX44" s="843">
        <v>48588.11862373005</v>
      </c>
      <c r="AY44" s="843">
        <v>48010.045483454567</v>
      </c>
      <c r="AZ44" s="843">
        <v>46515.254488674582</v>
      </c>
      <c r="BA44" s="844">
        <v>46104.330032549507</v>
      </c>
      <c r="BB44" s="843">
        <v>46833.879579685185</v>
      </c>
      <c r="BC44" s="844">
        <v>46115.929016115522</v>
      </c>
      <c r="BD44" s="843">
        <v>44470.17768855457</v>
      </c>
      <c r="BE44" s="843">
        <v>41584.062024188286</v>
      </c>
      <c r="BF44" s="843">
        <v>43011.420348580978</v>
      </c>
      <c r="BG44" s="843">
        <v>40349.5649939621</v>
      </c>
      <c r="BH44" s="843">
        <v>0</v>
      </c>
      <c r="BI44" s="843">
        <v>0</v>
      </c>
      <c r="BJ44" s="689"/>
      <c r="BK44" s="48"/>
      <c r="BL44" s="48"/>
      <c r="BM44" s="48"/>
      <c r="BN44" s="48"/>
    </row>
    <row r="45" spans="2:66">
      <c r="B45" s="33"/>
      <c r="C45" s="33"/>
      <c r="D45" s="33"/>
      <c r="E45" s="33"/>
      <c r="F45" s="33"/>
      <c r="G45" s="33"/>
      <c r="H45" s="33"/>
      <c r="I45" s="33"/>
      <c r="J45" s="33"/>
      <c r="K45" s="33"/>
      <c r="L45" s="33"/>
      <c r="M45" s="33"/>
      <c r="N45" s="33"/>
      <c r="O45" s="33"/>
      <c r="P45" s="994"/>
      <c r="Q45" s="848"/>
      <c r="R45" s="849"/>
      <c r="S45" s="682" t="s">
        <v>45</v>
      </c>
      <c r="T45" s="850"/>
      <c r="U45" s="851"/>
      <c r="V45" s="851"/>
      <c r="W45" s="851"/>
      <c r="X45" s="851"/>
      <c r="Y45" s="851"/>
      <c r="Z45" s="851"/>
      <c r="AA45" s="851">
        <f>SUM(AA46:AA49)</f>
        <v>48713.799951557143</v>
      </c>
      <c r="AB45" s="851">
        <f>SUM(AB46:AB49)</f>
        <v>50055.727509006254</v>
      </c>
      <c r="AC45" s="851">
        <f t="shared" ref="AC45:AZ45" si="18">SUM(AC46:AC49)</f>
        <v>50515.742177053216</v>
      </c>
      <c r="AD45" s="851">
        <f t="shared" si="18"/>
        <v>49824.560488012197</v>
      </c>
      <c r="AE45" s="851">
        <f t="shared" si="18"/>
        <v>50822.750362904619</v>
      </c>
      <c r="AF45" s="851">
        <f t="shared" si="18"/>
        <v>50688.531077973988</v>
      </c>
      <c r="AG45" s="851">
        <f t="shared" si="18"/>
        <v>51044.127701300742</v>
      </c>
      <c r="AH45" s="851">
        <f t="shared" si="18"/>
        <v>48409.229513127852</v>
      </c>
      <c r="AI45" s="851">
        <f t="shared" si="18"/>
        <v>43437.701232996616</v>
      </c>
      <c r="AJ45" s="851">
        <f t="shared" si="18"/>
        <v>43162.221354085559</v>
      </c>
      <c r="AK45" s="851">
        <f t="shared" si="18"/>
        <v>43487.276922285935</v>
      </c>
      <c r="AL45" s="851">
        <f t="shared" si="18"/>
        <v>42501.923029075173</v>
      </c>
      <c r="AM45" s="851">
        <f t="shared" si="18"/>
        <v>40225.138974983514</v>
      </c>
      <c r="AN45" s="851">
        <f t="shared" si="18"/>
        <v>40022.706637526935</v>
      </c>
      <c r="AO45" s="851">
        <f t="shared" si="18"/>
        <v>39745.124832842463</v>
      </c>
      <c r="AP45" s="851">
        <f t="shared" si="18"/>
        <v>41111.508723424922</v>
      </c>
      <c r="AQ45" s="851">
        <f t="shared" si="18"/>
        <v>41069.217387605189</v>
      </c>
      <c r="AR45" s="851">
        <f t="shared" si="18"/>
        <v>40094.300578232018</v>
      </c>
      <c r="AS45" s="851">
        <f t="shared" si="18"/>
        <v>37327.809573850856</v>
      </c>
      <c r="AT45" s="851">
        <f t="shared" si="18"/>
        <v>32651.320523922066</v>
      </c>
      <c r="AU45" s="851">
        <f t="shared" si="18"/>
        <v>32676.031698858231</v>
      </c>
      <c r="AV45" s="851">
        <f t="shared" si="18"/>
        <v>32983.411629760099</v>
      </c>
      <c r="AW45" s="851">
        <f t="shared" si="18"/>
        <v>33594.961899891277</v>
      </c>
      <c r="AX45" s="851">
        <f t="shared" si="18"/>
        <v>34930.311560817281</v>
      </c>
      <c r="AY45" s="851">
        <f t="shared" si="18"/>
        <v>34678.091525374628</v>
      </c>
      <c r="AZ45" s="851">
        <f t="shared" si="18"/>
        <v>33525.535694038939</v>
      </c>
      <c r="BA45" s="852">
        <f t="shared" ref="BA45:BF45" si="19">SUM(BA46:BA49)</f>
        <v>33421.166717103173</v>
      </c>
      <c r="BB45" s="851">
        <f t="shared" si="19"/>
        <v>33940.112768815561</v>
      </c>
      <c r="BC45" s="852">
        <f t="shared" si="19"/>
        <v>33565.012665797505</v>
      </c>
      <c r="BD45" s="851">
        <f t="shared" si="19"/>
        <v>32232.041261313967</v>
      </c>
      <c r="BE45" s="851">
        <f t="shared" si="19"/>
        <v>30702.798503151902</v>
      </c>
      <c r="BF45" s="851">
        <f t="shared" si="19"/>
        <v>31084.59443428948</v>
      </c>
      <c r="BG45" s="851">
        <f t="shared" ref="BG45:BI45" si="20">SUM(BG46:BG49)</f>
        <v>29010.712443550594</v>
      </c>
      <c r="BH45" s="851">
        <f t="shared" si="20"/>
        <v>0</v>
      </c>
      <c r="BI45" s="851">
        <f t="shared" si="20"/>
        <v>0</v>
      </c>
      <c r="BJ45" s="847"/>
      <c r="BK45" s="48"/>
      <c r="BL45" s="48"/>
      <c r="BM45" s="48"/>
      <c r="BN45" s="48"/>
    </row>
    <row r="46" spans="2:66" ht="15" customHeight="1">
      <c r="B46" s="33"/>
      <c r="C46" s="33"/>
      <c r="D46" s="33"/>
      <c r="E46" s="33"/>
      <c r="F46" s="33"/>
      <c r="G46" s="33"/>
      <c r="H46" s="33"/>
      <c r="I46" s="33"/>
      <c r="J46" s="33"/>
      <c r="K46" s="33"/>
      <c r="L46" s="33"/>
      <c r="M46" s="33"/>
      <c r="N46" s="33"/>
      <c r="O46" s="33"/>
      <c r="P46" s="1027"/>
      <c r="Q46" s="848"/>
      <c r="R46" s="849"/>
      <c r="S46" s="386"/>
      <c r="T46" s="855" t="s">
        <v>381</v>
      </c>
      <c r="U46" s="1028"/>
      <c r="V46" s="1028"/>
      <c r="W46" s="1028"/>
      <c r="X46" s="1028"/>
      <c r="Y46" s="1028"/>
      <c r="Z46" s="1028"/>
      <c r="AA46" s="1029">
        <v>38701.103416042592</v>
      </c>
      <c r="AB46" s="1029">
        <v>40346.744742035473</v>
      </c>
      <c r="AC46" s="1029">
        <v>41665.79114506545</v>
      </c>
      <c r="AD46" s="1029">
        <v>41224.494256585334</v>
      </c>
      <c r="AE46" s="1029">
        <v>42297.116417365723</v>
      </c>
      <c r="AF46" s="1029">
        <v>42142.02726535382</v>
      </c>
      <c r="AG46" s="1029">
        <v>42559.539804125336</v>
      </c>
      <c r="AH46" s="1029">
        <v>39926.083389390726</v>
      </c>
      <c r="AI46" s="1029">
        <v>35362.599382577479</v>
      </c>
      <c r="AJ46" s="1029">
        <v>35010.124942594921</v>
      </c>
      <c r="AK46" s="1029">
        <v>35085.742906855594</v>
      </c>
      <c r="AL46" s="1029">
        <v>34374.185269382258</v>
      </c>
      <c r="AM46" s="1029">
        <v>32417.253435765444</v>
      </c>
      <c r="AN46" s="1029">
        <v>31935.273453308597</v>
      </c>
      <c r="AO46" s="1029">
        <v>31276.189983420805</v>
      </c>
      <c r="AP46" s="1029">
        <v>32279.645554026018</v>
      </c>
      <c r="AQ46" s="1029">
        <v>31990.873871774482</v>
      </c>
      <c r="AR46" s="1029">
        <v>30658.349937916188</v>
      </c>
      <c r="AS46" s="1029">
        <v>28552.561480293498</v>
      </c>
      <c r="AT46" s="1029">
        <v>25308.481718967807</v>
      </c>
      <c r="AU46" s="1029">
        <v>24321.270937421363</v>
      </c>
      <c r="AV46" s="1029">
        <v>24982.895526650263</v>
      </c>
      <c r="AW46" s="1029">
        <v>25624.79533860795</v>
      </c>
      <c r="AX46" s="1029">
        <v>26805.206128279013</v>
      </c>
      <c r="AY46" s="1029">
        <v>26557.37523672733</v>
      </c>
      <c r="AZ46" s="1029">
        <v>25936.139788924989</v>
      </c>
      <c r="BA46" s="1030">
        <v>25969.470794926132</v>
      </c>
      <c r="BB46" s="1029">
        <v>26428.778063772283</v>
      </c>
      <c r="BC46" s="1030">
        <v>26182.943719015086</v>
      </c>
      <c r="BD46" s="1029">
        <v>25328.005761907836</v>
      </c>
      <c r="BE46" s="1029">
        <v>24490.267324230699</v>
      </c>
      <c r="BF46" s="1029">
        <v>24395.605542970698</v>
      </c>
      <c r="BG46" s="1029">
        <v>22479.160225974269</v>
      </c>
      <c r="BH46" s="1029">
        <v>0</v>
      </c>
      <c r="BI46" s="1029">
        <v>0</v>
      </c>
      <c r="BJ46" s="847"/>
      <c r="BK46" s="48"/>
      <c r="BL46" s="48"/>
      <c r="BM46" s="48"/>
      <c r="BN46" s="48"/>
    </row>
    <row r="47" spans="2:66" ht="15" customHeight="1">
      <c r="B47" s="33"/>
      <c r="C47" s="33"/>
      <c r="D47" s="33"/>
      <c r="E47" s="33"/>
      <c r="F47" s="33"/>
      <c r="G47" s="33"/>
      <c r="H47" s="33"/>
      <c r="I47" s="33"/>
      <c r="J47" s="33"/>
      <c r="K47" s="33"/>
      <c r="L47" s="33"/>
      <c r="M47" s="33"/>
      <c r="N47" s="33"/>
      <c r="O47" s="33"/>
      <c r="P47" s="1027"/>
      <c r="Q47" s="848"/>
      <c r="R47" s="849"/>
      <c r="S47" s="386"/>
      <c r="T47" s="859" t="s">
        <v>382</v>
      </c>
      <c r="U47" s="1031"/>
      <c r="V47" s="1031"/>
      <c r="W47" s="1031"/>
      <c r="X47" s="1031"/>
      <c r="Y47" s="1031"/>
      <c r="Z47" s="1031"/>
      <c r="AA47" s="31">
        <v>6674.4490046098008</v>
      </c>
      <c r="AB47" s="31">
        <v>6524.5328569297899</v>
      </c>
      <c r="AC47" s="31">
        <v>5945.8339540571296</v>
      </c>
      <c r="AD47" s="31">
        <v>5842.3534676861218</v>
      </c>
      <c r="AE47" s="31">
        <v>5740.0247792311475</v>
      </c>
      <c r="AF47" s="31">
        <v>5795.1316308500936</v>
      </c>
      <c r="AG47" s="31">
        <v>5789.0719316293607</v>
      </c>
      <c r="AH47" s="31">
        <v>5903.8352801359188</v>
      </c>
      <c r="AI47" s="31">
        <v>5638.1994106625216</v>
      </c>
      <c r="AJ47" s="31">
        <v>5703.2053582387398</v>
      </c>
      <c r="AK47" s="31">
        <v>5899.9845210859867</v>
      </c>
      <c r="AL47" s="31">
        <v>5594.9262706926856</v>
      </c>
      <c r="AM47" s="31">
        <v>5607.0023060629446</v>
      </c>
      <c r="AN47" s="31">
        <v>6016.2632307025469</v>
      </c>
      <c r="AO47" s="31">
        <v>6398.6869967575658</v>
      </c>
      <c r="AP47" s="31">
        <v>6645.7105523034488</v>
      </c>
      <c r="AQ47" s="31">
        <v>6788.1886315874171</v>
      </c>
      <c r="AR47" s="31">
        <v>7012.0890129308336</v>
      </c>
      <c r="AS47" s="31">
        <v>6591.81832614634</v>
      </c>
      <c r="AT47" s="31">
        <v>5364.6005099960848</v>
      </c>
      <c r="AU47" s="31">
        <v>6284.7190568659116</v>
      </c>
      <c r="AV47" s="31">
        <v>5895.7907835699853</v>
      </c>
      <c r="AW47" s="31">
        <v>5679.3251402286451</v>
      </c>
      <c r="AX47" s="31">
        <v>5766.6750900500374</v>
      </c>
      <c r="AY47" s="31">
        <v>5811.9451381047556</v>
      </c>
      <c r="AZ47" s="31">
        <v>5477.0464397639898</v>
      </c>
      <c r="BA47" s="32">
        <v>5504.0022085956616</v>
      </c>
      <c r="BB47" s="31">
        <v>5583.2353800745541</v>
      </c>
      <c r="BC47" s="32">
        <v>5615.0174032474988</v>
      </c>
      <c r="BD47" s="31">
        <v>5200.0262366432871</v>
      </c>
      <c r="BE47" s="31">
        <v>4504.2505011024523</v>
      </c>
      <c r="BF47" s="31">
        <v>4891.887190342547</v>
      </c>
      <c r="BG47" s="31">
        <v>4655.2678088802913</v>
      </c>
      <c r="BH47" s="31">
        <v>0</v>
      </c>
      <c r="BI47" s="31">
        <v>0</v>
      </c>
      <c r="BJ47" s="847"/>
      <c r="BK47" s="48"/>
      <c r="BL47" s="48"/>
      <c r="BM47" s="48"/>
      <c r="BN47" s="48"/>
    </row>
    <row r="48" spans="2:66" ht="15" customHeight="1">
      <c r="B48" s="33"/>
      <c r="C48" s="33"/>
      <c r="D48" s="33"/>
      <c r="E48" s="33"/>
      <c r="F48" s="33"/>
      <c r="G48" s="33"/>
      <c r="H48" s="33"/>
      <c r="I48" s="33"/>
      <c r="J48" s="33"/>
      <c r="K48" s="33"/>
      <c r="L48" s="33"/>
      <c r="M48" s="33"/>
      <c r="N48" s="33"/>
      <c r="O48" s="33"/>
      <c r="P48" s="1027"/>
      <c r="Q48" s="848"/>
      <c r="R48" s="849"/>
      <c r="S48" s="386"/>
      <c r="T48" s="859" t="s">
        <v>383</v>
      </c>
      <c r="U48" s="1031"/>
      <c r="V48" s="1031"/>
      <c r="W48" s="1031"/>
      <c r="X48" s="1031"/>
      <c r="Y48" s="1031"/>
      <c r="Z48" s="1031"/>
      <c r="AA48" s="31">
        <v>312.93265823101166</v>
      </c>
      <c r="AB48" s="31">
        <v>307.97107789698435</v>
      </c>
      <c r="AC48" s="31">
        <v>295.29687962532637</v>
      </c>
      <c r="AD48" s="31">
        <v>290.63467317525141</v>
      </c>
      <c r="AE48" s="31">
        <v>290.02818822876941</v>
      </c>
      <c r="AF48" s="31">
        <v>283.40724792134881</v>
      </c>
      <c r="AG48" s="31">
        <v>282.81616108587957</v>
      </c>
      <c r="AH48" s="31">
        <v>270.4505316939792</v>
      </c>
      <c r="AI48" s="31">
        <v>231.01486186880268</v>
      </c>
      <c r="AJ48" s="31">
        <v>236.17622947190605</v>
      </c>
      <c r="AK48" s="31">
        <v>232.77059403447643</v>
      </c>
      <c r="AL48" s="31">
        <v>223.34615935223468</v>
      </c>
      <c r="AM48" s="31">
        <v>216.97067555275785</v>
      </c>
      <c r="AN48" s="31">
        <v>253.04917488817512</v>
      </c>
      <c r="AO48" s="31">
        <v>259.84110151123582</v>
      </c>
      <c r="AP48" s="31">
        <v>243.96514344126908</v>
      </c>
      <c r="AQ48" s="31">
        <v>231.92793937005607</v>
      </c>
      <c r="AR48" s="31">
        <v>216.15611100140237</v>
      </c>
      <c r="AS48" s="31">
        <v>183.2383982729593</v>
      </c>
      <c r="AT48" s="31">
        <v>164.79831510666327</v>
      </c>
      <c r="AU48" s="31">
        <v>188.02623863878793</v>
      </c>
      <c r="AV48" s="31">
        <v>188.07840694740474</v>
      </c>
      <c r="AW48" s="31">
        <v>199.57086177654855</v>
      </c>
      <c r="AX48" s="31">
        <v>212.11792199407731</v>
      </c>
      <c r="AY48" s="31">
        <v>209.39134529972279</v>
      </c>
      <c r="AZ48" s="31">
        <v>210.50366839149265</v>
      </c>
      <c r="BA48" s="32">
        <v>206.20457113393425</v>
      </c>
      <c r="BB48" s="31">
        <v>213.00806049427757</v>
      </c>
      <c r="BC48" s="32">
        <v>217.2544088476491</v>
      </c>
      <c r="BD48" s="31">
        <v>197.83983652610891</v>
      </c>
      <c r="BE48" s="31">
        <v>163.5904862519815</v>
      </c>
      <c r="BF48" s="31">
        <v>167.55476597757024</v>
      </c>
      <c r="BG48" s="31">
        <v>148.33777442323014</v>
      </c>
      <c r="BH48" s="31">
        <v>0</v>
      </c>
      <c r="BI48" s="31">
        <v>0</v>
      </c>
      <c r="BJ48" s="847"/>
      <c r="BK48" s="48"/>
      <c r="BL48" s="48"/>
      <c r="BM48" s="48"/>
      <c r="BN48" s="48"/>
    </row>
    <row r="49" spans="2:66" ht="15" customHeight="1">
      <c r="B49" s="33"/>
      <c r="C49" s="33"/>
      <c r="D49" s="33"/>
      <c r="E49" s="33"/>
      <c r="F49" s="33"/>
      <c r="G49" s="33"/>
      <c r="H49" s="33"/>
      <c r="I49" s="33"/>
      <c r="J49" s="33"/>
      <c r="K49" s="33"/>
      <c r="L49" s="33"/>
      <c r="M49" s="33"/>
      <c r="N49" s="33"/>
      <c r="O49" s="33"/>
      <c r="P49" s="1027"/>
      <c r="Q49" s="848"/>
      <c r="R49" s="849"/>
      <c r="S49" s="862"/>
      <c r="T49" s="775" t="s">
        <v>468</v>
      </c>
      <c r="U49" s="1032"/>
      <c r="V49" s="1032"/>
      <c r="W49" s="1032"/>
      <c r="X49" s="1032"/>
      <c r="Y49" s="1032"/>
      <c r="Z49" s="1032"/>
      <c r="AA49" s="758">
        <v>3025.3148726737413</v>
      </c>
      <c r="AB49" s="758">
        <v>2876.4788321440037</v>
      </c>
      <c r="AC49" s="758">
        <v>2608.8201983053082</v>
      </c>
      <c r="AD49" s="758">
        <v>2467.0780905654915</v>
      </c>
      <c r="AE49" s="758">
        <v>2495.5809780789796</v>
      </c>
      <c r="AF49" s="758">
        <v>2467.9649338487307</v>
      </c>
      <c r="AG49" s="758">
        <v>2412.6998044601655</v>
      </c>
      <c r="AH49" s="758">
        <v>2308.86031190723</v>
      </c>
      <c r="AI49" s="758">
        <v>2205.887577887816</v>
      </c>
      <c r="AJ49" s="758">
        <v>2212.7148237799938</v>
      </c>
      <c r="AK49" s="758">
        <v>2268.7789003098792</v>
      </c>
      <c r="AL49" s="758">
        <v>2309.4653296479942</v>
      </c>
      <c r="AM49" s="758">
        <v>1983.9125576023625</v>
      </c>
      <c r="AN49" s="758">
        <v>1818.1207786276111</v>
      </c>
      <c r="AO49" s="758">
        <v>1810.4067511528565</v>
      </c>
      <c r="AP49" s="758">
        <v>1942.187473654189</v>
      </c>
      <c r="AQ49" s="758">
        <v>2058.2269448732345</v>
      </c>
      <c r="AR49" s="758">
        <v>2207.7055163835989</v>
      </c>
      <c r="AS49" s="758">
        <v>2000.1913691380626</v>
      </c>
      <c r="AT49" s="758">
        <v>1813.4399798515126</v>
      </c>
      <c r="AU49" s="758">
        <v>1882.0154659321704</v>
      </c>
      <c r="AV49" s="758">
        <v>1916.6469125924464</v>
      </c>
      <c r="AW49" s="758">
        <v>2091.2705592781335</v>
      </c>
      <c r="AX49" s="758">
        <v>2146.3124204941573</v>
      </c>
      <c r="AY49" s="758">
        <v>2099.3798052428242</v>
      </c>
      <c r="AZ49" s="758">
        <v>1901.845796958469</v>
      </c>
      <c r="BA49" s="758">
        <v>1741.4891424474445</v>
      </c>
      <c r="BB49" s="757">
        <v>1715.0912644744483</v>
      </c>
      <c r="BC49" s="758">
        <v>1549.7971346872716</v>
      </c>
      <c r="BD49" s="757">
        <v>1506.1694262367337</v>
      </c>
      <c r="BE49" s="757">
        <v>1544.6901915667684</v>
      </c>
      <c r="BF49" s="757">
        <v>1629.5469349986652</v>
      </c>
      <c r="BG49" s="757">
        <v>1727.9466342728037</v>
      </c>
      <c r="BH49" s="757">
        <v>0</v>
      </c>
      <c r="BI49" s="757">
        <v>0</v>
      </c>
      <c r="BJ49" s="847"/>
      <c r="BK49" s="1033"/>
      <c r="BL49" s="996"/>
      <c r="BM49" s="48"/>
      <c r="BN49" s="48"/>
    </row>
    <row r="50" spans="2:66">
      <c r="B50" s="33"/>
      <c r="C50" s="33"/>
      <c r="D50" s="33"/>
      <c r="E50" s="33"/>
      <c r="F50" s="33"/>
      <c r="G50" s="33"/>
      <c r="H50" s="33"/>
      <c r="I50" s="33"/>
      <c r="J50" s="33"/>
      <c r="K50" s="33"/>
      <c r="L50" s="33"/>
      <c r="M50" s="33"/>
      <c r="N50" s="33"/>
      <c r="O50" s="33"/>
      <c r="P50" s="994"/>
      <c r="Q50" s="848"/>
      <c r="R50" s="849"/>
      <c r="S50" s="867" t="s">
        <v>46</v>
      </c>
      <c r="T50" s="868"/>
      <c r="U50" s="869"/>
      <c r="V50" s="869"/>
      <c r="W50" s="869"/>
      <c r="X50" s="869"/>
      <c r="Y50" s="869"/>
      <c r="Z50" s="869"/>
      <c r="AA50" s="870">
        <v>6502.5198481393973</v>
      </c>
      <c r="AB50" s="870">
        <v>6501.6178785101847</v>
      </c>
      <c r="AC50" s="870">
        <v>6320.2747353516324</v>
      </c>
      <c r="AD50" s="870">
        <v>5888.5293879709279</v>
      </c>
      <c r="AE50" s="870">
        <v>6317.3432371260969</v>
      </c>
      <c r="AF50" s="870">
        <v>6494.4740937862225</v>
      </c>
      <c r="AG50" s="870">
        <v>6509.5288592091256</v>
      </c>
      <c r="AH50" s="870">
        <v>6508.8192807061223</v>
      </c>
      <c r="AI50" s="870">
        <v>5907.0717378638092</v>
      </c>
      <c r="AJ50" s="870">
        <v>6474.5463462429225</v>
      </c>
      <c r="AK50" s="870">
        <v>6342.7964797778213</v>
      </c>
      <c r="AL50" s="870">
        <v>5935.0809321820916</v>
      </c>
      <c r="AM50" s="870">
        <v>5892.4609813854495</v>
      </c>
      <c r="AN50" s="870">
        <v>5749.0411017484939</v>
      </c>
      <c r="AO50" s="870">
        <v>5820.7483086713437</v>
      </c>
      <c r="AP50" s="870">
        <v>5471.1839692556232</v>
      </c>
      <c r="AQ50" s="870">
        <v>5546.5956960091653</v>
      </c>
      <c r="AR50" s="870">
        <v>5636.6682685339174</v>
      </c>
      <c r="AS50" s="870">
        <v>4778.0158189128606</v>
      </c>
      <c r="AT50" s="870">
        <v>4603.8288413838154</v>
      </c>
      <c r="AU50" s="870">
        <v>5141.8660936803253</v>
      </c>
      <c r="AV50" s="870">
        <v>4820.5216020551516</v>
      </c>
      <c r="AW50" s="870">
        <v>4399.7095059634594</v>
      </c>
      <c r="AX50" s="870">
        <v>4523.703265993493</v>
      </c>
      <c r="AY50" s="870">
        <v>4442.5408139795582</v>
      </c>
      <c r="AZ50" s="870">
        <v>4340.9213554076468</v>
      </c>
      <c r="BA50" s="870">
        <v>3994.5427922793624</v>
      </c>
      <c r="BB50" s="869">
        <v>4179.4178848250904</v>
      </c>
      <c r="BC50" s="870">
        <v>3914.5602455256681</v>
      </c>
      <c r="BD50" s="869">
        <v>4042.2183708956936</v>
      </c>
      <c r="BE50" s="869">
        <v>3365.5347539857376</v>
      </c>
      <c r="BF50" s="869">
        <v>4072.1077384940845</v>
      </c>
      <c r="BG50" s="869">
        <v>3712.0604748877231</v>
      </c>
      <c r="BH50" s="869">
        <v>0</v>
      </c>
      <c r="BI50" s="869">
        <v>0</v>
      </c>
      <c r="BJ50" s="847"/>
      <c r="BK50" s="1033"/>
      <c r="BL50" s="996"/>
      <c r="BM50" s="48"/>
      <c r="BN50" s="48"/>
    </row>
    <row r="51" spans="2:66" ht="15" customHeight="1">
      <c r="B51" s="33"/>
      <c r="C51" s="33"/>
      <c r="D51" s="33"/>
      <c r="E51" s="33"/>
      <c r="F51" s="33"/>
      <c r="G51" s="33"/>
      <c r="H51" s="33"/>
      <c r="I51" s="33"/>
      <c r="J51" s="33"/>
      <c r="K51" s="33"/>
      <c r="L51" s="33"/>
      <c r="M51" s="33"/>
      <c r="N51" s="33"/>
      <c r="O51" s="33"/>
      <c r="P51" s="1027"/>
      <c r="Q51" s="848"/>
      <c r="R51" s="849"/>
      <c r="S51" s="873"/>
      <c r="T51" s="855" t="s">
        <v>278</v>
      </c>
      <c r="U51" s="1028"/>
      <c r="V51" s="1028"/>
      <c r="W51" s="1028"/>
      <c r="X51" s="1028"/>
      <c r="Y51" s="1028"/>
      <c r="Z51" s="1028"/>
      <c r="AA51" s="1030">
        <v>2879.456980449987</v>
      </c>
      <c r="AB51" s="1030">
        <v>2856.3732248527199</v>
      </c>
      <c r="AC51" s="1030">
        <v>2885.9592075283686</v>
      </c>
      <c r="AD51" s="1030">
        <v>2717.4128315005764</v>
      </c>
      <c r="AE51" s="1030">
        <v>2933.6161440786377</v>
      </c>
      <c r="AF51" s="1030">
        <v>2937.334645634221</v>
      </c>
      <c r="AG51" s="1030">
        <v>2923.5350389104387</v>
      </c>
      <c r="AH51" s="1030">
        <v>2839.7146471649644</v>
      </c>
      <c r="AI51" s="1030">
        <v>2494.8947553714825</v>
      </c>
      <c r="AJ51" s="1030">
        <v>2842.488267746593</v>
      </c>
      <c r="AK51" s="1030">
        <v>2716.0559912674257</v>
      </c>
      <c r="AL51" s="1030">
        <v>2556.484249995342</v>
      </c>
      <c r="AM51" s="1030">
        <v>2381.0427467509862</v>
      </c>
      <c r="AN51" s="1030">
        <v>2157.4236112997928</v>
      </c>
      <c r="AO51" s="1030">
        <v>2156.4098613910915</v>
      </c>
      <c r="AP51" s="1030">
        <v>1843.8515128396782</v>
      </c>
      <c r="AQ51" s="1030">
        <v>1872.1762990332647</v>
      </c>
      <c r="AR51" s="1030">
        <v>1930.263957647956</v>
      </c>
      <c r="AS51" s="1030">
        <v>1678.1631426048677</v>
      </c>
      <c r="AT51" s="1030">
        <v>1654.9475232545478</v>
      </c>
      <c r="AU51" s="1030">
        <v>1837.7283883938844</v>
      </c>
      <c r="AV51" s="1030">
        <v>1725.3987355485162</v>
      </c>
      <c r="AW51" s="1030">
        <v>1602.9973224438443</v>
      </c>
      <c r="AX51" s="1030">
        <v>1669.1200822289197</v>
      </c>
      <c r="AY51" s="1030">
        <v>1649.0858767351895</v>
      </c>
      <c r="AZ51" s="1030">
        <v>1697.1820075338835</v>
      </c>
      <c r="BA51" s="1030">
        <v>1352.5556096301498</v>
      </c>
      <c r="BB51" s="1029">
        <v>1420.0659804269048</v>
      </c>
      <c r="BC51" s="1030">
        <v>1152.3889069811462</v>
      </c>
      <c r="BD51" s="1029">
        <v>1398.9085917748262</v>
      </c>
      <c r="BE51" s="1029">
        <v>1103.9711301427574</v>
      </c>
      <c r="BF51" s="1029">
        <v>1457.65494844158</v>
      </c>
      <c r="BG51" s="1029">
        <v>1250.1104162948463</v>
      </c>
      <c r="BH51" s="1029">
        <v>0</v>
      </c>
      <c r="BI51" s="1029">
        <v>0</v>
      </c>
      <c r="BJ51" s="847"/>
      <c r="BK51" s="48"/>
      <c r="BL51" s="48"/>
      <c r="BM51" s="48"/>
      <c r="BN51" s="48"/>
    </row>
    <row r="52" spans="2:66" ht="15" customHeight="1">
      <c r="B52" s="33"/>
      <c r="C52" s="33"/>
      <c r="D52" s="33"/>
      <c r="E52" s="33"/>
      <c r="F52" s="33"/>
      <c r="G52" s="33"/>
      <c r="H52" s="33"/>
      <c r="I52" s="33"/>
      <c r="J52" s="33"/>
      <c r="K52" s="33"/>
      <c r="L52" s="33"/>
      <c r="M52" s="33"/>
      <c r="N52" s="33"/>
      <c r="O52" s="33"/>
      <c r="P52" s="1027"/>
      <c r="Q52" s="848"/>
      <c r="R52" s="849"/>
      <c r="S52" s="874"/>
      <c r="T52" s="775" t="s">
        <v>469</v>
      </c>
      <c r="U52" s="1032"/>
      <c r="V52" s="1032"/>
      <c r="W52" s="1032"/>
      <c r="X52" s="1032"/>
      <c r="Y52" s="1032"/>
      <c r="Z52" s="1032"/>
      <c r="AA52" s="757">
        <f>AA50-AA51</f>
        <v>3623.0628676894103</v>
      </c>
      <c r="AB52" s="757">
        <f>AB50-AB51</f>
        <v>3645.2446536574648</v>
      </c>
      <c r="AC52" s="757">
        <f t="shared" ref="AC52:BA52" si="21">AC50-AC51</f>
        <v>3434.3155278232639</v>
      </c>
      <c r="AD52" s="757">
        <f t="shared" si="21"/>
        <v>3171.1165564703515</v>
      </c>
      <c r="AE52" s="757">
        <f t="shared" si="21"/>
        <v>3383.7270930474592</v>
      </c>
      <c r="AF52" s="757">
        <f t="shared" si="21"/>
        <v>3557.1394481520015</v>
      </c>
      <c r="AG52" s="757">
        <f t="shared" si="21"/>
        <v>3585.9938202986868</v>
      </c>
      <c r="AH52" s="757">
        <f t="shared" si="21"/>
        <v>3669.1046335411579</v>
      </c>
      <c r="AI52" s="757">
        <f t="shared" si="21"/>
        <v>3412.1769824923267</v>
      </c>
      <c r="AJ52" s="757">
        <f t="shared" si="21"/>
        <v>3632.0580784963295</v>
      </c>
      <c r="AK52" s="757">
        <f t="shared" si="21"/>
        <v>3626.7404885103956</v>
      </c>
      <c r="AL52" s="757">
        <f t="shared" si="21"/>
        <v>3378.5966821867496</v>
      </c>
      <c r="AM52" s="757">
        <f t="shared" si="21"/>
        <v>3511.4182346344633</v>
      </c>
      <c r="AN52" s="757">
        <f t="shared" si="21"/>
        <v>3591.6174904487011</v>
      </c>
      <c r="AO52" s="757">
        <f t="shared" si="21"/>
        <v>3664.3384472802522</v>
      </c>
      <c r="AP52" s="757">
        <f t="shared" si="21"/>
        <v>3627.3324564159448</v>
      </c>
      <c r="AQ52" s="757">
        <f t="shared" si="21"/>
        <v>3674.4193969759008</v>
      </c>
      <c r="AR52" s="757">
        <f t="shared" si="21"/>
        <v>3706.4043108859614</v>
      </c>
      <c r="AS52" s="757">
        <f t="shared" si="21"/>
        <v>3099.8526763079926</v>
      </c>
      <c r="AT52" s="757">
        <f t="shared" si="21"/>
        <v>2948.8813181292676</v>
      </c>
      <c r="AU52" s="757">
        <f t="shared" si="21"/>
        <v>3304.1377052864409</v>
      </c>
      <c r="AV52" s="757">
        <f t="shared" si="21"/>
        <v>3095.1228665066355</v>
      </c>
      <c r="AW52" s="757">
        <f t="shared" si="21"/>
        <v>2796.7121835196149</v>
      </c>
      <c r="AX52" s="757">
        <f t="shared" si="21"/>
        <v>2854.5831837645733</v>
      </c>
      <c r="AY52" s="757">
        <f t="shared" si="21"/>
        <v>2793.4549372443689</v>
      </c>
      <c r="AZ52" s="757">
        <f t="shared" si="21"/>
        <v>2643.7393478737631</v>
      </c>
      <c r="BA52" s="758">
        <f t="shared" si="21"/>
        <v>2641.9871826492126</v>
      </c>
      <c r="BB52" s="757">
        <f>BB50-BB51</f>
        <v>2759.3519043981855</v>
      </c>
      <c r="BC52" s="758">
        <f>BC50-BC51</f>
        <v>2762.1713385445219</v>
      </c>
      <c r="BD52" s="757">
        <f>BD50-BD51</f>
        <v>2643.3097791208675</v>
      </c>
      <c r="BE52" s="757">
        <f>BE50-BE51</f>
        <v>2261.5636238429802</v>
      </c>
      <c r="BF52" s="757">
        <f>BF50-BF51</f>
        <v>2614.4527900525045</v>
      </c>
      <c r="BG52" s="757">
        <f t="shared" ref="BG52:BI52" si="22">BG50-BG51</f>
        <v>2461.9500585928768</v>
      </c>
      <c r="BH52" s="757">
        <f t="shared" si="22"/>
        <v>0</v>
      </c>
      <c r="BI52" s="757">
        <f t="shared" si="22"/>
        <v>0</v>
      </c>
      <c r="BJ52" s="847"/>
      <c r="BK52" s="48"/>
      <c r="BL52" s="48"/>
      <c r="BM52" s="48"/>
      <c r="BN52" s="48"/>
    </row>
    <row r="53" spans="2:66">
      <c r="B53" s="33"/>
      <c r="C53" s="33"/>
      <c r="D53" s="33"/>
      <c r="E53" s="33"/>
      <c r="F53" s="33"/>
      <c r="G53" s="33"/>
      <c r="H53" s="33"/>
      <c r="I53" s="33"/>
      <c r="J53" s="33"/>
      <c r="K53" s="33"/>
      <c r="L53" s="33"/>
      <c r="M53" s="33"/>
      <c r="N53" s="33"/>
      <c r="O53" s="33"/>
      <c r="P53" s="1027"/>
      <c r="Q53" s="848"/>
      <c r="R53" s="849"/>
      <c r="S53" s="1182" t="s">
        <v>470</v>
      </c>
      <c r="T53" s="876"/>
      <c r="U53" s="1034"/>
      <c r="V53" s="1034"/>
      <c r="W53" s="1034"/>
      <c r="X53" s="1034"/>
      <c r="Y53" s="1034"/>
      <c r="Z53" s="1034"/>
      <c r="AA53" s="878">
        <v>7265.6764416128917</v>
      </c>
      <c r="AB53" s="878">
        <v>7119.0705979612903</v>
      </c>
      <c r="AC53" s="878">
        <v>6828.8850506820208</v>
      </c>
      <c r="AD53" s="878">
        <v>6692.8373653858389</v>
      </c>
      <c r="AE53" s="878">
        <v>6705.4638858638518</v>
      </c>
      <c r="AF53" s="878">
        <v>6905.0859560106701</v>
      </c>
      <c r="AG53" s="878">
        <v>6931.4455186566211</v>
      </c>
      <c r="AH53" s="878">
        <v>6903.8648621962639</v>
      </c>
      <c r="AI53" s="878">
        <v>6617.7807434145861</v>
      </c>
      <c r="AJ53" s="878">
        <v>6551.4152527651322</v>
      </c>
      <c r="AK53" s="878">
        <v>6840.8661650238328</v>
      </c>
      <c r="AL53" s="878">
        <v>6877.9758421539673</v>
      </c>
      <c r="AM53" s="878">
        <v>6742.8882611310128</v>
      </c>
      <c r="AN53" s="878">
        <v>6513.5964242283071</v>
      </c>
      <c r="AO53" s="878">
        <v>6619.7856382496866</v>
      </c>
      <c r="AP53" s="878">
        <v>6637.4469579996312</v>
      </c>
      <c r="AQ53" s="878">
        <v>6699.901852146746</v>
      </c>
      <c r="AR53" s="878">
        <v>6799.9921340388973</v>
      </c>
      <c r="AS53" s="878">
        <v>6384.30708252563</v>
      </c>
      <c r="AT53" s="878">
        <v>5724.6168736399641</v>
      </c>
      <c r="AU53" s="878">
        <v>6322.0526860737255</v>
      </c>
      <c r="AV53" s="878">
        <v>6131.1908414647669</v>
      </c>
      <c r="AW53" s="878">
        <v>6230.1417174465823</v>
      </c>
      <c r="AX53" s="878">
        <v>6351.3721372495511</v>
      </c>
      <c r="AY53" s="878">
        <v>6266.7220079273284</v>
      </c>
      <c r="AZ53" s="878">
        <v>6059.0358368798315</v>
      </c>
      <c r="BA53" s="878">
        <v>5990.4027188220143</v>
      </c>
      <c r="BB53" s="878">
        <v>5903.9734789856611</v>
      </c>
      <c r="BC53" s="878">
        <v>5775.9692477122317</v>
      </c>
      <c r="BD53" s="878">
        <v>5449.7681339006485</v>
      </c>
      <c r="BE53" s="878">
        <v>5022.9117542370514</v>
      </c>
      <c r="BF53" s="878">
        <v>5389.8526999705855</v>
      </c>
      <c r="BG53" s="878">
        <v>5176.0359033662307</v>
      </c>
      <c r="BH53" s="878">
        <v>0</v>
      </c>
      <c r="BI53" s="878">
        <v>0</v>
      </c>
      <c r="BJ53" s="847"/>
      <c r="BK53" s="48"/>
      <c r="BL53" s="48"/>
      <c r="BM53" s="48"/>
      <c r="BN53" s="48"/>
    </row>
    <row r="54" spans="2:66" ht="15" customHeight="1">
      <c r="B54" s="33"/>
      <c r="C54" s="33"/>
      <c r="D54" s="33"/>
      <c r="E54" s="33"/>
      <c r="F54" s="33"/>
      <c r="G54" s="33"/>
      <c r="H54" s="33"/>
      <c r="I54" s="33"/>
      <c r="J54" s="33"/>
      <c r="K54" s="33"/>
      <c r="L54" s="33"/>
      <c r="M54" s="33"/>
      <c r="N54" s="33"/>
      <c r="O54" s="33"/>
      <c r="P54" s="1027"/>
      <c r="Q54" s="848"/>
      <c r="R54" s="849"/>
      <c r="S54" s="1240" t="s">
        <v>384</v>
      </c>
      <c r="T54" s="1241"/>
      <c r="U54" s="1035"/>
      <c r="V54" s="1035"/>
      <c r="W54" s="1035"/>
      <c r="X54" s="1035"/>
      <c r="Y54" s="1035"/>
      <c r="Z54" s="1035"/>
      <c r="AA54" s="1036">
        <v>2039.8207474214641</v>
      </c>
      <c r="AB54" s="1036">
        <v>2135.9254287863546</v>
      </c>
      <c r="AC54" s="1036">
        <v>2108.693688305545</v>
      </c>
      <c r="AD54" s="1036">
        <v>2093.7183811230925</v>
      </c>
      <c r="AE54" s="1036">
        <v>2325.9627930643519</v>
      </c>
      <c r="AF54" s="1036">
        <v>2376.547168369565</v>
      </c>
      <c r="AG54" s="1036">
        <v>2533.613162431117</v>
      </c>
      <c r="AH54" s="1036">
        <v>2625.9809496582247</v>
      </c>
      <c r="AI54" s="1036">
        <v>2459.6175385106635</v>
      </c>
      <c r="AJ54" s="1036">
        <v>2623.9051706647697</v>
      </c>
      <c r="AK54" s="1036">
        <v>2658.7016803623533</v>
      </c>
      <c r="AL54" s="1036">
        <v>2727.2519354331953</v>
      </c>
      <c r="AM54" s="1036">
        <v>2849.53370683106</v>
      </c>
      <c r="AN54" s="1036">
        <v>2780.1639392403536</v>
      </c>
      <c r="AO54" s="1036">
        <v>2873.7456163919296</v>
      </c>
      <c r="AP54" s="1036">
        <v>2864.9556781979368</v>
      </c>
      <c r="AQ54" s="1036">
        <v>3078.8740118536757</v>
      </c>
      <c r="AR54" s="1036">
        <v>3047.6147118395124</v>
      </c>
      <c r="AS54" s="1036">
        <v>2778.9279297676508</v>
      </c>
      <c r="AT54" s="1036">
        <v>2865.6191783171362</v>
      </c>
      <c r="AU54" s="1036">
        <v>2750.0446651403067</v>
      </c>
      <c r="AV54" s="1036">
        <v>2703.1801637853519</v>
      </c>
      <c r="AW54" s="1036">
        <v>2553.9715961843394</v>
      </c>
      <c r="AX54" s="1036">
        <v>2689.2054736697214</v>
      </c>
      <c r="AY54" s="1036">
        <v>2532.0916491730582</v>
      </c>
      <c r="AZ54" s="1036">
        <v>2493.0252203481596</v>
      </c>
      <c r="BA54" s="1036">
        <v>2591.2653223449588</v>
      </c>
      <c r="BB54" s="1036">
        <v>2699.7375470588722</v>
      </c>
      <c r="BC54" s="1036">
        <v>2755.057012080119</v>
      </c>
      <c r="BD54" s="1036">
        <v>2646.3128304442657</v>
      </c>
      <c r="BE54" s="1036">
        <v>2406.0834798135984</v>
      </c>
      <c r="BF54" s="1036">
        <v>2383.9294588268267</v>
      </c>
      <c r="BG54" s="1036">
        <v>2384.6451591575546</v>
      </c>
      <c r="BH54" s="1036">
        <v>0</v>
      </c>
      <c r="BI54" s="1036">
        <v>0</v>
      </c>
      <c r="BJ54" s="847"/>
      <c r="BK54" s="48"/>
      <c r="BL54" s="48"/>
      <c r="BM54" s="48"/>
      <c r="BN54" s="48"/>
    </row>
    <row r="55" spans="2:66" ht="15.75" thickBot="1">
      <c r="B55" s="33"/>
      <c r="C55" s="33"/>
      <c r="D55" s="33"/>
      <c r="E55" s="33"/>
      <c r="F55" s="33"/>
      <c r="G55" s="33"/>
      <c r="H55" s="33"/>
      <c r="I55" s="33"/>
      <c r="J55" s="33"/>
      <c r="K55" s="33"/>
      <c r="L55" s="33"/>
      <c r="M55" s="33"/>
      <c r="N55" s="33"/>
      <c r="O55" s="33"/>
      <c r="P55" s="1027"/>
      <c r="Q55" s="848"/>
      <c r="R55" s="885"/>
      <c r="S55" s="886" t="s">
        <v>398</v>
      </c>
      <c r="T55" s="887"/>
      <c r="U55" s="1037"/>
      <c r="V55" s="1037"/>
      <c r="W55" s="1037"/>
      <c r="X55" s="1037"/>
      <c r="Y55" s="1037"/>
      <c r="Z55" s="1037"/>
      <c r="AA55" s="888">
        <v>64.613207000000031</v>
      </c>
      <c r="AB55" s="888">
        <v>66.803699000000023</v>
      </c>
      <c r="AC55" s="888">
        <v>65.368480000000034</v>
      </c>
      <c r="AD55" s="888">
        <v>59.679443000000013</v>
      </c>
      <c r="AE55" s="888">
        <v>67.102707000000024</v>
      </c>
      <c r="AF55" s="888">
        <v>71.847638000000018</v>
      </c>
      <c r="AG55" s="888">
        <v>79.849708000000021</v>
      </c>
      <c r="AH55" s="888">
        <v>86.356879000000049</v>
      </c>
      <c r="AI55" s="888">
        <v>86.735898000000077</v>
      </c>
      <c r="AJ55" s="888">
        <v>89.569040000000015</v>
      </c>
      <c r="AK55" s="888">
        <v>86.668848000000054</v>
      </c>
      <c r="AL55" s="888">
        <v>78.827302000000017</v>
      </c>
      <c r="AM55" s="888">
        <v>80.656660000000073</v>
      </c>
      <c r="AN55" s="888">
        <v>86.201701999999983</v>
      </c>
      <c r="AO55" s="888">
        <v>87.126387000000008</v>
      </c>
      <c r="AP55" s="888">
        <v>90.227606999999992</v>
      </c>
      <c r="AQ55" s="888">
        <v>87.797462000000053</v>
      </c>
      <c r="AR55" s="888">
        <v>86.709739000000042</v>
      </c>
      <c r="AS55" s="888">
        <v>72.491562000000002</v>
      </c>
      <c r="AT55" s="888">
        <v>72.185683000000026</v>
      </c>
      <c r="AU55" s="888">
        <v>76.792199000000039</v>
      </c>
      <c r="AV55" s="888">
        <v>88.116302000000047</v>
      </c>
      <c r="AW55" s="888">
        <v>99.906697000000023</v>
      </c>
      <c r="AX55" s="888">
        <v>93.526186000000024</v>
      </c>
      <c r="AY55" s="888">
        <v>90.599487000000025</v>
      </c>
      <c r="AZ55" s="888">
        <v>96.736382000000006</v>
      </c>
      <c r="BA55" s="888">
        <v>106.95248199999999</v>
      </c>
      <c r="BB55" s="888">
        <v>110.63789999999999</v>
      </c>
      <c r="BC55" s="888">
        <v>105.32984500000002</v>
      </c>
      <c r="BD55" s="888">
        <v>99.837092000000027</v>
      </c>
      <c r="BE55" s="888">
        <v>86.733533000000051</v>
      </c>
      <c r="BF55" s="888">
        <v>80.936017000000021</v>
      </c>
      <c r="BG55" s="888">
        <v>66.111013000000042</v>
      </c>
      <c r="BH55" s="888">
        <v>0</v>
      </c>
      <c r="BI55" s="888">
        <v>0</v>
      </c>
      <c r="BJ55" s="847"/>
      <c r="BK55" s="48"/>
      <c r="BL55" s="48"/>
      <c r="BM55" s="48"/>
      <c r="BN55" s="48"/>
    </row>
    <row r="56" spans="2:66">
      <c r="P56" s="1018"/>
      <c r="Q56" s="839"/>
      <c r="R56" s="893" t="s">
        <v>47</v>
      </c>
      <c r="S56" s="894"/>
      <c r="T56" s="1038"/>
      <c r="U56" s="1039"/>
      <c r="V56" s="1039"/>
      <c r="W56" s="1039"/>
      <c r="X56" s="1039"/>
      <c r="Y56" s="1039"/>
      <c r="Z56" s="1039"/>
      <c r="AA56" s="897">
        <v>23733.741615913474</v>
      </c>
      <c r="AB56" s="897">
        <v>23905.539656478864</v>
      </c>
      <c r="AC56" s="897">
        <v>25733.613026581148</v>
      </c>
      <c r="AD56" s="897">
        <v>24825.049493178802</v>
      </c>
      <c r="AE56" s="897">
        <v>28443.121329943569</v>
      </c>
      <c r="AF56" s="897">
        <v>28971.630345248821</v>
      </c>
      <c r="AG56" s="897">
        <v>29416.827947269649</v>
      </c>
      <c r="AH56" s="897">
        <v>31025.759163488692</v>
      </c>
      <c r="AI56" s="897">
        <v>31204.748352109815</v>
      </c>
      <c r="AJ56" s="897">
        <v>31100.931039106683</v>
      </c>
      <c r="AK56" s="897">
        <v>32506.22311881826</v>
      </c>
      <c r="AL56" s="897">
        <v>32186.238828240836</v>
      </c>
      <c r="AM56" s="897">
        <v>32541.80313870847</v>
      </c>
      <c r="AN56" s="897">
        <v>33417.553878821462</v>
      </c>
      <c r="AO56" s="897">
        <v>32741.084880483868</v>
      </c>
      <c r="AP56" s="897">
        <v>32056.70994704336</v>
      </c>
      <c r="AQ56" s="897">
        <v>30529.592469455867</v>
      </c>
      <c r="AR56" s="897">
        <v>31124.923434540829</v>
      </c>
      <c r="AS56" s="897">
        <v>32334.958322948602</v>
      </c>
      <c r="AT56" s="897">
        <v>28725.565129874285</v>
      </c>
      <c r="AU56" s="897">
        <v>29468.609836239379</v>
      </c>
      <c r="AV56" s="897">
        <v>28710.425771128695</v>
      </c>
      <c r="AW56" s="897">
        <v>30387.787402875547</v>
      </c>
      <c r="AX56" s="897">
        <v>29908.626161743803</v>
      </c>
      <c r="AY56" s="897">
        <v>29168.761314983349</v>
      </c>
      <c r="AZ56" s="897">
        <v>29602.180490718987</v>
      </c>
      <c r="BA56" s="897">
        <v>29779.50982590477</v>
      </c>
      <c r="BB56" s="896">
        <v>30110.445136920494</v>
      </c>
      <c r="BC56" s="897">
        <v>30798.055021154389</v>
      </c>
      <c r="BD56" s="896">
        <v>31321.800978049978</v>
      </c>
      <c r="BE56" s="896">
        <v>29798.888008266389</v>
      </c>
      <c r="BF56" s="896">
        <v>29833.560184936658</v>
      </c>
      <c r="BG56" s="896">
        <v>29923.986406894357</v>
      </c>
      <c r="BH56" s="896">
        <v>0</v>
      </c>
      <c r="BI56" s="896">
        <v>0</v>
      </c>
      <c r="BJ56" s="892"/>
      <c r="BK56" s="48"/>
      <c r="BL56" s="48"/>
      <c r="BM56" s="48"/>
      <c r="BN56" s="48"/>
    </row>
    <row r="57" spans="2:66" ht="29.25" customHeight="1">
      <c r="B57" s="1040"/>
      <c r="C57" s="1040"/>
      <c r="D57" s="1040"/>
      <c r="E57" s="1040"/>
      <c r="F57" s="1040"/>
      <c r="G57" s="1040"/>
      <c r="H57" s="1040"/>
      <c r="I57" s="1040"/>
      <c r="J57" s="1040"/>
      <c r="K57" s="1040"/>
      <c r="L57" s="1040"/>
      <c r="M57" s="1040"/>
      <c r="N57" s="1040"/>
      <c r="O57" s="1040"/>
      <c r="P57" s="1041"/>
      <c r="Q57" s="848"/>
      <c r="R57" s="900"/>
      <c r="S57" s="1232" t="s">
        <v>386</v>
      </c>
      <c r="T57" s="1233"/>
      <c r="U57" s="1042"/>
      <c r="V57" s="1042"/>
      <c r="W57" s="1042"/>
      <c r="X57" s="1042"/>
      <c r="Y57" s="1042"/>
      <c r="Z57" s="1042"/>
      <c r="AA57" s="902">
        <v>12318.702925351379</v>
      </c>
      <c r="AB57" s="902">
        <v>12331.274808730599</v>
      </c>
      <c r="AC57" s="902">
        <v>13375.611278138173</v>
      </c>
      <c r="AD57" s="902">
        <v>13179.842297780478</v>
      </c>
      <c r="AE57" s="902">
        <v>15711.933403069759</v>
      </c>
      <c r="AF57" s="902">
        <v>16009.691542559258</v>
      </c>
      <c r="AG57" s="902">
        <v>16404.817393740297</v>
      </c>
      <c r="AH57" s="902">
        <v>17018.945499746162</v>
      </c>
      <c r="AI57" s="902">
        <v>17039.736188865427</v>
      </c>
      <c r="AJ57" s="902">
        <v>16769.845156652267</v>
      </c>
      <c r="AK57" s="902">
        <v>16884.141410693082</v>
      </c>
      <c r="AL57" s="902">
        <v>15669.526497158762</v>
      </c>
      <c r="AM57" s="902">
        <v>15145.670732317754</v>
      </c>
      <c r="AN57" s="902">
        <v>15164.199547351556</v>
      </c>
      <c r="AO57" s="902">
        <v>14652.559278399103</v>
      </c>
      <c r="AP57" s="902">
        <v>14208.590361775487</v>
      </c>
      <c r="AQ57" s="902">
        <v>13428.260560771374</v>
      </c>
      <c r="AR57" s="902">
        <v>13602.48190033213</v>
      </c>
      <c r="AS57" s="902">
        <v>14672.466417296746</v>
      </c>
      <c r="AT57" s="902">
        <v>12203.204898081363</v>
      </c>
      <c r="AU57" s="902">
        <v>12508.595810383389</v>
      </c>
      <c r="AV57" s="902">
        <v>11730.940750035754</v>
      </c>
      <c r="AW57" s="902">
        <v>12318.675847096167</v>
      </c>
      <c r="AX57" s="902">
        <v>12200.045994286549</v>
      </c>
      <c r="AY57" s="902">
        <v>11721.312616999692</v>
      </c>
      <c r="AZ57" s="902">
        <v>11665.875229557427</v>
      </c>
      <c r="BA57" s="902">
        <v>11094.641242872956</v>
      </c>
      <c r="BB57" s="901">
        <v>10825.819817788208</v>
      </c>
      <c r="BC57" s="902">
        <v>11627.562445116577</v>
      </c>
      <c r="BD57" s="901">
        <v>11358.541570988056</v>
      </c>
      <c r="BE57" s="901">
        <v>10423.8871620747</v>
      </c>
      <c r="BF57" s="901">
        <v>10636.760217669214</v>
      </c>
      <c r="BG57" s="901">
        <v>10633.396065599962</v>
      </c>
      <c r="BH57" s="901">
        <v>0</v>
      </c>
      <c r="BI57" s="901">
        <v>0</v>
      </c>
      <c r="BJ57" s="699"/>
      <c r="BK57" s="48"/>
      <c r="BL57" s="48"/>
      <c r="BM57" s="48"/>
      <c r="BN57" s="48"/>
    </row>
    <row r="58" spans="2:66" ht="15" customHeight="1">
      <c r="B58" s="1040"/>
      <c r="C58" s="1040"/>
      <c r="D58" s="1040"/>
      <c r="E58" s="1040"/>
      <c r="F58" s="1040"/>
      <c r="G58" s="1040"/>
      <c r="H58" s="1040"/>
      <c r="I58" s="1040"/>
      <c r="J58" s="1040"/>
      <c r="K58" s="1040"/>
      <c r="L58" s="1040"/>
      <c r="M58" s="1040"/>
      <c r="N58" s="1040"/>
      <c r="O58" s="1040"/>
      <c r="P58" s="1041"/>
      <c r="Q58" s="848"/>
      <c r="R58" s="900"/>
      <c r="S58" s="861" t="s">
        <v>387</v>
      </c>
      <c r="T58" s="905"/>
      <c r="U58" s="1043"/>
      <c r="V58" s="1043"/>
      <c r="W58" s="1043"/>
      <c r="X58" s="1043"/>
      <c r="Y58" s="1043"/>
      <c r="Z58" s="1043"/>
      <c r="AA58" s="906">
        <v>702.83026999291678</v>
      </c>
      <c r="AB58" s="906">
        <v>686.44620024230187</v>
      </c>
      <c r="AC58" s="906">
        <v>698.89764571316766</v>
      </c>
      <c r="AD58" s="906">
        <v>680.74547632983922</v>
      </c>
      <c r="AE58" s="906">
        <v>701.91349393186852</v>
      </c>
      <c r="AF58" s="906">
        <v>667.82873473264453</v>
      </c>
      <c r="AG58" s="906">
        <v>640.46784939712438</v>
      </c>
      <c r="AH58" s="906">
        <v>655.23057167867137</v>
      </c>
      <c r="AI58" s="906">
        <v>609.1187236752379</v>
      </c>
      <c r="AJ58" s="906">
        <v>652.57502705106276</v>
      </c>
      <c r="AK58" s="906">
        <v>655.91443265909516</v>
      </c>
      <c r="AL58" s="906">
        <v>630.52981102330273</v>
      </c>
      <c r="AM58" s="906">
        <v>577.04643230948568</v>
      </c>
      <c r="AN58" s="906">
        <v>516.5268173218675</v>
      </c>
      <c r="AO58" s="906">
        <v>506.69926841574829</v>
      </c>
      <c r="AP58" s="906">
        <v>506.81438218982044</v>
      </c>
      <c r="AQ58" s="906">
        <v>522.35987148863205</v>
      </c>
      <c r="AR58" s="906">
        <v>561.19836242802796</v>
      </c>
      <c r="AS58" s="906">
        <v>530.41167542322773</v>
      </c>
      <c r="AT58" s="906">
        <v>513.68788841490209</v>
      </c>
      <c r="AU58" s="906">
        <v>526.91409091663695</v>
      </c>
      <c r="AV58" s="906">
        <v>524.12535460171284</v>
      </c>
      <c r="AW58" s="906">
        <v>528.10321016884393</v>
      </c>
      <c r="AX58" s="906">
        <v>604.69033239592966</v>
      </c>
      <c r="AY58" s="906">
        <v>617.02824714749113</v>
      </c>
      <c r="AZ58" s="906">
        <v>624.93138440348548</v>
      </c>
      <c r="BA58" s="906">
        <v>618.83151051759683</v>
      </c>
      <c r="BB58" s="751">
        <v>636.62217425062067</v>
      </c>
      <c r="BC58" s="906">
        <v>673.37481073742629</v>
      </c>
      <c r="BD58" s="751">
        <v>582.47679245077279</v>
      </c>
      <c r="BE58" s="751">
        <v>597.18511644765408</v>
      </c>
      <c r="BF58" s="751">
        <v>679.10227987917926</v>
      </c>
      <c r="BG58" s="751">
        <v>654.38255986327204</v>
      </c>
      <c r="BH58" s="751">
        <v>0</v>
      </c>
      <c r="BI58" s="751">
        <v>0</v>
      </c>
      <c r="BJ58" s="699"/>
    </row>
    <row r="59" spans="2:66" ht="14.25" customHeight="1" thickBot="1">
      <c r="P59" s="1041"/>
      <c r="Q59" s="848"/>
      <c r="R59" s="900"/>
      <c r="S59" s="912" t="s">
        <v>48</v>
      </c>
      <c r="T59" s="1044"/>
      <c r="U59" s="1045"/>
      <c r="V59" s="1045"/>
      <c r="W59" s="1045"/>
      <c r="X59" s="1045"/>
      <c r="Y59" s="1045"/>
      <c r="Z59" s="1045"/>
      <c r="AA59" s="914">
        <v>10712.208420569179</v>
      </c>
      <c r="AB59" s="914">
        <v>10887.818647505963</v>
      </c>
      <c r="AC59" s="914">
        <v>11659.104102729807</v>
      </c>
      <c r="AD59" s="914">
        <v>10964.461719068484</v>
      </c>
      <c r="AE59" s="914">
        <v>12029.27443294194</v>
      </c>
      <c r="AF59" s="914">
        <v>12294.110067956917</v>
      </c>
      <c r="AG59" s="914">
        <v>12371.542704132225</v>
      </c>
      <c r="AH59" s="914">
        <v>13351.583092063858</v>
      </c>
      <c r="AI59" s="914">
        <v>13555.89343956915</v>
      </c>
      <c r="AJ59" s="914">
        <v>13678.510855403354</v>
      </c>
      <c r="AK59" s="914">
        <v>14966.167275466083</v>
      </c>
      <c r="AL59" s="914">
        <v>15886.182520058768</v>
      </c>
      <c r="AM59" s="914">
        <v>16819.08597408123</v>
      </c>
      <c r="AN59" s="914">
        <v>17736.827514148034</v>
      </c>
      <c r="AO59" s="914">
        <v>17581.826333669014</v>
      </c>
      <c r="AP59" s="914">
        <v>17341.305203078053</v>
      </c>
      <c r="AQ59" s="914">
        <v>16578.972037195861</v>
      </c>
      <c r="AR59" s="914">
        <v>16961.243171780672</v>
      </c>
      <c r="AS59" s="914">
        <v>17132.080230228628</v>
      </c>
      <c r="AT59" s="914">
        <v>16008.672343378019</v>
      </c>
      <c r="AU59" s="914">
        <v>16433.099934939353</v>
      </c>
      <c r="AV59" s="914">
        <v>16455.359666491229</v>
      </c>
      <c r="AW59" s="914">
        <v>17541.008345610535</v>
      </c>
      <c r="AX59" s="914">
        <v>17103.889835061324</v>
      </c>
      <c r="AY59" s="914">
        <v>16830.420450836165</v>
      </c>
      <c r="AZ59" s="914">
        <v>17311.373876758076</v>
      </c>
      <c r="BA59" s="914">
        <v>18066.037072514217</v>
      </c>
      <c r="BB59" s="913">
        <v>18648.003144881666</v>
      </c>
      <c r="BC59" s="914">
        <v>18497.117765300383</v>
      </c>
      <c r="BD59" s="913">
        <v>19380.782614611147</v>
      </c>
      <c r="BE59" s="913">
        <v>18777.815729744034</v>
      </c>
      <c r="BF59" s="913">
        <v>18517.697687388263</v>
      </c>
      <c r="BG59" s="913">
        <v>18636.207781431123</v>
      </c>
      <c r="BH59" s="913">
        <v>0</v>
      </c>
      <c r="BI59" s="913">
        <v>0</v>
      </c>
      <c r="BJ59" s="699"/>
    </row>
    <row r="60" spans="2:66" ht="14.25" customHeight="1">
      <c r="P60" s="1018"/>
      <c r="Q60" s="839"/>
      <c r="R60" s="917" t="s">
        <v>471</v>
      </c>
      <c r="S60" s="917"/>
      <c r="T60" s="918"/>
      <c r="U60" s="1046"/>
      <c r="V60" s="1046"/>
      <c r="W60" s="1046"/>
      <c r="X60" s="1046"/>
      <c r="Y60" s="1046"/>
      <c r="Z60" s="1046"/>
      <c r="AA60" s="1047">
        <v>6795.0387946661231</v>
      </c>
      <c r="AB60" s="1047">
        <v>6602.8930628142125</v>
      </c>
      <c r="AC60" s="1047">
        <v>6304.6705151774731</v>
      </c>
      <c r="AD60" s="1047">
        <v>6092.0223963285362</v>
      </c>
      <c r="AE60" s="1047">
        <v>5898.4322146254581</v>
      </c>
      <c r="AF60" s="1047">
        <v>6082.1955227939961</v>
      </c>
      <c r="AG60" s="1047">
        <v>6198.5638849455663</v>
      </c>
      <c r="AH60" s="1047">
        <v>6140.9660132371218</v>
      </c>
      <c r="AI60" s="1047">
        <v>5697.9782401725042</v>
      </c>
      <c r="AJ60" s="1047">
        <v>5716.9042349251031</v>
      </c>
      <c r="AK60" s="1047">
        <v>5764.8577944419912</v>
      </c>
      <c r="AL60" s="1047">
        <v>5289.0521116500604</v>
      </c>
      <c r="AM60" s="1047">
        <v>5016.4083185472164</v>
      </c>
      <c r="AN60" s="1047">
        <v>4837.3450753546585</v>
      </c>
      <c r="AO60" s="1047">
        <v>4691.8438954442645</v>
      </c>
      <c r="AP60" s="1047">
        <v>4631.5071087291481</v>
      </c>
      <c r="AQ60" s="1047">
        <v>4551.6526808420622</v>
      </c>
      <c r="AR60" s="1047">
        <v>4566.4270824510677</v>
      </c>
      <c r="AS60" s="1047">
        <v>4126.4933399276315</v>
      </c>
      <c r="AT60" s="1047">
        <v>3783.8396897557923</v>
      </c>
      <c r="AU60" s="1047">
        <v>3672.5191580444539</v>
      </c>
      <c r="AV60" s="1047">
        <v>3551.9893143984332</v>
      </c>
      <c r="AW60" s="1047">
        <v>3573.9329202364438</v>
      </c>
      <c r="AX60" s="1047">
        <v>3580.6862867909795</v>
      </c>
      <c r="AY60" s="1047">
        <v>3478.0606253204323</v>
      </c>
      <c r="AZ60" s="1047">
        <v>3323.7630793620961</v>
      </c>
      <c r="BA60" s="1047">
        <v>3255.9220911558596</v>
      </c>
      <c r="BB60" s="1046">
        <v>3136.6598272112778</v>
      </c>
      <c r="BC60" s="1047">
        <v>3098.3555624875698</v>
      </c>
      <c r="BD60" s="1046">
        <v>3013.3247903385382</v>
      </c>
      <c r="BE60" s="1046">
        <v>2918.0242142470115</v>
      </c>
      <c r="BF60" s="1046">
        <v>2828.4456550404002</v>
      </c>
      <c r="BG60" s="1046">
        <v>2822.8706959348701</v>
      </c>
      <c r="BH60" s="1046">
        <v>0</v>
      </c>
      <c r="BI60" s="1046">
        <v>0</v>
      </c>
      <c r="BJ60" s="892"/>
    </row>
    <row r="61" spans="2:66" ht="14.25" customHeight="1">
      <c r="B61" s="33"/>
      <c r="C61" s="33"/>
      <c r="D61" s="33"/>
      <c r="E61" s="33"/>
      <c r="F61" s="33"/>
      <c r="G61" s="33"/>
      <c r="H61" s="33"/>
      <c r="I61" s="33"/>
      <c r="J61" s="33"/>
      <c r="K61" s="33"/>
      <c r="L61" s="33"/>
      <c r="M61" s="33"/>
      <c r="N61" s="33"/>
      <c r="O61" s="33"/>
      <c r="P61" s="1027"/>
      <c r="Q61" s="848"/>
      <c r="R61" s="925"/>
      <c r="S61" s="784" t="s">
        <v>49</v>
      </c>
      <c r="T61" s="926"/>
      <c r="U61" s="927"/>
      <c r="V61" s="927"/>
      <c r="W61" s="927"/>
      <c r="X61" s="927"/>
      <c r="Y61" s="927"/>
      <c r="Z61" s="927"/>
      <c r="AA61" s="928">
        <f t="shared" ref="AA61:AV61" si="23">SUM(AA62:AA63)</f>
        <v>732.01263237142848</v>
      </c>
      <c r="AB61" s="928">
        <f t="shared" si="23"/>
        <v>669.24675483809528</v>
      </c>
      <c r="AC61" s="928">
        <f t="shared" si="23"/>
        <v>617.68904015238104</v>
      </c>
      <c r="AD61" s="928">
        <f t="shared" si="23"/>
        <v>649.39861873333325</v>
      </c>
      <c r="AE61" s="928">
        <f t="shared" si="23"/>
        <v>461.93021495238099</v>
      </c>
      <c r="AF61" s="928">
        <f t="shared" si="23"/>
        <v>473.19245233333345</v>
      </c>
      <c r="AG61" s="928">
        <f t="shared" si="23"/>
        <v>452.86890544761911</v>
      </c>
      <c r="AH61" s="928">
        <f t="shared" si="23"/>
        <v>466.20345032380953</v>
      </c>
      <c r="AI61" s="928">
        <f t="shared" si="23"/>
        <v>465.63080153333328</v>
      </c>
      <c r="AJ61" s="928">
        <f t="shared" si="23"/>
        <v>449.73589016190482</v>
      </c>
      <c r="AK61" s="928">
        <f t="shared" si="23"/>
        <v>500.67083900952377</v>
      </c>
      <c r="AL61" s="928">
        <f t="shared" si="23"/>
        <v>418.82785549523805</v>
      </c>
      <c r="AM61" s="928">
        <f t="shared" si="23"/>
        <v>439.84258287619048</v>
      </c>
      <c r="AN61" s="928">
        <f t="shared" si="23"/>
        <v>456.54704228571433</v>
      </c>
      <c r="AO61" s="928">
        <f t="shared" si="23"/>
        <v>429.73283707619044</v>
      </c>
      <c r="AP61" s="928">
        <f t="shared" si="23"/>
        <v>428.08294037142866</v>
      </c>
      <c r="AQ61" s="928">
        <f t="shared" si="23"/>
        <v>398.41545647619051</v>
      </c>
      <c r="AR61" s="928">
        <f t="shared" si="23"/>
        <v>522.67691258095238</v>
      </c>
      <c r="AS61" s="928">
        <f t="shared" si="23"/>
        <v>466.22188391428574</v>
      </c>
      <c r="AT61" s="928">
        <f t="shared" si="23"/>
        <v>416.73084545714289</v>
      </c>
      <c r="AU61" s="928">
        <f t="shared" si="23"/>
        <v>427.24741525714285</v>
      </c>
      <c r="AV61" s="928">
        <f t="shared" si="23"/>
        <v>434.79094319047624</v>
      </c>
      <c r="AW61" s="928">
        <f t="shared" ref="AW61:BD61" si="24">SUM(AW62:AW63)</f>
        <v>541.97401332380957</v>
      </c>
      <c r="AX61" s="928">
        <f t="shared" si="24"/>
        <v>594.0059417809523</v>
      </c>
      <c r="AY61" s="928">
        <f t="shared" si="24"/>
        <v>566.76543345714276</v>
      </c>
      <c r="AZ61" s="928">
        <f t="shared" si="24"/>
        <v>473.5399851809525</v>
      </c>
      <c r="BA61" s="928">
        <f t="shared" si="24"/>
        <v>461.20452504761903</v>
      </c>
      <c r="BB61" s="927">
        <f t="shared" si="24"/>
        <v>501.73216018095241</v>
      </c>
      <c r="BC61" s="928">
        <f t="shared" si="24"/>
        <v>450.14747684761903</v>
      </c>
      <c r="BD61" s="927">
        <f t="shared" si="24"/>
        <v>450.46701731428573</v>
      </c>
      <c r="BE61" s="927">
        <f>SUM(BE62:BE63)</f>
        <v>440.74797098095235</v>
      </c>
      <c r="BF61" s="927">
        <f t="shared" ref="BF61:BI61" si="25">SUM(BF62:BF63)</f>
        <v>433.56879458095239</v>
      </c>
      <c r="BG61" s="927">
        <f t="shared" si="25"/>
        <v>433.20191378095234</v>
      </c>
      <c r="BH61" s="927">
        <f t="shared" si="25"/>
        <v>0</v>
      </c>
      <c r="BI61" s="927">
        <f t="shared" si="25"/>
        <v>0</v>
      </c>
      <c r="BJ61" s="847"/>
    </row>
    <row r="62" spans="2:66" ht="14.25" customHeight="1">
      <c r="B62" s="33"/>
      <c r="C62" s="33"/>
      <c r="D62" s="33"/>
      <c r="E62" s="33"/>
      <c r="F62" s="33"/>
      <c r="G62" s="33"/>
      <c r="H62" s="33"/>
      <c r="I62" s="33"/>
      <c r="J62" s="33"/>
      <c r="K62" s="33"/>
      <c r="L62" s="33"/>
      <c r="M62" s="33"/>
      <c r="N62" s="33"/>
      <c r="O62" s="33"/>
      <c r="P62" s="1027"/>
      <c r="Q62" s="848"/>
      <c r="R62" s="925"/>
      <c r="S62" s="362"/>
      <c r="T62" s="855" t="s">
        <v>50</v>
      </c>
      <c r="U62" s="931"/>
      <c r="V62" s="931"/>
      <c r="W62" s="931"/>
      <c r="X62" s="931"/>
      <c r="Y62" s="931"/>
      <c r="Z62" s="931"/>
      <c r="AA62" s="932">
        <v>550.23920379999993</v>
      </c>
      <c r="AB62" s="932">
        <v>527.37032626666667</v>
      </c>
      <c r="AC62" s="932">
        <v>477.13732586666669</v>
      </c>
      <c r="AD62" s="932">
        <v>481.58261873333328</v>
      </c>
      <c r="AE62" s="932">
        <v>292.75650066666674</v>
      </c>
      <c r="AF62" s="932">
        <v>303.52845233333341</v>
      </c>
      <c r="AG62" s="932">
        <v>292.73561973333341</v>
      </c>
      <c r="AH62" s="932">
        <v>303.65330746666666</v>
      </c>
      <c r="AI62" s="932">
        <v>300.00380153333327</v>
      </c>
      <c r="AJ62" s="932">
        <v>293.56731873333337</v>
      </c>
      <c r="AK62" s="932">
        <v>332.90198186666657</v>
      </c>
      <c r="AL62" s="932">
        <v>247.34728406666662</v>
      </c>
      <c r="AM62" s="932">
        <v>269.91772573333333</v>
      </c>
      <c r="AN62" s="932">
        <v>246.39832800000002</v>
      </c>
      <c r="AO62" s="932">
        <v>236.30097993333328</v>
      </c>
      <c r="AP62" s="932">
        <v>231.29451180000001</v>
      </c>
      <c r="AQ62" s="932">
        <v>230.36059933333334</v>
      </c>
      <c r="AR62" s="932">
        <v>325.00062686666666</v>
      </c>
      <c r="AS62" s="932">
        <v>305.7365982</v>
      </c>
      <c r="AT62" s="932">
        <v>270.15270260000005</v>
      </c>
      <c r="AU62" s="932">
        <v>242.88427239999999</v>
      </c>
      <c r="AV62" s="932">
        <v>246.77580033333334</v>
      </c>
      <c r="AW62" s="932">
        <v>369.97487046666669</v>
      </c>
      <c r="AX62" s="932">
        <v>379.5766560666666</v>
      </c>
      <c r="AY62" s="932">
        <v>362.50329059999996</v>
      </c>
      <c r="AZ62" s="932">
        <v>258.74769946666675</v>
      </c>
      <c r="BA62" s="932">
        <v>253.01223933333333</v>
      </c>
      <c r="BB62" s="931">
        <v>293.53987446666667</v>
      </c>
      <c r="BC62" s="932">
        <v>241.95519113333336</v>
      </c>
      <c r="BD62" s="931">
        <v>242.2747316</v>
      </c>
      <c r="BE62" s="931">
        <v>232.55568526666661</v>
      </c>
      <c r="BF62" s="931">
        <v>225.37650886666665</v>
      </c>
      <c r="BG62" s="931">
        <v>225.00962806666664</v>
      </c>
      <c r="BH62" s="931">
        <v>0</v>
      </c>
      <c r="BI62" s="931">
        <v>0</v>
      </c>
      <c r="BJ62" s="847"/>
    </row>
    <row r="63" spans="2:66" ht="14.25" customHeight="1">
      <c r="B63" s="33"/>
      <c r="C63" s="33"/>
      <c r="D63" s="33"/>
      <c r="E63" s="33"/>
      <c r="F63" s="33"/>
      <c r="G63" s="33"/>
      <c r="H63" s="33"/>
      <c r="I63" s="33"/>
      <c r="J63" s="33"/>
      <c r="K63" s="33"/>
      <c r="L63" s="33"/>
      <c r="M63" s="33"/>
      <c r="N63" s="33"/>
      <c r="O63" s="33"/>
      <c r="P63" s="1027"/>
      <c r="Q63" s="848"/>
      <c r="R63" s="925"/>
      <c r="S63" s="935"/>
      <c r="T63" s="936" t="s">
        <v>51</v>
      </c>
      <c r="U63" s="937"/>
      <c r="V63" s="937"/>
      <c r="W63" s="937"/>
      <c r="X63" s="937"/>
      <c r="Y63" s="937"/>
      <c r="Z63" s="937"/>
      <c r="AA63" s="1049">
        <v>181.77342857142855</v>
      </c>
      <c r="AB63" s="1049">
        <v>141.87642857142856</v>
      </c>
      <c r="AC63" s="1049">
        <v>140.5517142857143</v>
      </c>
      <c r="AD63" s="1049">
        <v>167.816</v>
      </c>
      <c r="AE63" s="1049">
        <v>169.17371428571428</v>
      </c>
      <c r="AF63" s="1049">
        <v>169.66400000000002</v>
      </c>
      <c r="AG63" s="1049">
        <v>160.13328571428571</v>
      </c>
      <c r="AH63" s="1049">
        <v>162.55014285714287</v>
      </c>
      <c r="AI63" s="1049">
        <v>165.62700000000001</v>
      </c>
      <c r="AJ63" s="1049">
        <v>156.16857142857145</v>
      </c>
      <c r="AK63" s="1049">
        <v>167.76885714285717</v>
      </c>
      <c r="AL63" s="1049">
        <v>171.48057142857147</v>
      </c>
      <c r="AM63" s="1049">
        <v>169.92485714285715</v>
      </c>
      <c r="AN63" s="1049">
        <v>210.14871428571431</v>
      </c>
      <c r="AO63" s="1049">
        <v>193.43185714285713</v>
      </c>
      <c r="AP63" s="1049">
        <v>196.78842857142862</v>
      </c>
      <c r="AQ63" s="1049">
        <v>168.05485714285717</v>
      </c>
      <c r="AR63" s="1049">
        <v>197.67628571428571</v>
      </c>
      <c r="AS63" s="1049">
        <v>160.48528571428571</v>
      </c>
      <c r="AT63" s="1049">
        <v>146.57814285714286</v>
      </c>
      <c r="AU63" s="1049">
        <v>184.36314285714286</v>
      </c>
      <c r="AV63" s="1049">
        <v>188.01514285714288</v>
      </c>
      <c r="AW63" s="1049">
        <v>171.99914285714289</v>
      </c>
      <c r="AX63" s="1049">
        <v>214.42928571428573</v>
      </c>
      <c r="AY63" s="1049">
        <v>204.26214285714286</v>
      </c>
      <c r="AZ63" s="1049">
        <v>214.79228571428573</v>
      </c>
      <c r="BA63" s="1049">
        <v>208.1922857142857</v>
      </c>
      <c r="BB63" s="937">
        <v>208.1922857142857</v>
      </c>
      <c r="BC63" s="1049">
        <v>208.1922857142857</v>
      </c>
      <c r="BD63" s="937">
        <v>208.1922857142857</v>
      </c>
      <c r="BE63" s="937">
        <v>208.1922857142857</v>
      </c>
      <c r="BF63" s="937">
        <v>208.1922857142857</v>
      </c>
      <c r="BG63" s="937">
        <v>208.1922857142857</v>
      </c>
      <c r="BH63" s="937">
        <v>0</v>
      </c>
      <c r="BI63" s="937">
        <v>0</v>
      </c>
      <c r="BJ63" s="847"/>
    </row>
    <row r="64" spans="2:66" ht="14.25" customHeight="1">
      <c r="B64" s="33"/>
      <c r="C64" s="33"/>
      <c r="D64" s="33"/>
      <c r="E64" s="33"/>
      <c r="F64" s="33"/>
      <c r="G64" s="33"/>
      <c r="H64" s="33"/>
      <c r="I64" s="33"/>
      <c r="J64" s="33"/>
      <c r="K64" s="33"/>
      <c r="L64" s="33"/>
      <c r="M64" s="33"/>
      <c r="N64" s="33"/>
      <c r="O64" s="33"/>
      <c r="P64" s="1041"/>
      <c r="Q64" s="848"/>
      <c r="R64" s="925"/>
      <c r="S64" s="930" t="s">
        <v>52</v>
      </c>
      <c r="T64" s="1048"/>
      <c r="U64" s="901"/>
      <c r="V64" s="901"/>
      <c r="W64" s="901"/>
      <c r="X64" s="901"/>
      <c r="Y64" s="901"/>
      <c r="Z64" s="901"/>
      <c r="AA64" s="902">
        <v>581.51192917181993</v>
      </c>
      <c r="AB64" s="902">
        <v>632.07758762724859</v>
      </c>
      <c r="AC64" s="902">
        <v>662.37679809606971</v>
      </c>
      <c r="AD64" s="902">
        <v>651.29632389466212</v>
      </c>
      <c r="AE64" s="902">
        <v>654.63754298983076</v>
      </c>
      <c r="AF64" s="902">
        <v>925.57659150872928</v>
      </c>
      <c r="AG64" s="902">
        <v>1027.8219238832148</v>
      </c>
      <c r="AH64" s="902">
        <v>1128.0740458815139</v>
      </c>
      <c r="AI64" s="902">
        <v>1065.4833434318887</v>
      </c>
      <c r="AJ64" s="902">
        <v>1105.4812414332464</v>
      </c>
      <c r="AK64" s="902">
        <v>1031.4351853183075</v>
      </c>
      <c r="AL64" s="902">
        <v>1075.859944380813</v>
      </c>
      <c r="AM64" s="902">
        <v>1024.0201161174518</v>
      </c>
      <c r="AN64" s="902">
        <v>968.51865345971532</v>
      </c>
      <c r="AO64" s="902">
        <v>926.09433292729022</v>
      </c>
      <c r="AP64" s="902">
        <v>963.41792367067364</v>
      </c>
      <c r="AQ64" s="902">
        <v>991.64558897987058</v>
      </c>
      <c r="AR64" s="902">
        <v>1034.5876133924121</v>
      </c>
      <c r="AS64" s="902">
        <v>949.34423066965473</v>
      </c>
      <c r="AT64" s="902">
        <v>865.76065948867313</v>
      </c>
      <c r="AU64" s="902">
        <v>815.234517506609</v>
      </c>
      <c r="AV64" s="902">
        <v>774.45516070635449</v>
      </c>
      <c r="AW64" s="902">
        <v>759.69692866421997</v>
      </c>
      <c r="AX64" s="902">
        <v>707.63192125533192</v>
      </c>
      <c r="AY64" s="902">
        <v>703.27840280446026</v>
      </c>
      <c r="AZ64" s="902">
        <v>665.13972451924781</v>
      </c>
      <c r="BA64" s="902">
        <v>647.48694224413123</v>
      </c>
      <c r="BB64" s="901">
        <v>523.59075486102756</v>
      </c>
      <c r="BC64" s="902">
        <v>585.09677276604521</v>
      </c>
      <c r="BD64" s="901">
        <v>556.51575208313727</v>
      </c>
      <c r="BE64" s="901">
        <v>610.45295603547243</v>
      </c>
      <c r="BF64" s="901">
        <v>558.98502046135957</v>
      </c>
      <c r="BG64" s="901">
        <v>576.99835589874181</v>
      </c>
      <c r="BH64" s="901">
        <v>0</v>
      </c>
      <c r="BI64" s="901">
        <v>0</v>
      </c>
      <c r="BJ64" s="699"/>
    </row>
    <row r="65" spans="1:66" ht="17.25" customHeight="1" thickBot="1">
      <c r="B65" s="33"/>
      <c r="C65" s="33"/>
      <c r="D65" s="33"/>
      <c r="E65" s="33"/>
      <c r="F65" s="33"/>
      <c r="G65" s="33"/>
      <c r="H65" s="33"/>
      <c r="I65" s="33"/>
      <c r="J65" s="33"/>
      <c r="K65" s="33"/>
      <c r="L65" s="33"/>
      <c r="M65" s="33"/>
      <c r="N65" s="33"/>
      <c r="O65" s="33"/>
      <c r="P65" s="1041"/>
      <c r="Q65" s="944"/>
      <c r="R65" s="925"/>
      <c r="S65" s="947" t="s">
        <v>388</v>
      </c>
      <c r="T65" s="1050"/>
      <c r="U65" s="948"/>
      <c r="V65" s="948"/>
      <c r="W65" s="948"/>
      <c r="X65" s="948"/>
      <c r="Y65" s="948"/>
      <c r="Z65" s="948"/>
      <c r="AA65" s="949">
        <v>5481.5142331228744</v>
      </c>
      <c r="AB65" s="949">
        <v>5301.5687203488687</v>
      </c>
      <c r="AC65" s="949">
        <v>5024.6046769290224</v>
      </c>
      <c r="AD65" s="949">
        <v>4791.3274537005409</v>
      </c>
      <c r="AE65" s="949">
        <v>4781.8644566832463</v>
      </c>
      <c r="AF65" s="949">
        <v>4683.4264789519329</v>
      </c>
      <c r="AG65" s="949">
        <v>4717.873055614732</v>
      </c>
      <c r="AH65" s="949">
        <v>4546.6885170317983</v>
      </c>
      <c r="AI65" s="949">
        <v>4166.8640952072828</v>
      </c>
      <c r="AJ65" s="949">
        <v>4161.6871033299512</v>
      </c>
      <c r="AK65" s="949">
        <v>4232.7517701141596</v>
      </c>
      <c r="AL65" s="949">
        <v>3794.3643117740094</v>
      </c>
      <c r="AM65" s="949">
        <v>3552.5456195535739</v>
      </c>
      <c r="AN65" s="949">
        <v>3412.2793796092287</v>
      </c>
      <c r="AO65" s="949">
        <v>3336.0167254407843</v>
      </c>
      <c r="AP65" s="949">
        <v>3240.0062446870456</v>
      </c>
      <c r="AQ65" s="949">
        <v>3161.5916353860007</v>
      </c>
      <c r="AR65" s="949">
        <v>3009.1625564777037</v>
      </c>
      <c r="AS65" s="949">
        <v>2710.9272253436911</v>
      </c>
      <c r="AT65" s="949">
        <v>2501.3481848099764</v>
      </c>
      <c r="AU65" s="949">
        <v>2430.0372252807019</v>
      </c>
      <c r="AV65" s="949">
        <v>2342.7432105016023</v>
      </c>
      <c r="AW65" s="949">
        <v>2272.2619782484144</v>
      </c>
      <c r="AX65" s="949">
        <v>2279.0484237546952</v>
      </c>
      <c r="AY65" s="949">
        <v>2208.0167890588295</v>
      </c>
      <c r="AZ65" s="949">
        <v>2185.0833696618956</v>
      </c>
      <c r="BA65" s="949">
        <v>2147.230623864109</v>
      </c>
      <c r="BB65" s="948">
        <v>2111.3369121692981</v>
      </c>
      <c r="BC65" s="949">
        <v>2063.1113128739057</v>
      </c>
      <c r="BD65" s="948">
        <v>2006.3420209411154</v>
      </c>
      <c r="BE65" s="948">
        <v>1866.8232872305869</v>
      </c>
      <c r="BF65" s="948">
        <v>1835.8918399980882</v>
      </c>
      <c r="BG65" s="948">
        <v>1812.6704262551762</v>
      </c>
      <c r="BH65" s="948">
        <v>0</v>
      </c>
      <c r="BI65" s="948">
        <v>0</v>
      </c>
      <c r="BJ65" s="699"/>
    </row>
    <row r="66" spans="1:66" ht="16.5" thickTop="1" thickBot="1">
      <c r="P66" s="1005"/>
      <c r="Q66" s="1051" t="s">
        <v>53</v>
      </c>
      <c r="R66" s="1052"/>
      <c r="S66" s="953"/>
      <c r="T66" s="1053"/>
      <c r="U66" s="1054"/>
      <c r="V66" s="1054"/>
      <c r="W66" s="1054"/>
      <c r="X66" s="1054"/>
      <c r="Y66" s="1054"/>
      <c r="Z66" s="1054"/>
      <c r="AA66" s="1054">
        <f>SUM(AA5,AA44,AA56,AA60)</f>
        <v>1162677.1089918516</v>
      </c>
      <c r="AB66" s="1054">
        <f t="shared" ref="AB66:BA66" si="26">SUM(AB5,AB44,AB56,AB60)</f>
        <v>1174198.8442625983</v>
      </c>
      <c r="AC66" s="1054">
        <f t="shared" si="26"/>
        <v>1183699.3665129484</v>
      </c>
      <c r="AD66" s="1054">
        <f t="shared" si="26"/>
        <v>1176478.0226980201</v>
      </c>
      <c r="AE66" s="1054">
        <f t="shared" si="26"/>
        <v>1231484.0894472904</v>
      </c>
      <c r="AF66" s="1054">
        <f t="shared" si="26"/>
        <v>1243731.4931079061</v>
      </c>
      <c r="AG66" s="1054">
        <f t="shared" si="26"/>
        <v>1256263.5897640151</v>
      </c>
      <c r="AH66" s="1054">
        <f t="shared" si="26"/>
        <v>1248797.7271864517</v>
      </c>
      <c r="AI66" s="1054">
        <f t="shared" si="26"/>
        <v>1208569.4022099727</v>
      </c>
      <c r="AJ66" s="1054">
        <f t="shared" si="26"/>
        <v>1245198.1759316635</v>
      </c>
      <c r="AK66" s="1054">
        <f t="shared" si="26"/>
        <v>1267987.5519936276</v>
      </c>
      <c r="AL66" s="1054">
        <f t="shared" si="26"/>
        <v>1252956.4908163813</v>
      </c>
      <c r="AM66" s="1054">
        <f t="shared" si="26"/>
        <v>1282339.6954605838</v>
      </c>
      <c r="AN66" s="1054">
        <f t="shared" si="26"/>
        <v>1290704.8221561408</v>
      </c>
      <c r="AO66" s="1054">
        <f t="shared" si="26"/>
        <v>1286021.8705882789</v>
      </c>
      <c r="AP66" s="1054">
        <f t="shared" si="26"/>
        <v>1293384.6522433001</v>
      </c>
      <c r="AQ66" s="1054">
        <f t="shared" si="26"/>
        <v>1270279.9795844706</v>
      </c>
      <c r="AR66" s="1054">
        <f t="shared" si="26"/>
        <v>1305845.9518110061</v>
      </c>
      <c r="AS66" s="1054">
        <f t="shared" si="26"/>
        <v>1234725.1454237264</v>
      </c>
      <c r="AT66" s="1054">
        <f t="shared" si="26"/>
        <v>1165558.5409086114</v>
      </c>
      <c r="AU66" s="1054">
        <f t="shared" si="26"/>
        <v>1217137.5750993588</v>
      </c>
      <c r="AV66" s="1054">
        <f t="shared" si="26"/>
        <v>1266973.9070711858</v>
      </c>
      <c r="AW66" s="1054">
        <f t="shared" si="26"/>
        <v>1308155.8652811695</v>
      </c>
      <c r="AX66" s="1054">
        <f t="shared" si="26"/>
        <v>1317471.0704033191</v>
      </c>
      <c r="AY66" s="1054">
        <f t="shared" si="26"/>
        <v>1266279.9229807938</v>
      </c>
      <c r="AZ66" s="1054">
        <f t="shared" si="26"/>
        <v>1225353.8006200481</v>
      </c>
      <c r="BA66" s="1055">
        <f t="shared" si="26"/>
        <v>1204601.8015196496</v>
      </c>
      <c r="BB66" s="1054">
        <f>SUM(BB5,BB44,BB56,BB60)</f>
        <v>1188913.600002259</v>
      </c>
      <c r="BC66" s="1055">
        <f>SUM(BC5,BC44,BC56,BC60)</f>
        <v>1143817.1527937006</v>
      </c>
      <c r="BD66" s="1054">
        <f>SUM(BD5,BD44,BD56,BD60)</f>
        <v>1106627.8193104123</v>
      </c>
      <c r="BE66" s="1054">
        <f>SUM(BE5,BE44,BE56,BE60)</f>
        <v>1041736.8822439917</v>
      </c>
      <c r="BF66" s="1054">
        <f>SUM(BF5,BF44,BF56,BF60)</f>
        <v>1062742.7130364706</v>
      </c>
      <c r="BG66" s="1054">
        <f t="shared" ref="BG66:BI66" si="27">SUM(BG5,BG44,BG56,BG60)</f>
        <v>1031119.7157523013</v>
      </c>
      <c r="BH66" s="1054">
        <f t="shared" si="27"/>
        <v>0</v>
      </c>
      <c r="BI66" s="1054">
        <f t="shared" si="27"/>
        <v>0</v>
      </c>
      <c r="BJ66" s="689"/>
    </row>
    <row r="67" spans="1:66">
      <c r="P67" s="287"/>
      <c r="Q67" s="33"/>
      <c r="R67" s="33"/>
      <c r="S67" s="33"/>
      <c r="T67" s="33"/>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4"/>
      <c r="AR67" s="314"/>
      <c r="AS67" s="314"/>
      <c r="AT67" s="314"/>
      <c r="AU67" s="314"/>
      <c r="AV67" s="314"/>
      <c r="AW67" s="314"/>
      <c r="AX67" s="314"/>
      <c r="AY67" s="314"/>
      <c r="AZ67" s="314"/>
      <c r="BA67" s="314"/>
      <c r="BB67" s="314"/>
      <c r="BC67" s="314"/>
      <c r="BD67" s="314"/>
      <c r="BE67" s="314"/>
      <c r="BF67" s="314"/>
      <c r="BG67" s="314"/>
      <c r="BH67" s="314"/>
      <c r="BI67" s="314"/>
      <c r="BJ67" s="287"/>
    </row>
    <row r="68" spans="1:66">
      <c r="P68" s="287"/>
      <c r="Q68" s="33"/>
      <c r="R68" s="33"/>
      <c r="S68" s="33"/>
      <c r="T68" s="33"/>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14"/>
      <c r="AV68" s="314"/>
      <c r="AW68" s="314"/>
      <c r="AX68" s="314"/>
      <c r="AY68" s="314"/>
      <c r="AZ68" s="314"/>
      <c r="BA68" s="314"/>
      <c r="BB68" s="314"/>
      <c r="BC68" s="314"/>
      <c r="BD68" s="314"/>
      <c r="BE68" s="314"/>
      <c r="BF68" s="314"/>
      <c r="BG68" s="314"/>
      <c r="BH68" s="314"/>
      <c r="BI68" s="314"/>
      <c r="BJ68" s="287"/>
    </row>
    <row r="69" spans="1:66">
      <c r="P69" s="287"/>
      <c r="Q69" s="33"/>
      <c r="R69" s="33"/>
      <c r="S69" s="33"/>
      <c r="T69" s="33"/>
      <c r="U69" s="314"/>
      <c r="V69" s="314"/>
      <c r="W69" s="314"/>
      <c r="X69" s="314"/>
      <c r="Y69" s="314"/>
      <c r="Z69" s="314"/>
      <c r="AA69" s="314"/>
      <c r="AB69" s="314"/>
      <c r="AC69" s="314"/>
      <c r="AD69" s="314"/>
      <c r="AE69" s="314"/>
      <c r="AF69" s="314"/>
      <c r="AG69" s="314"/>
      <c r="AH69" s="314"/>
      <c r="AI69" s="314"/>
      <c r="AJ69" s="314"/>
      <c r="AK69" s="314"/>
      <c r="AL69" s="314"/>
      <c r="AM69" s="314"/>
      <c r="AN69" s="314"/>
      <c r="AO69" s="314"/>
      <c r="AP69" s="314"/>
      <c r="AQ69" s="314"/>
      <c r="AR69" s="314"/>
      <c r="AS69" s="314"/>
      <c r="AT69" s="314"/>
      <c r="AU69" s="314"/>
      <c r="AV69" s="314"/>
      <c r="AW69" s="314"/>
      <c r="AX69" s="314"/>
      <c r="AY69" s="314"/>
      <c r="AZ69" s="314"/>
      <c r="BA69" s="314"/>
      <c r="BB69" s="314"/>
      <c r="BC69" s="314"/>
      <c r="BD69" s="314"/>
      <c r="BE69" s="314"/>
      <c r="BF69" s="314"/>
      <c r="BG69" s="314"/>
      <c r="BH69" s="314"/>
      <c r="BI69" s="314"/>
      <c r="BJ69" s="287"/>
    </row>
    <row r="70" spans="1:66" ht="16.5">
      <c r="P70" s="334"/>
      <c r="T70" s="30" t="s">
        <v>286</v>
      </c>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row>
    <row r="71" spans="1:66">
      <c r="P71" s="1056"/>
      <c r="T71" s="156"/>
      <c r="U71" s="156"/>
      <c r="V71" s="156"/>
      <c r="W71" s="156"/>
      <c r="X71" s="156"/>
      <c r="Y71" s="156"/>
      <c r="Z71" s="156"/>
      <c r="AA71" s="157">
        <v>1990</v>
      </c>
      <c r="AB71" s="157">
        <f t="shared" ref="AB71:BG71" si="28">AA71+1</f>
        <v>1991</v>
      </c>
      <c r="AC71" s="157">
        <f t="shared" si="28"/>
        <v>1992</v>
      </c>
      <c r="AD71" s="157">
        <f t="shared" si="28"/>
        <v>1993</v>
      </c>
      <c r="AE71" s="157">
        <f t="shared" si="28"/>
        <v>1994</v>
      </c>
      <c r="AF71" s="157">
        <f t="shared" si="28"/>
        <v>1995</v>
      </c>
      <c r="AG71" s="157">
        <f t="shared" si="28"/>
        <v>1996</v>
      </c>
      <c r="AH71" s="157">
        <f t="shared" si="28"/>
        <v>1997</v>
      </c>
      <c r="AI71" s="157">
        <f t="shared" si="28"/>
        <v>1998</v>
      </c>
      <c r="AJ71" s="157">
        <f t="shared" si="28"/>
        <v>1999</v>
      </c>
      <c r="AK71" s="157">
        <f t="shared" si="28"/>
        <v>2000</v>
      </c>
      <c r="AL71" s="157">
        <f t="shared" si="28"/>
        <v>2001</v>
      </c>
      <c r="AM71" s="157">
        <f t="shared" si="28"/>
        <v>2002</v>
      </c>
      <c r="AN71" s="157">
        <f t="shared" si="28"/>
        <v>2003</v>
      </c>
      <c r="AO71" s="157">
        <f t="shared" si="28"/>
        <v>2004</v>
      </c>
      <c r="AP71" s="157">
        <f t="shared" si="28"/>
        <v>2005</v>
      </c>
      <c r="AQ71" s="157">
        <f t="shared" si="28"/>
        <v>2006</v>
      </c>
      <c r="AR71" s="157">
        <f t="shared" si="28"/>
        <v>2007</v>
      </c>
      <c r="AS71" s="157">
        <f t="shared" si="28"/>
        <v>2008</v>
      </c>
      <c r="AT71" s="157">
        <f t="shared" si="28"/>
        <v>2009</v>
      </c>
      <c r="AU71" s="157">
        <f t="shared" si="28"/>
        <v>2010</v>
      </c>
      <c r="AV71" s="157">
        <f t="shared" si="28"/>
        <v>2011</v>
      </c>
      <c r="AW71" s="157">
        <f t="shared" si="28"/>
        <v>2012</v>
      </c>
      <c r="AX71" s="157">
        <f t="shared" si="28"/>
        <v>2013</v>
      </c>
      <c r="AY71" s="157">
        <f t="shared" si="28"/>
        <v>2014</v>
      </c>
      <c r="AZ71" s="157">
        <f t="shared" si="28"/>
        <v>2015</v>
      </c>
      <c r="BA71" s="157">
        <f t="shared" si="28"/>
        <v>2016</v>
      </c>
      <c r="BB71" s="157">
        <f t="shared" si="28"/>
        <v>2017</v>
      </c>
      <c r="BC71" s="157">
        <f t="shared" si="28"/>
        <v>2018</v>
      </c>
      <c r="BD71" s="157">
        <f t="shared" si="28"/>
        <v>2019</v>
      </c>
      <c r="BE71" s="157">
        <f t="shared" si="28"/>
        <v>2020</v>
      </c>
      <c r="BF71" s="157">
        <f t="shared" si="28"/>
        <v>2021</v>
      </c>
      <c r="BG71" s="157">
        <f t="shared" si="28"/>
        <v>2022</v>
      </c>
      <c r="BH71" s="157" t="s">
        <v>16</v>
      </c>
      <c r="BI71" s="157" t="s">
        <v>1</v>
      </c>
      <c r="BJ71" s="294"/>
    </row>
    <row r="72" spans="1:66">
      <c r="P72" s="334"/>
      <c r="T72" s="282" t="s">
        <v>54</v>
      </c>
      <c r="U72" s="282"/>
      <c r="V72" s="282"/>
      <c r="W72" s="282"/>
      <c r="X72" s="282"/>
      <c r="Y72" s="282"/>
      <c r="Z72" s="282"/>
      <c r="AA72" s="336">
        <f>AA7/10^3</f>
        <v>348.41179447028634</v>
      </c>
      <c r="AB72" s="336">
        <f t="shared" ref="AB72:BA72" si="29">AB7/10^3</f>
        <v>349.74258710949579</v>
      </c>
      <c r="AC72" s="336">
        <f t="shared" si="29"/>
        <v>355.12614215324686</v>
      </c>
      <c r="AD72" s="336">
        <f t="shared" si="29"/>
        <v>338.72492179417719</v>
      </c>
      <c r="AE72" s="336">
        <f t="shared" si="29"/>
        <v>372.71652054267736</v>
      </c>
      <c r="AF72" s="336">
        <f t="shared" si="29"/>
        <v>360.59531972801585</v>
      </c>
      <c r="AG72" s="336">
        <f t="shared" si="29"/>
        <v>362.4691212051091</v>
      </c>
      <c r="AH72" s="336">
        <f t="shared" si="29"/>
        <v>357.64184247294844</v>
      </c>
      <c r="AI72" s="336">
        <f t="shared" si="29"/>
        <v>344.51684317773794</v>
      </c>
      <c r="AJ72" s="336">
        <f t="shared" si="29"/>
        <v>366.22601919401677</v>
      </c>
      <c r="AK72" s="336">
        <f t="shared" si="29"/>
        <v>374.92024083416112</v>
      </c>
      <c r="AL72" s="336">
        <f t="shared" si="29"/>
        <v>365.84175823433213</v>
      </c>
      <c r="AM72" s="336">
        <f t="shared" si="29"/>
        <v>391.42328482875729</v>
      </c>
      <c r="AN72" s="336">
        <f t="shared" si="29"/>
        <v>407.74666526328861</v>
      </c>
      <c r="AO72" s="336">
        <f t="shared" si="29"/>
        <v>403.77988285122586</v>
      </c>
      <c r="AP72" s="336">
        <f t="shared" si="29"/>
        <v>423.92684168544571</v>
      </c>
      <c r="AQ72" s="336">
        <f t="shared" si="29"/>
        <v>414.87062379360515</v>
      </c>
      <c r="AR72" s="336">
        <f t="shared" si="29"/>
        <v>467.18903156868345</v>
      </c>
      <c r="AS72" s="336">
        <f t="shared" si="29"/>
        <v>436.55715700427135</v>
      </c>
      <c r="AT72" s="336">
        <f t="shared" si="29"/>
        <v>397.6822033693656</v>
      </c>
      <c r="AU72" s="336">
        <f t="shared" si="29"/>
        <v>422.04719202207656</v>
      </c>
      <c r="AV72" s="336">
        <f t="shared" si="29"/>
        <v>479.3617387524933</v>
      </c>
      <c r="AW72" s="336">
        <f t="shared" si="29"/>
        <v>524.90688612501947</v>
      </c>
      <c r="AX72" s="336">
        <f t="shared" si="29"/>
        <v>526.34278703944426</v>
      </c>
      <c r="AY72" s="336">
        <f t="shared" si="29"/>
        <v>498.94627998727378</v>
      </c>
      <c r="AZ72" s="336">
        <f t="shared" si="29"/>
        <v>473.53365368045343</v>
      </c>
      <c r="BA72" s="336">
        <f t="shared" si="29"/>
        <v>505.16988492765591</v>
      </c>
      <c r="BB72" s="336">
        <f t="shared" ref="BB72:BG72" si="30">BB7/10^3</f>
        <v>491.74845963269621</v>
      </c>
      <c r="BC72" s="336">
        <f t="shared" si="30"/>
        <v>454.33959228448896</v>
      </c>
      <c r="BD72" s="336">
        <f t="shared" si="30"/>
        <v>433.12330504119552</v>
      </c>
      <c r="BE72" s="336">
        <f t="shared" si="30"/>
        <v>421.91078702546645</v>
      </c>
      <c r="BF72" s="336">
        <f t="shared" si="30"/>
        <v>428.5284454081895</v>
      </c>
      <c r="BG72" s="336">
        <f t="shared" si="30"/>
        <v>416.29406420570854</v>
      </c>
      <c r="BH72" s="336"/>
      <c r="BI72" s="336"/>
      <c r="BJ72" s="334"/>
    </row>
    <row r="73" spans="1:66">
      <c r="P73" s="334"/>
      <c r="T73" s="282" t="s">
        <v>55</v>
      </c>
      <c r="U73" s="282"/>
      <c r="V73" s="282"/>
      <c r="W73" s="282"/>
      <c r="X73" s="282"/>
      <c r="Y73" s="282"/>
      <c r="Z73" s="282"/>
      <c r="AA73" s="336">
        <f>AA14/10^3</f>
        <v>378.2106228736983</v>
      </c>
      <c r="AB73" s="336">
        <f t="shared" ref="AB73:BA73" si="31">AB14/10^3</f>
        <v>375.6789443250982</v>
      </c>
      <c r="AC73" s="336">
        <f t="shared" si="31"/>
        <v>370.18773217414036</v>
      </c>
      <c r="AD73" s="336">
        <f t="shared" si="31"/>
        <v>372.0671330010062</v>
      </c>
      <c r="AE73" s="336">
        <f t="shared" si="31"/>
        <v>378.90513913332182</v>
      </c>
      <c r="AF73" s="336">
        <f t="shared" si="31"/>
        <v>386.03485994918594</v>
      </c>
      <c r="AG73" s="336">
        <f t="shared" si="31"/>
        <v>391.16923936445664</v>
      </c>
      <c r="AH73" s="336">
        <f t="shared" si="31"/>
        <v>386.58106399160681</v>
      </c>
      <c r="AI73" s="336">
        <f t="shared" si="31"/>
        <v>362.7294815531244</v>
      </c>
      <c r="AJ73" s="336">
        <f t="shared" si="31"/>
        <v>367.53889369023744</v>
      </c>
      <c r="AK73" s="336">
        <f t="shared" si="31"/>
        <v>377.61413855366294</v>
      </c>
      <c r="AL73" s="336">
        <f t="shared" si="31"/>
        <v>371.7507442924981</v>
      </c>
      <c r="AM73" s="336">
        <f t="shared" si="31"/>
        <v>376.88365375390265</v>
      </c>
      <c r="AN73" s="336">
        <f t="shared" si="31"/>
        <v>376.60593045852943</v>
      </c>
      <c r="AO73" s="336">
        <f t="shared" si="31"/>
        <v>377.33183089076493</v>
      </c>
      <c r="AP73" s="336">
        <f t="shared" si="31"/>
        <v>366.55008039215176</v>
      </c>
      <c r="AQ73" s="336">
        <f t="shared" si="31"/>
        <v>363.229399177858</v>
      </c>
      <c r="AR73" s="336">
        <f t="shared" si="31"/>
        <v>359.6591867040533</v>
      </c>
      <c r="AS73" s="336">
        <f t="shared" si="31"/>
        <v>328.88949920127169</v>
      </c>
      <c r="AT73" s="336">
        <f t="shared" si="31"/>
        <v>315.03720450187677</v>
      </c>
      <c r="AU73" s="336">
        <f t="shared" si="31"/>
        <v>329.65835592618498</v>
      </c>
      <c r="AV73" s="336">
        <f t="shared" si="31"/>
        <v>327.28552861365836</v>
      </c>
      <c r="AW73" s="336">
        <f t="shared" si="31"/>
        <v>325.39775640138629</v>
      </c>
      <c r="AX73" s="336">
        <f t="shared" si="31"/>
        <v>330.1448815062983</v>
      </c>
      <c r="AY73" s="336">
        <f t="shared" si="31"/>
        <v>320.80246193786184</v>
      </c>
      <c r="AZ73" s="336">
        <f t="shared" si="31"/>
        <v>312.31432486548317</v>
      </c>
      <c r="BA73" s="336">
        <f t="shared" si="31"/>
        <v>298.62250169832089</v>
      </c>
      <c r="BB73" s="336">
        <f t="shared" ref="BB73:BG73" si="32">BB14/10^3</f>
        <v>293.97684585907058</v>
      </c>
      <c r="BC73" s="336">
        <f t="shared" si="32"/>
        <v>288.04043702905165</v>
      </c>
      <c r="BD73" s="336">
        <f t="shared" si="32"/>
        <v>280.46578374293739</v>
      </c>
      <c r="BE73" s="336">
        <f t="shared" si="32"/>
        <v>253.07906857377114</v>
      </c>
      <c r="BF73" s="336">
        <f t="shared" si="32"/>
        <v>269.38228792725818</v>
      </c>
      <c r="BG73" s="336">
        <f t="shared" si="32"/>
        <v>252.50096616580026</v>
      </c>
      <c r="BH73" s="961"/>
      <c r="BI73" s="961"/>
      <c r="BJ73" s="967"/>
      <c r="BK73" s="48"/>
      <c r="BL73" s="48"/>
      <c r="BM73" s="48"/>
      <c r="BN73" s="48"/>
    </row>
    <row r="74" spans="1:66">
      <c r="P74" s="334"/>
      <c r="T74" s="282" t="s">
        <v>56</v>
      </c>
      <c r="U74" s="282"/>
      <c r="V74" s="282"/>
      <c r="W74" s="282"/>
      <c r="X74" s="282"/>
      <c r="Y74" s="282"/>
      <c r="Z74" s="282"/>
      <c r="AA74" s="336">
        <f t="shared" ref="AA74:AZ74" si="33">AA35/10^3</f>
        <v>201.75075122950022</v>
      </c>
      <c r="AB74" s="336">
        <f t="shared" si="33"/>
        <v>213.51771428380647</v>
      </c>
      <c r="AC74" s="336">
        <f t="shared" si="33"/>
        <v>220.07255047809497</v>
      </c>
      <c r="AD74" s="336">
        <f t="shared" si="33"/>
        <v>223.84734779942889</v>
      </c>
      <c r="AE74" s="336">
        <f t="shared" si="33"/>
        <v>233.06813668133549</v>
      </c>
      <c r="AF74" s="336">
        <f t="shared" si="33"/>
        <v>242.39401897470776</v>
      </c>
      <c r="AG74" s="336">
        <f t="shared" si="33"/>
        <v>249.10497197450201</v>
      </c>
      <c r="AH74" s="336">
        <f t="shared" si="33"/>
        <v>250.79147647310356</v>
      </c>
      <c r="AI74" s="336">
        <f t="shared" si="33"/>
        <v>248.89516616030875</v>
      </c>
      <c r="AJ74" s="336">
        <f t="shared" si="33"/>
        <v>252.99392199342316</v>
      </c>
      <c r="AK74" s="336">
        <f t="shared" si="33"/>
        <v>252.57234663611644</v>
      </c>
      <c r="AL74" s="336">
        <f t="shared" si="33"/>
        <v>256.71357182647694</v>
      </c>
      <c r="AM74" s="336">
        <f t="shared" si="33"/>
        <v>253.07547839250034</v>
      </c>
      <c r="AN74" s="336">
        <f t="shared" si="33"/>
        <v>249.07213560618075</v>
      </c>
      <c r="AO74" s="336">
        <f t="shared" si="33"/>
        <v>243.13466039097506</v>
      </c>
      <c r="AP74" s="336">
        <f t="shared" si="33"/>
        <v>237.61098837208439</v>
      </c>
      <c r="AQ74" s="336">
        <f t="shared" si="33"/>
        <v>234.90081465119985</v>
      </c>
      <c r="AR74" s="336">
        <f t="shared" si="33"/>
        <v>232.12346635207331</v>
      </c>
      <c r="AS74" s="336">
        <f t="shared" si="33"/>
        <v>224.48231637104553</v>
      </c>
      <c r="AT74" s="336">
        <f t="shared" si="33"/>
        <v>221.19548797517453</v>
      </c>
      <c r="AU74" s="336">
        <f t="shared" si="33"/>
        <v>221.62963127802303</v>
      </c>
      <c r="AV74" s="336">
        <f t="shared" si="33"/>
        <v>216.84275329127169</v>
      </c>
      <c r="AW74" s="336">
        <f t="shared" si="33"/>
        <v>217.73668489174946</v>
      </c>
      <c r="AX74" s="336">
        <f t="shared" si="33"/>
        <v>214.84791333662378</v>
      </c>
      <c r="AY74" s="336">
        <f t="shared" si="33"/>
        <v>209.89713073271031</v>
      </c>
      <c r="AZ74" s="336">
        <f t="shared" si="33"/>
        <v>208.63712677399468</v>
      </c>
      <c r="BA74" s="336">
        <f t="shared" ref="BA74:BF74" si="34">BA35/10^3</f>
        <v>206.84874279200304</v>
      </c>
      <c r="BB74" s="336">
        <f t="shared" si="34"/>
        <v>205.04097771791268</v>
      </c>
      <c r="BC74" s="336">
        <f t="shared" si="34"/>
        <v>202.77971301699401</v>
      </c>
      <c r="BD74" s="336">
        <f t="shared" si="34"/>
        <v>198.79011589027772</v>
      </c>
      <c r="BE74" s="336">
        <f t="shared" si="34"/>
        <v>176.35813492886513</v>
      </c>
      <c r="BF74" s="336">
        <f t="shared" si="34"/>
        <v>177.72173169613652</v>
      </c>
      <c r="BG74" s="336">
        <f t="shared" ref="BG74" si="35">BG35/10^3</f>
        <v>184.91497817263559</v>
      </c>
      <c r="BH74" s="961"/>
      <c r="BI74" s="961"/>
      <c r="BJ74" s="967"/>
    </row>
    <row r="75" spans="1:66">
      <c r="P75" s="334"/>
      <c r="T75" s="282" t="s">
        <v>57</v>
      </c>
      <c r="U75" s="968"/>
      <c r="V75" s="968"/>
      <c r="W75" s="968"/>
      <c r="X75" s="968"/>
      <c r="Y75" s="968"/>
      <c r="Z75" s="968"/>
      <c r="AA75" s="960">
        <f t="shared" ref="AA75:BB75" si="36">(AA29)/10^3</f>
        <v>81.021562303552216</v>
      </c>
      <c r="AB75" s="960">
        <f t="shared" si="36"/>
        <v>79.570688309552011</v>
      </c>
      <c r="AC75" s="960">
        <f t="shared" si="36"/>
        <v>78.217640727621486</v>
      </c>
      <c r="AD75" s="960">
        <f t="shared" si="36"/>
        <v>80.718973413412087</v>
      </c>
      <c r="AE75" s="960">
        <f t="shared" si="36"/>
        <v>82.380703237059763</v>
      </c>
      <c r="AF75" s="960">
        <f t="shared" si="36"/>
        <v>85.63975491811145</v>
      </c>
      <c r="AG75" s="960">
        <f t="shared" si="36"/>
        <v>80.925933480305517</v>
      </c>
      <c r="AH75" s="960">
        <f t="shared" si="36"/>
        <v>85.352162466595416</v>
      </c>
      <c r="AI75" s="960">
        <f t="shared" si="36"/>
        <v>90.241013313465871</v>
      </c>
      <c r="AJ75" s="960">
        <f t="shared" si="36"/>
        <v>94.131013872844065</v>
      </c>
      <c r="AK75" s="960">
        <f t="shared" si="36"/>
        <v>92.967192954715387</v>
      </c>
      <c r="AL75" s="960">
        <f t="shared" si="36"/>
        <v>94.500930743491011</v>
      </c>
      <c r="AM75" s="960">
        <f t="shared" si="36"/>
        <v>96.273495253799823</v>
      </c>
      <c r="AN75" s="960">
        <f t="shared" si="36"/>
        <v>95.958619933713592</v>
      </c>
      <c r="AO75" s="336">
        <f t="shared" si="36"/>
        <v>101.18962706223171</v>
      </c>
      <c r="AP75" s="336">
        <f t="shared" si="36"/>
        <v>102.03772325188325</v>
      </c>
      <c r="AQ75" s="336">
        <f t="shared" si="36"/>
        <v>99.59244014251702</v>
      </c>
      <c r="AR75" s="960">
        <f t="shared" si="36"/>
        <v>90.11372921092169</v>
      </c>
      <c r="AS75" s="960">
        <f t="shared" si="36"/>
        <v>95.289036705164662</v>
      </c>
      <c r="AT75" s="960">
        <f t="shared" si="36"/>
        <v>91.865771941500782</v>
      </c>
      <c r="AU75" s="336">
        <f t="shared" si="36"/>
        <v>99.477537623764732</v>
      </c>
      <c r="AV75" s="336">
        <f t="shared" si="36"/>
        <v>101.95412222047406</v>
      </c>
      <c r="AW75" s="960">
        <f t="shared" si="36"/>
        <v>96.647687905877589</v>
      </c>
      <c r="AX75" s="336">
        <f t="shared" si="36"/>
        <v>103.73878297810366</v>
      </c>
      <c r="AY75" s="960">
        <f t="shared" si="36"/>
        <v>97.963427366346764</v>
      </c>
      <c r="AZ75" s="960">
        <f t="shared" si="36"/>
        <v>96.035988214780161</v>
      </c>
      <c r="BA75" s="960">
        <f t="shared" si="36"/>
        <v>59.109169392782796</v>
      </c>
      <c r="BB75" s="960">
        <f t="shared" si="36"/>
        <v>58.806384294222823</v>
      </c>
      <c r="BC75" s="960">
        <f>(BC29)/10^3</f>
        <v>66.488765791498594</v>
      </c>
      <c r="BD75" s="960">
        <f>(BD29)/10^3</f>
        <v>62.082587369027053</v>
      </c>
      <c r="BE75" s="960">
        <f>(BE29)/10^3</f>
        <v>60.280890841907251</v>
      </c>
      <c r="BF75" s="960">
        <f>(BF29)/10^3</f>
        <v>59.863296696604763</v>
      </c>
      <c r="BG75" s="960">
        <f>(BG29)/10^3</f>
        <v>54.667656742580448</v>
      </c>
      <c r="BH75" s="961"/>
      <c r="BI75" s="961"/>
      <c r="BJ75" s="967"/>
    </row>
    <row r="76" spans="1:66">
      <c r="P76" s="334"/>
      <c r="T76" s="282" t="s">
        <v>58</v>
      </c>
      <c r="U76" s="282"/>
      <c r="V76" s="282"/>
      <c r="W76" s="282"/>
      <c r="X76" s="282"/>
      <c r="Y76" s="282"/>
      <c r="Z76" s="282"/>
      <c r="AA76" s="960">
        <f t="shared" ref="AA76:AZ76" si="37">AA42/10^3</f>
        <v>58.167167508504079</v>
      </c>
      <c r="AB76" s="960">
        <f t="shared" si="37"/>
        <v>59.301332402088718</v>
      </c>
      <c r="AC76" s="960">
        <f t="shared" si="37"/>
        <v>62.218053306693371</v>
      </c>
      <c r="AD76" s="960">
        <f t="shared" si="37"/>
        <v>65.643249734996388</v>
      </c>
      <c r="AE76" s="960">
        <f t="shared" si="37"/>
        <v>63.833413322368237</v>
      </c>
      <c r="AF76" s="960">
        <f t="shared" si="37"/>
        <v>67.477227735701618</v>
      </c>
      <c r="AG76" s="960">
        <f t="shared" si="37"/>
        <v>69.880366957828869</v>
      </c>
      <c r="AH76" s="960">
        <f t="shared" si="37"/>
        <v>66.730205120783324</v>
      </c>
      <c r="AI76" s="960">
        <f t="shared" si="37"/>
        <v>66.775264262267569</v>
      </c>
      <c r="AJ76" s="960">
        <f t="shared" si="37"/>
        <v>68.588834743351953</v>
      </c>
      <c r="AK76" s="960">
        <f t="shared" si="37"/>
        <v>72.226242006261273</v>
      </c>
      <c r="AL76" s="960">
        <f t="shared" si="37"/>
        <v>68.553135738847644</v>
      </c>
      <c r="AM76" s="960">
        <f t="shared" si="37"/>
        <v>71.334893190037036</v>
      </c>
      <c r="AN76" s="960">
        <f t="shared" si="37"/>
        <v>67.914862135508372</v>
      </c>
      <c r="AO76" s="960">
        <f t="shared" si="37"/>
        <v>68.006409833997864</v>
      </c>
      <c r="AP76" s="960">
        <f t="shared" si="37"/>
        <v>70.395478550084491</v>
      </c>
      <c r="AQ76" s="960">
        <f t="shared" si="37"/>
        <v>66.123070259378125</v>
      </c>
      <c r="AR76" s="960">
        <f t="shared" si="37"/>
        <v>65.403902026637894</v>
      </c>
      <c r="AS76" s="960">
        <f t="shared" si="37"/>
        <v>61.704132512039877</v>
      </c>
      <c r="AT76" s="960">
        <f t="shared" si="37"/>
        <v>61.350897200800667</v>
      </c>
      <c r="AU76" s="960">
        <f t="shared" si="37"/>
        <v>64.216941912273157</v>
      </c>
      <c r="AV76" s="960">
        <f t="shared" si="37"/>
        <v>62.540928568696131</v>
      </c>
      <c r="AW76" s="960">
        <f t="shared" si="37"/>
        <v>62.626438217539068</v>
      </c>
      <c r="AX76" s="960">
        <f t="shared" si="37"/>
        <v>60.319274470584219</v>
      </c>
      <c r="AY76" s="960">
        <f t="shared" si="37"/>
        <v>58.013755532842836</v>
      </c>
      <c r="AZ76" s="960">
        <f t="shared" si="37"/>
        <v>55.391509026581133</v>
      </c>
      <c r="BA76" s="960">
        <f t="shared" ref="BA76:BF76" si="38">BA42/10^3</f>
        <v>55.711740759276736</v>
      </c>
      <c r="BB76" s="960">
        <f t="shared" si="38"/>
        <v>59.259947954539712</v>
      </c>
      <c r="BC76" s="960">
        <f t="shared" si="38"/>
        <v>52.156305071909721</v>
      </c>
      <c r="BD76" s="960">
        <f t="shared" si="38"/>
        <v>53.360723810031516</v>
      </c>
      <c r="BE76" s="960">
        <f t="shared" si="38"/>
        <v>55.807026627280059</v>
      </c>
      <c r="BF76" s="960">
        <f t="shared" si="38"/>
        <v>51.57352511972352</v>
      </c>
      <c r="BG76" s="960">
        <f t="shared" ref="BG76" si="39">BG42/10^3</f>
        <v>49.645628368785154</v>
      </c>
      <c r="BH76" s="336"/>
      <c r="BI76" s="336"/>
      <c r="BJ76" s="967"/>
    </row>
    <row r="77" spans="1:66">
      <c r="P77" s="334"/>
      <c r="T77" s="282" t="s">
        <v>360</v>
      </c>
      <c r="U77" s="282"/>
      <c r="V77" s="282"/>
      <c r="W77" s="282"/>
      <c r="X77" s="282"/>
      <c r="Y77" s="282"/>
      <c r="Z77" s="282"/>
      <c r="AA77" s="960">
        <f t="shared" ref="AA77:AZ77" si="40">AA44/10^3</f>
        <v>64.586430195730898</v>
      </c>
      <c r="AB77" s="960">
        <f t="shared" si="40"/>
        <v>65.879145113264073</v>
      </c>
      <c r="AC77" s="960">
        <f t="shared" si="40"/>
        <v>65.838964131392416</v>
      </c>
      <c r="AD77" s="960">
        <f t="shared" si="40"/>
        <v>64.559325065492061</v>
      </c>
      <c r="AE77" s="960">
        <f t="shared" si="40"/>
        <v>66.238622985958912</v>
      </c>
      <c r="AF77" s="960">
        <f t="shared" si="40"/>
        <v>66.536485934140458</v>
      </c>
      <c r="AG77" s="960">
        <f t="shared" si="40"/>
        <v>67.098564949597602</v>
      </c>
      <c r="AH77" s="960">
        <f t="shared" si="40"/>
        <v>64.534251484688454</v>
      </c>
      <c r="AI77" s="960">
        <f t="shared" si="40"/>
        <v>58.508907150785674</v>
      </c>
      <c r="AJ77" s="960">
        <f t="shared" si="40"/>
        <v>58.901657163758387</v>
      </c>
      <c r="AK77" s="960">
        <f t="shared" si="40"/>
        <v>59.416310095449944</v>
      </c>
      <c r="AL77" s="960">
        <f t="shared" si="40"/>
        <v>58.121059040844429</v>
      </c>
      <c r="AM77" s="960">
        <f t="shared" si="40"/>
        <v>55.790678584331033</v>
      </c>
      <c r="AN77" s="960">
        <f t="shared" si="40"/>
        <v>55.151709804744087</v>
      </c>
      <c r="AO77" s="960">
        <f t="shared" si="40"/>
        <v>55.146530783155406</v>
      </c>
      <c r="AP77" s="960">
        <f t="shared" si="40"/>
        <v>56.175322935878107</v>
      </c>
      <c r="AQ77" s="960">
        <f t="shared" si="40"/>
        <v>56.482386409614776</v>
      </c>
      <c r="AR77" s="960">
        <f t="shared" si="40"/>
        <v>55.665285431644342</v>
      </c>
      <c r="AS77" s="960">
        <f t="shared" si="40"/>
        <v>51.341551967057001</v>
      </c>
      <c r="AT77" s="960">
        <f t="shared" si="40"/>
        <v>45.917571100262982</v>
      </c>
      <c r="AU77" s="960">
        <f t="shared" si="40"/>
        <v>46.966787342752582</v>
      </c>
      <c r="AV77" s="960">
        <f t="shared" si="40"/>
        <v>46.726420539065373</v>
      </c>
      <c r="AW77" s="960">
        <f t="shared" si="40"/>
        <v>46.878691416485658</v>
      </c>
      <c r="AX77" s="960">
        <f t="shared" si="40"/>
        <v>48.588118623730047</v>
      </c>
      <c r="AY77" s="960">
        <f t="shared" si="40"/>
        <v>48.010045483454569</v>
      </c>
      <c r="AZ77" s="960">
        <f t="shared" si="40"/>
        <v>46.515254488674579</v>
      </c>
      <c r="BA77" s="960">
        <f t="shared" ref="BA77:BF77" si="41">BA44/10^3</f>
        <v>46.104330032549505</v>
      </c>
      <c r="BB77" s="960">
        <f t="shared" si="41"/>
        <v>46.833879579685181</v>
      </c>
      <c r="BC77" s="960">
        <f t="shared" si="41"/>
        <v>46.115929016115523</v>
      </c>
      <c r="BD77" s="960">
        <f t="shared" si="41"/>
        <v>44.470177688554571</v>
      </c>
      <c r="BE77" s="960">
        <f t="shared" si="41"/>
        <v>41.584062024188285</v>
      </c>
      <c r="BF77" s="960">
        <f t="shared" si="41"/>
        <v>43.011420348580977</v>
      </c>
      <c r="BG77" s="960">
        <f t="shared" ref="BG77" si="42">BG44/10^3</f>
        <v>40.349564993962098</v>
      </c>
      <c r="BH77" s="961"/>
      <c r="BI77" s="961"/>
      <c r="BJ77" s="967"/>
    </row>
    <row r="78" spans="1:66">
      <c r="P78" s="334"/>
      <c r="T78" s="282" t="s">
        <v>59</v>
      </c>
      <c r="U78" s="282"/>
      <c r="V78" s="282"/>
      <c r="W78" s="282"/>
      <c r="X78" s="282"/>
      <c r="Y78" s="282"/>
      <c r="Z78" s="282"/>
      <c r="AA78" s="960">
        <f>AA56/10^3</f>
        <v>23.733741615913473</v>
      </c>
      <c r="AB78" s="960">
        <f t="shared" ref="AB78:AZ78" si="43">AB56/10^3</f>
        <v>23.905539656478865</v>
      </c>
      <c r="AC78" s="960">
        <f t="shared" si="43"/>
        <v>25.733613026581146</v>
      </c>
      <c r="AD78" s="960">
        <f t="shared" si="43"/>
        <v>24.825049493178803</v>
      </c>
      <c r="AE78" s="960">
        <f t="shared" si="43"/>
        <v>28.443121329943569</v>
      </c>
      <c r="AF78" s="960">
        <f t="shared" si="43"/>
        <v>28.971630345248823</v>
      </c>
      <c r="AG78" s="960">
        <f t="shared" si="43"/>
        <v>29.416827947269649</v>
      </c>
      <c r="AH78" s="960">
        <f t="shared" si="43"/>
        <v>31.025759163488694</v>
      </c>
      <c r="AI78" s="960">
        <f t="shared" si="43"/>
        <v>31.204748352109814</v>
      </c>
      <c r="AJ78" s="960">
        <f t="shared" si="43"/>
        <v>31.100931039106683</v>
      </c>
      <c r="AK78" s="960">
        <f t="shared" si="43"/>
        <v>32.506223118818262</v>
      </c>
      <c r="AL78" s="960">
        <f t="shared" si="43"/>
        <v>32.186238828240839</v>
      </c>
      <c r="AM78" s="960">
        <f t="shared" si="43"/>
        <v>32.541803138708467</v>
      </c>
      <c r="AN78" s="960">
        <f t="shared" si="43"/>
        <v>33.417553878821465</v>
      </c>
      <c r="AO78" s="960">
        <f t="shared" si="43"/>
        <v>32.741084880483868</v>
      </c>
      <c r="AP78" s="960">
        <f t="shared" si="43"/>
        <v>32.056709947043359</v>
      </c>
      <c r="AQ78" s="960">
        <f t="shared" si="43"/>
        <v>30.529592469455867</v>
      </c>
      <c r="AR78" s="960">
        <f t="shared" si="43"/>
        <v>31.124923434540829</v>
      </c>
      <c r="AS78" s="960">
        <f t="shared" si="43"/>
        <v>32.334958322948602</v>
      </c>
      <c r="AT78" s="960">
        <f t="shared" si="43"/>
        <v>28.725565129874283</v>
      </c>
      <c r="AU78" s="960">
        <f t="shared" si="43"/>
        <v>29.468609836239377</v>
      </c>
      <c r="AV78" s="960">
        <f t="shared" si="43"/>
        <v>28.710425771128694</v>
      </c>
      <c r="AW78" s="960">
        <f t="shared" si="43"/>
        <v>30.387787402875546</v>
      </c>
      <c r="AX78" s="960">
        <f t="shared" si="43"/>
        <v>29.908626161743804</v>
      </c>
      <c r="AY78" s="960">
        <f t="shared" si="43"/>
        <v>29.16876131498335</v>
      </c>
      <c r="AZ78" s="960">
        <f t="shared" si="43"/>
        <v>29.602180490718986</v>
      </c>
      <c r="BA78" s="960">
        <f t="shared" ref="BA78:BF78" si="44">BA56/10^3</f>
        <v>29.779509825904771</v>
      </c>
      <c r="BB78" s="960">
        <f t="shared" si="44"/>
        <v>30.110445136920493</v>
      </c>
      <c r="BC78" s="960">
        <f t="shared" si="44"/>
        <v>30.79805502115439</v>
      </c>
      <c r="BD78" s="960">
        <f t="shared" si="44"/>
        <v>31.321800978049978</v>
      </c>
      <c r="BE78" s="960">
        <f t="shared" si="44"/>
        <v>29.798888008266388</v>
      </c>
      <c r="BF78" s="960">
        <f t="shared" si="44"/>
        <v>29.833560184936658</v>
      </c>
      <c r="BG78" s="960">
        <f t="shared" ref="BG78" si="45">BG56/10^3</f>
        <v>29.923986406894358</v>
      </c>
      <c r="BH78" s="961"/>
      <c r="BI78" s="961"/>
      <c r="BJ78" s="967"/>
    </row>
    <row r="79" spans="1:66" s="287" customFormat="1" ht="17.25" thickBot="1">
      <c r="A79" s="1225"/>
      <c r="P79" s="334"/>
      <c r="Q79" s="33"/>
      <c r="R79" s="33"/>
      <c r="S79" s="33"/>
      <c r="T79" s="1057" t="s">
        <v>361</v>
      </c>
      <c r="U79" s="368"/>
      <c r="V79" s="368"/>
      <c r="W79" s="368"/>
      <c r="X79" s="368"/>
      <c r="Y79" s="368"/>
      <c r="Z79" s="368"/>
      <c r="AA79" s="1058">
        <f>AA60/10^3</f>
        <v>6.795038794666123</v>
      </c>
      <c r="AB79" s="1058">
        <f t="shared" ref="AB79:AZ79" si="46">AB60/10^3</f>
        <v>6.6028930628142124</v>
      </c>
      <c r="AC79" s="1058">
        <f t="shared" si="46"/>
        <v>6.3046705151774729</v>
      </c>
      <c r="AD79" s="1058">
        <f t="shared" si="46"/>
        <v>6.0920223963285363</v>
      </c>
      <c r="AE79" s="1058">
        <f t="shared" si="46"/>
        <v>5.8984322146254584</v>
      </c>
      <c r="AF79" s="1058">
        <f t="shared" si="46"/>
        <v>6.0821955227939961</v>
      </c>
      <c r="AG79" s="1058">
        <f t="shared" si="46"/>
        <v>6.1985638849455666</v>
      </c>
      <c r="AH79" s="1058">
        <f t="shared" si="46"/>
        <v>6.1409660132371222</v>
      </c>
      <c r="AI79" s="1058">
        <f t="shared" si="46"/>
        <v>5.6979782401725041</v>
      </c>
      <c r="AJ79" s="1058">
        <f t="shared" si="46"/>
        <v>5.7169042349251029</v>
      </c>
      <c r="AK79" s="1058">
        <f t="shared" si="46"/>
        <v>5.7648577944419914</v>
      </c>
      <c r="AL79" s="1058">
        <f t="shared" si="46"/>
        <v>5.2890521116500606</v>
      </c>
      <c r="AM79" s="1058">
        <f t="shared" si="46"/>
        <v>5.0164083185472164</v>
      </c>
      <c r="AN79" s="1058">
        <f t="shared" si="46"/>
        <v>4.8373450753546585</v>
      </c>
      <c r="AO79" s="1058">
        <f t="shared" si="46"/>
        <v>4.6918438954442641</v>
      </c>
      <c r="AP79" s="1058">
        <f t="shared" si="46"/>
        <v>4.6315071087291484</v>
      </c>
      <c r="AQ79" s="1058">
        <f t="shared" si="46"/>
        <v>4.5516526808420625</v>
      </c>
      <c r="AR79" s="1058">
        <f t="shared" si="46"/>
        <v>4.5664270824510673</v>
      </c>
      <c r="AS79" s="1058">
        <f t="shared" si="46"/>
        <v>4.1264933399276318</v>
      </c>
      <c r="AT79" s="1058">
        <f t="shared" si="46"/>
        <v>3.7838396897557924</v>
      </c>
      <c r="AU79" s="1058">
        <f t="shared" si="46"/>
        <v>3.6725191580444538</v>
      </c>
      <c r="AV79" s="1058">
        <f t="shared" si="46"/>
        <v>3.5519893143984334</v>
      </c>
      <c r="AW79" s="1058">
        <f t="shared" si="46"/>
        <v>3.5739329202364436</v>
      </c>
      <c r="AX79" s="1058">
        <f t="shared" si="46"/>
        <v>3.5806862867909794</v>
      </c>
      <c r="AY79" s="1058">
        <f t="shared" si="46"/>
        <v>3.4780606253204325</v>
      </c>
      <c r="AZ79" s="1058">
        <f t="shared" si="46"/>
        <v>3.323763079362096</v>
      </c>
      <c r="BA79" s="1058">
        <f t="shared" ref="BA79:BE79" si="47">BA60/10^3</f>
        <v>3.2559220911558597</v>
      </c>
      <c r="BB79" s="1058">
        <f t="shared" si="47"/>
        <v>3.136659827211278</v>
      </c>
      <c r="BC79" s="1058">
        <f t="shared" si="47"/>
        <v>3.09835556248757</v>
      </c>
      <c r="BD79" s="1058">
        <f t="shared" si="47"/>
        <v>3.0133247903385381</v>
      </c>
      <c r="BE79" s="1058">
        <f t="shared" si="47"/>
        <v>2.9180242142470116</v>
      </c>
      <c r="BF79" s="1058">
        <f>BF60/10^3</f>
        <v>2.8284456550404</v>
      </c>
      <c r="BG79" s="1058">
        <f>BG60/10^3</f>
        <v>2.8228706959348702</v>
      </c>
      <c r="BH79" s="1058"/>
      <c r="BI79" s="1058"/>
      <c r="BJ79" s="347"/>
    </row>
    <row r="80" spans="1:66" s="314" customFormat="1" ht="15.75" thickTop="1">
      <c r="A80" s="1225"/>
      <c r="P80" s="334"/>
      <c r="Q80" s="30"/>
      <c r="R80" s="30"/>
      <c r="S80" s="30"/>
      <c r="T80" s="281" t="s">
        <v>21</v>
      </c>
      <c r="U80" s="281"/>
      <c r="V80" s="281"/>
      <c r="W80" s="281"/>
      <c r="X80" s="281"/>
      <c r="Y80" s="281"/>
      <c r="Z80" s="281"/>
      <c r="AA80" s="973">
        <f t="shared" ref="AA80:AX80" si="48">SUM(AA72:AA79)</f>
        <v>1162.6771089918516</v>
      </c>
      <c r="AB80" s="973">
        <f t="shared" si="48"/>
        <v>1174.1988442625984</v>
      </c>
      <c r="AC80" s="973">
        <f t="shared" si="48"/>
        <v>1183.6993665129482</v>
      </c>
      <c r="AD80" s="973">
        <f t="shared" si="48"/>
        <v>1176.4780226980199</v>
      </c>
      <c r="AE80" s="973">
        <f t="shared" si="48"/>
        <v>1231.4840894472907</v>
      </c>
      <c r="AF80" s="973">
        <f t="shared" si="48"/>
        <v>1243.7314931079061</v>
      </c>
      <c r="AG80" s="973">
        <f t="shared" si="48"/>
        <v>1256.263589764015</v>
      </c>
      <c r="AH80" s="973">
        <f t="shared" si="48"/>
        <v>1248.7977271864518</v>
      </c>
      <c r="AI80" s="973">
        <f t="shared" si="48"/>
        <v>1208.5694022099726</v>
      </c>
      <c r="AJ80" s="973">
        <f t="shared" si="48"/>
        <v>1245.1981759316634</v>
      </c>
      <c r="AK80" s="973">
        <f t="shared" si="48"/>
        <v>1267.9875519936274</v>
      </c>
      <c r="AL80" s="973">
        <f t="shared" si="48"/>
        <v>1252.9564908163811</v>
      </c>
      <c r="AM80" s="973">
        <f t="shared" si="48"/>
        <v>1282.3396954605842</v>
      </c>
      <c r="AN80" s="973">
        <f t="shared" si="48"/>
        <v>1290.7048221561413</v>
      </c>
      <c r="AO80" s="973">
        <f t="shared" si="48"/>
        <v>1286.0218705882789</v>
      </c>
      <c r="AP80" s="973">
        <f t="shared" si="48"/>
        <v>1293.3846522433005</v>
      </c>
      <c r="AQ80" s="973">
        <f t="shared" si="48"/>
        <v>1270.279979584471</v>
      </c>
      <c r="AR80" s="973">
        <f t="shared" si="48"/>
        <v>1305.845951811006</v>
      </c>
      <c r="AS80" s="973">
        <f t="shared" si="48"/>
        <v>1234.7251454237264</v>
      </c>
      <c r="AT80" s="973">
        <f t="shared" si="48"/>
        <v>1165.5585409086111</v>
      </c>
      <c r="AU80" s="973">
        <f t="shared" si="48"/>
        <v>1217.1375750993589</v>
      </c>
      <c r="AV80" s="973">
        <f t="shared" si="48"/>
        <v>1266.9739070711864</v>
      </c>
      <c r="AW80" s="973">
        <f t="shared" si="48"/>
        <v>1308.1558652811698</v>
      </c>
      <c r="AX80" s="973">
        <f t="shared" si="48"/>
        <v>1317.4710704033189</v>
      </c>
      <c r="AY80" s="973">
        <f t="shared" ref="AY80:BE80" si="49">SUM(AY72:AY79)</f>
        <v>1266.279922980794</v>
      </c>
      <c r="AZ80" s="973">
        <f t="shared" si="49"/>
        <v>1225.3538006200486</v>
      </c>
      <c r="BA80" s="973">
        <f t="shared" si="49"/>
        <v>1204.6018015196496</v>
      </c>
      <c r="BB80" s="973">
        <f t="shared" si="49"/>
        <v>1188.913600002259</v>
      </c>
      <c r="BC80" s="973">
        <f t="shared" si="49"/>
        <v>1143.8171527937004</v>
      </c>
      <c r="BD80" s="973">
        <f t="shared" si="49"/>
        <v>1106.6278193104124</v>
      </c>
      <c r="BE80" s="973">
        <f t="shared" si="49"/>
        <v>1041.7368822439914</v>
      </c>
      <c r="BF80" s="973">
        <f t="shared" ref="BF80:BG80" si="50">SUM(BF72:BF79)</f>
        <v>1062.7427130364706</v>
      </c>
      <c r="BG80" s="973">
        <f t="shared" si="50"/>
        <v>1031.1197157523013</v>
      </c>
      <c r="BH80" s="984"/>
      <c r="BI80" s="984"/>
      <c r="BJ80" s="967"/>
    </row>
    <row r="81" spans="1:62" s="314" customFormat="1">
      <c r="A81" s="1225"/>
      <c r="P81" s="1059"/>
      <c r="Q81" s="30"/>
      <c r="R81" s="30"/>
      <c r="S81" s="30"/>
      <c r="T81" s="30"/>
      <c r="U81" s="30"/>
      <c r="V81" s="30"/>
      <c r="W81" s="30"/>
      <c r="X81" s="30"/>
      <c r="Y81" s="30"/>
      <c r="Z81" s="30"/>
      <c r="AA81" s="171"/>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3"/>
    </row>
    <row r="82" spans="1:62" s="163" customFormat="1">
      <c r="A82" s="1212"/>
      <c r="B82" s="30"/>
      <c r="C82" s="30"/>
      <c r="D82" s="30"/>
      <c r="E82" s="30"/>
      <c r="F82" s="30"/>
      <c r="G82" s="30"/>
      <c r="H82" s="30"/>
      <c r="I82" s="30"/>
      <c r="J82" s="30"/>
      <c r="K82" s="30"/>
      <c r="L82" s="30"/>
      <c r="M82" s="30"/>
      <c r="N82" s="30"/>
      <c r="O82" s="30"/>
      <c r="P82" s="33"/>
      <c r="Q82" s="30"/>
      <c r="R82" s="30"/>
      <c r="S82" s="30"/>
      <c r="T82" s="292" t="s">
        <v>32</v>
      </c>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3"/>
    </row>
    <row r="83" spans="1:62">
      <c r="P83" s="1056"/>
      <c r="T83" s="156"/>
      <c r="U83" s="258"/>
      <c r="V83" s="258"/>
      <c r="W83" s="258"/>
      <c r="X83" s="258"/>
      <c r="Y83" s="258"/>
      <c r="Z83" s="258"/>
      <c r="AA83" s="157">
        <v>1990</v>
      </c>
      <c r="AB83" s="157">
        <f t="shared" ref="AB83:BG83" si="51">AA83+1</f>
        <v>1991</v>
      </c>
      <c r="AC83" s="157">
        <f t="shared" si="51"/>
        <v>1992</v>
      </c>
      <c r="AD83" s="157">
        <f t="shared" si="51"/>
        <v>1993</v>
      </c>
      <c r="AE83" s="157">
        <f t="shared" si="51"/>
        <v>1994</v>
      </c>
      <c r="AF83" s="157">
        <f t="shared" si="51"/>
        <v>1995</v>
      </c>
      <c r="AG83" s="157">
        <f t="shared" si="51"/>
        <v>1996</v>
      </c>
      <c r="AH83" s="157">
        <f t="shared" si="51"/>
        <v>1997</v>
      </c>
      <c r="AI83" s="157">
        <f t="shared" si="51"/>
        <v>1998</v>
      </c>
      <c r="AJ83" s="157">
        <f t="shared" si="51"/>
        <v>1999</v>
      </c>
      <c r="AK83" s="157">
        <f t="shared" si="51"/>
        <v>2000</v>
      </c>
      <c r="AL83" s="157">
        <f t="shared" si="51"/>
        <v>2001</v>
      </c>
      <c r="AM83" s="157">
        <f t="shared" si="51"/>
        <v>2002</v>
      </c>
      <c r="AN83" s="157">
        <f t="shared" si="51"/>
        <v>2003</v>
      </c>
      <c r="AO83" s="157">
        <f t="shared" si="51"/>
        <v>2004</v>
      </c>
      <c r="AP83" s="157">
        <f t="shared" si="51"/>
        <v>2005</v>
      </c>
      <c r="AQ83" s="157">
        <f t="shared" si="51"/>
        <v>2006</v>
      </c>
      <c r="AR83" s="157">
        <f t="shared" si="51"/>
        <v>2007</v>
      </c>
      <c r="AS83" s="157">
        <f t="shared" si="51"/>
        <v>2008</v>
      </c>
      <c r="AT83" s="157">
        <f t="shared" si="51"/>
        <v>2009</v>
      </c>
      <c r="AU83" s="157">
        <f t="shared" si="51"/>
        <v>2010</v>
      </c>
      <c r="AV83" s="157">
        <f t="shared" si="51"/>
        <v>2011</v>
      </c>
      <c r="AW83" s="157">
        <f t="shared" si="51"/>
        <v>2012</v>
      </c>
      <c r="AX83" s="157">
        <f t="shared" si="51"/>
        <v>2013</v>
      </c>
      <c r="AY83" s="157">
        <f t="shared" si="51"/>
        <v>2014</v>
      </c>
      <c r="AZ83" s="157">
        <f t="shared" si="51"/>
        <v>2015</v>
      </c>
      <c r="BA83" s="157">
        <f t="shared" si="51"/>
        <v>2016</v>
      </c>
      <c r="BB83" s="157">
        <f t="shared" si="51"/>
        <v>2017</v>
      </c>
      <c r="BC83" s="157">
        <f t="shared" si="51"/>
        <v>2018</v>
      </c>
      <c r="BD83" s="157">
        <f t="shared" si="51"/>
        <v>2019</v>
      </c>
      <c r="BE83" s="157">
        <f t="shared" si="51"/>
        <v>2020</v>
      </c>
      <c r="BF83" s="157">
        <f t="shared" si="51"/>
        <v>2021</v>
      </c>
      <c r="BG83" s="157">
        <f t="shared" si="51"/>
        <v>2022</v>
      </c>
      <c r="BH83" s="157" t="s">
        <v>16</v>
      </c>
      <c r="BI83" s="157" t="s">
        <v>1</v>
      </c>
      <c r="BJ83" s="294"/>
    </row>
    <row r="84" spans="1:62">
      <c r="P84" s="1060"/>
      <c r="T84" s="282" t="s">
        <v>54</v>
      </c>
      <c r="U84" s="979"/>
      <c r="V84" s="979"/>
      <c r="W84" s="979"/>
      <c r="X84" s="979"/>
      <c r="Y84" s="979"/>
      <c r="Z84" s="979"/>
      <c r="AA84" s="172"/>
      <c r="AB84" s="302">
        <f t="shared" ref="AB84:BG84" si="52">AB72/AA72-1</f>
        <v>3.8195969836001264E-3</v>
      </c>
      <c r="AC84" s="302">
        <f t="shared" si="52"/>
        <v>1.5392906789660099E-2</v>
      </c>
      <c r="AD84" s="302">
        <f t="shared" si="52"/>
        <v>-4.6184210093978662E-2</v>
      </c>
      <c r="AE84" s="302">
        <f t="shared" si="52"/>
        <v>0.10035163213988385</v>
      </c>
      <c r="AF84" s="302">
        <f t="shared" si="52"/>
        <v>-3.2521233019166873E-2</v>
      </c>
      <c r="AG84" s="302">
        <f t="shared" si="52"/>
        <v>5.1964109753466214E-3</v>
      </c>
      <c r="AH84" s="302">
        <f t="shared" si="52"/>
        <v>-1.3317765430918116E-2</v>
      </c>
      <c r="AI84" s="302">
        <f t="shared" si="52"/>
        <v>-3.6698724076736799E-2</v>
      </c>
      <c r="AJ84" s="302">
        <f t="shared" si="52"/>
        <v>6.3013395269847505E-2</v>
      </c>
      <c r="AK84" s="302">
        <f t="shared" si="52"/>
        <v>2.3740043537262556E-2</v>
      </c>
      <c r="AL84" s="302">
        <f t="shared" si="52"/>
        <v>-2.4214437128361577E-2</v>
      </c>
      <c r="AM84" s="302">
        <f t="shared" si="52"/>
        <v>6.9925113846734499E-2</v>
      </c>
      <c r="AN84" s="302">
        <f t="shared" si="52"/>
        <v>4.1702630035595822E-2</v>
      </c>
      <c r="AO84" s="302">
        <f t="shared" si="52"/>
        <v>-9.7285465461779408E-3</v>
      </c>
      <c r="AP84" s="302">
        <f t="shared" si="52"/>
        <v>4.9895895486311348E-2</v>
      </c>
      <c r="AQ84" s="302">
        <f t="shared" si="52"/>
        <v>-2.1362690448745614E-2</v>
      </c>
      <c r="AR84" s="302">
        <f t="shared" si="52"/>
        <v>0.12610776655304057</v>
      </c>
      <c r="AS84" s="302">
        <f t="shared" si="52"/>
        <v>-6.5566339307152166E-2</v>
      </c>
      <c r="AT84" s="302">
        <f t="shared" si="52"/>
        <v>-8.9048943560271043E-2</v>
      </c>
      <c r="AU84" s="302">
        <f t="shared" si="52"/>
        <v>6.126748556077799E-2</v>
      </c>
      <c r="AV84" s="302">
        <f t="shared" si="52"/>
        <v>0.13580127486648164</v>
      </c>
      <c r="AW84" s="302">
        <f t="shared" si="52"/>
        <v>9.5012062270665165E-2</v>
      </c>
      <c r="AX84" s="302">
        <f t="shared" si="52"/>
        <v>2.7355345345627669E-3</v>
      </c>
      <c r="AY84" s="302">
        <f t="shared" si="52"/>
        <v>-5.205069343928781E-2</v>
      </c>
      <c r="AZ84" s="302">
        <f t="shared" si="52"/>
        <v>-5.0932589992390587E-2</v>
      </c>
      <c r="BA84" s="302">
        <f t="shared" si="52"/>
        <v>6.6808833968432291E-2</v>
      </c>
      <c r="BB84" s="302">
        <f t="shared" si="52"/>
        <v>-2.6568142114967386E-2</v>
      </c>
      <c r="BC84" s="302">
        <f t="shared" si="52"/>
        <v>-7.6073176469427461E-2</v>
      </c>
      <c r="BD84" s="302">
        <f t="shared" si="52"/>
        <v>-4.6696980856576253E-2</v>
      </c>
      <c r="BE84" s="302">
        <f t="shared" si="52"/>
        <v>-2.5887588788745974E-2</v>
      </c>
      <c r="BF84" s="302">
        <f t="shared" si="52"/>
        <v>1.5684970819017208E-2</v>
      </c>
      <c r="BG84" s="302">
        <f t="shared" si="52"/>
        <v>-2.8549752842724985E-2</v>
      </c>
      <c r="BH84" s="961"/>
      <c r="BI84" s="961"/>
      <c r="BJ84" s="967"/>
    </row>
    <row r="85" spans="1:62" s="163" customFormat="1">
      <c r="A85" s="1212"/>
      <c r="B85" s="30"/>
      <c r="C85" s="30"/>
      <c r="D85" s="30"/>
      <c r="E85" s="30"/>
      <c r="F85" s="30"/>
      <c r="G85" s="30"/>
      <c r="H85" s="30"/>
      <c r="I85" s="30"/>
      <c r="J85" s="30"/>
      <c r="K85" s="30"/>
      <c r="L85" s="30"/>
      <c r="M85" s="30"/>
      <c r="N85" s="30"/>
      <c r="O85" s="30"/>
      <c r="P85" s="1060"/>
      <c r="Q85" s="30"/>
      <c r="R85" s="30"/>
      <c r="S85" s="30"/>
      <c r="T85" s="282" t="s">
        <v>55</v>
      </c>
      <c r="U85" s="979"/>
      <c r="V85" s="979"/>
      <c r="W85" s="979"/>
      <c r="X85" s="979"/>
      <c r="Y85" s="979"/>
      <c r="Z85" s="979"/>
      <c r="AA85" s="172"/>
      <c r="AB85" s="302">
        <f t="shared" ref="AB85:BG85" si="53">AB73/AA73-1</f>
        <v>-6.6938324718751607E-3</v>
      </c>
      <c r="AC85" s="302">
        <f t="shared" si="53"/>
        <v>-1.4616768477197284E-2</v>
      </c>
      <c r="AD85" s="302">
        <f t="shared" si="53"/>
        <v>5.0768857623346708E-3</v>
      </c>
      <c r="AE85" s="302">
        <f t="shared" si="53"/>
        <v>1.8378420252178396E-2</v>
      </c>
      <c r="AF85" s="302">
        <f t="shared" si="53"/>
        <v>1.8816637937854486E-2</v>
      </c>
      <c r="AG85" s="302">
        <f t="shared" si="53"/>
        <v>1.3300299915780966E-2</v>
      </c>
      <c r="AH85" s="302">
        <f t="shared" si="53"/>
        <v>-1.1729386953596821E-2</v>
      </c>
      <c r="AI85" s="302">
        <f t="shared" si="53"/>
        <v>-6.1698786257674221E-2</v>
      </c>
      <c r="AJ85" s="302">
        <f t="shared" si="53"/>
        <v>1.3258950214138254E-2</v>
      </c>
      <c r="AK85" s="302">
        <f t="shared" si="53"/>
        <v>2.7412731105179056E-2</v>
      </c>
      <c r="AL85" s="302">
        <f t="shared" si="53"/>
        <v>-1.5527475437288496E-2</v>
      </c>
      <c r="AM85" s="302">
        <f t="shared" si="53"/>
        <v>1.3807395251281385E-2</v>
      </c>
      <c r="AN85" s="302">
        <f t="shared" si="53"/>
        <v>-7.3689397936738121E-4</v>
      </c>
      <c r="AO85" s="302">
        <f t="shared" si="53"/>
        <v>1.9274800886743826E-3</v>
      </c>
      <c r="AP85" s="302">
        <f t="shared" si="53"/>
        <v>-2.8573657497064975E-2</v>
      </c>
      <c r="AQ85" s="302">
        <f t="shared" si="53"/>
        <v>-9.059283824849107E-3</v>
      </c>
      <c r="AR85" s="302">
        <f t="shared" si="53"/>
        <v>-9.8290845451540765E-3</v>
      </c>
      <c r="AS85" s="302">
        <f t="shared" si="53"/>
        <v>-8.5552346889169129E-2</v>
      </c>
      <c r="AT85" s="302">
        <f t="shared" si="53"/>
        <v>-4.2118385454798846E-2</v>
      </c>
      <c r="AU85" s="302">
        <f t="shared" si="53"/>
        <v>4.6410872161675387E-2</v>
      </c>
      <c r="AV85" s="302">
        <f t="shared" si="53"/>
        <v>-7.1978376093640994E-3</v>
      </c>
      <c r="AW85" s="302">
        <f t="shared" si="53"/>
        <v>-5.7679672555900341E-3</v>
      </c>
      <c r="AX85" s="302">
        <f t="shared" si="53"/>
        <v>1.4588684191959578E-2</v>
      </c>
      <c r="AY85" s="302">
        <f t="shared" si="53"/>
        <v>-2.8297938546892887E-2</v>
      </c>
      <c r="AZ85" s="302">
        <f t="shared" si="53"/>
        <v>-2.64590770940617E-2</v>
      </c>
      <c r="BA85" s="302">
        <f t="shared" si="53"/>
        <v>-4.3839882058113955E-2</v>
      </c>
      <c r="BB85" s="302">
        <f t="shared" si="53"/>
        <v>-1.5556951712712874E-2</v>
      </c>
      <c r="BC85" s="302">
        <f t="shared" si="53"/>
        <v>-2.0193457116227442E-2</v>
      </c>
      <c r="BD85" s="302">
        <f t="shared" si="53"/>
        <v>-2.6297187173585201E-2</v>
      </c>
      <c r="BE85" s="302">
        <f t="shared" si="53"/>
        <v>-9.764725951122688E-2</v>
      </c>
      <c r="BF85" s="302">
        <f t="shared" si="53"/>
        <v>6.4419469556941111E-2</v>
      </c>
      <c r="BG85" s="302">
        <f t="shared" si="53"/>
        <v>-6.2666784410177701E-2</v>
      </c>
      <c r="BH85" s="961"/>
      <c r="BI85" s="961"/>
      <c r="BJ85" s="967"/>
    </row>
    <row r="86" spans="1:62" s="163" customFormat="1">
      <c r="A86" s="1212"/>
      <c r="B86" s="30"/>
      <c r="C86" s="30"/>
      <c r="D86" s="30"/>
      <c r="E86" s="30"/>
      <c r="F86" s="30"/>
      <c r="G86" s="30"/>
      <c r="H86" s="30"/>
      <c r="I86" s="30"/>
      <c r="J86" s="30"/>
      <c r="K86" s="30"/>
      <c r="L86" s="30"/>
      <c r="M86" s="30"/>
      <c r="N86" s="30"/>
      <c r="O86" s="30"/>
      <c r="P86" s="1060"/>
      <c r="Q86" s="30"/>
      <c r="R86" s="30"/>
      <c r="S86" s="30"/>
      <c r="T86" s="282" t="s">
        <v>56</v>
      </c>
      <c r="U86" s="979"/>
      <c r="V86" s="979"/>
      <c r="W86" s="979"/>
      <c r="X86" s="979"/>
      <c r="Y86" s="979"/>
      <c r="Z86" s="979"/>
      <c r="AA86" s="172"/>
      <c r="AB86" s="302">
        <f t="shared" ref="AB86:BG86" si="54">AB74/AA74-1</f>
        <v>5.8324258931362394E-2</v>
      </c>
      <c r="AC86" s="302">
        <f t="shared" si="54"/>
        <v>3.0699261727651583E-2</v>
      </c>
      <c r="AD86" s="302">
        <f t="shared" si="54"/>
        <v>1.7152513174102824E-2</v>
      </c>
      <c r="AE86" s="302">
        <f t="shared" si="54"/>
        <v>4.1192307939107664E-2</v>
      </c>
      <c r="AF86" s="302">
        <f t="shared" si="54"/>
        <v>4.0013544649061927E-2</v>
      </c>
      <c r="AG86" s="302">
        <f t="shared" si="54"/>
        <v>2.768613280220622E-2</v>
      </c>
      <c r="AH86" s="302">
        <f t="shared" si="54"/>
        <v>6.7702562708149561E-3</v>
      </c>
      <c r="AI86" s="302">
        <f t="shared" si="54"/>
        <v>-7.5613028778439562E-3</v>
      </c>
      <c r="AJ86" s="302">
        <f t="shared" si="54"/>
        <v>1.6467800063559634E-2</v>
      </c>
      <c r="AK86" s="302">
        <f t="shared" si="54"/>
        <v>-1.6663457919660063E-3</v>
      </c>
      <c r="AL86" s="302">
        <f t="shared" si="54"/>
        <v>1.6396193983685858E-2</v>
      </c>
      <c r="AM86" s="302">
        <f t="shared" si="54"/>
        <v>-1.4171800143218505E-2</v>
      </c>
      <c r="AN86" s="302">
        <f t="shared" si="54"/>
        <v>-1.5818770003906635E-2</v>
      </c>
      <c r="AO86" s="302">
        <f t="shared" si="54"/>
        <v>-2.3838375981943272E-2</v>
      </c>
      <c r="AP86" s="302">
        <f t="shared" si="54"/>
        <v>-2.2718570894039836E-2</v>
      </c>
      <c r="AQ86" s="302">
        <f t="shared" si="54"/>
        <v>-1.1405927560221185E-2</v>
      </c>
      <c r="AR86" s="302">
        <f t="shared" si="54"/>
        <v>-1.1823493687114661E-2</v>
      </c>
      <c r="AS86" s="302">
        <f t="shared" si="54"/>
        <v>-3.2918472660743658E-2</v>
      </c>
      <c r="AT86" s="302">
        <f t="shared" si="54"/>
        <v>-1.4641814326426528E-2</v>
      </c>
      <c r="AU86" s="302">
        <f t="shared" si="54"/>
        <v>1.9627131946615695E-3</v>
      </c>
      <c r="AV86" s="302">
        <f t="shared" si="54"/>
        <v>-2.159854690524865E-2</v>
      </c>
      <c r="AW86" s="302">
        <f t="shared" si="54"/>
        <v>4.1224877793217818E-3</v>
      </c>
      <c r="AX86" s="302">
        <f t="shared" si="54"/>
        <v>-1.3267270770480732E-2</v>
      </c>
      <c r="AY86" s="302">
        <f t="shared" si="54"/>
        <v>-2.3043196124304832E-2</v>
      </c>
      <c r="AZ86" s="302">
        <f t="shared" si="54"/>
        <v>-6.0029594226334027E-3</v>
      </c>
      <c r="BA86" s="302">
        <f t="shared" si="54"/>
        <v>-8.5717437238718164E-3</v>
      </c>
      <c r="BB86" s="302">
        <f t="shared" si="54"/>
        <v>-8.7395506962696379E-3</v>
      </c>
      <c r="BC86" s="302">
        <f t="shared" si="54"/>
        <v>-1.1028355044373828E-2</v>
      </c>
      <c r="BD86" s="302">
        <f t="shared" si="54"/>
        <v>-1.9674537789596047E-2</v>
      </c>
      <c r="BE86" s="302">
        <f t="shared" si="54"/>
        <v>-0.11284253676774314</v>
      </c>
      <c r="BF86" s="302">
        <f t="shared" si="54"/>
        <v>7.7319754363551763E-3</v>
      </c>
      <c r="BG86" s="302">
        <f t="shared" si="54"/>
        <v>4.0474771474756199E-2</v>
      </c>
      <c r="BH86" s="961"/>
      <c r="BI86" s="961"/>
      <c r="BJ86" s="967"/>
    </row>
    <row r="87" spans="1:62" s="163" customFormat="1">
      <c r="A87" s="1212"/>
      <c r="B87" s="30"/>
      <c r="C87" s="30"/>
      <c r="D87" s="30"/>
      <c r="E87" s="30"/>
      <c r="F87" s="30"/>
      <c r="G87" s="30"/>
      <c r="H87" s="30"/>
      <c r="I87" s="30"/>
      <c r="J87" s="30"/>
      <c r="K87" s="30"/>
      <c r="L87" s="30"/>
      <c r="M87" s="30"/>
      <c r="N87" s="30"/>
      <c r="O87" s="30"/>
      <c r="P87" s="1060"/>
      <c r="Q87" s="30"/>
      <c r="R87" s="30"/>
      <c r="S87" s="30"/>
      <c r="T87" s="282" t="s">
        <v>57</v>
      </c>
      <c r="U87" s="979"/>
      <c r="V87" s="979"/>
      <c r="W87" s="979"/>
      <c r="X87" s="979"/>
      <c r="Y87" s="979"/>
      <c r="Z87" s="979"/>
      <c r="AA87" s="172"/>
      <c r="AB87" s="302">
        <f t="shared" ref="AB87:BG87" si="55">AB75/AA75-1</f>
        <v>-1.7907257682398425E-2</v>
      </c>
      <c r="AC87" s="302">
        <f t="shared" si="55"/>
        <v>-1.7004346835191364E-2</v>
      </c>
      <c r="AD87" s="302">
        <f t="shared" si="55"/>
        <v>3.1979137474895669E-2</v>
      </c>
      <c r="AE87" s="302">
        <f t="shared" si="55"/>
        <v>2.0586607502264931E-2</v>
      </c>
      <c r="AF87" s="302">
        <f t="shared" si="55"/>
        <v>3.9560862592704416E-2</v>
      </c>
      <c r="AG87" s="302">
        <f t="shared" si="55"/>
        <v>-5.5042444275013147E-2</v>
      </c>
      <c r="AH87" s="302">
        <f t="shared" si="55"/>
        <v>5.4694815319826784E-2</v>
      </c>
      <c r="AI87" s="302">
        <f t="shared" si="55"/>
        <v>5.7278582118921895E-2</v>
      </c>
      <c r="AJ87" s="302">
        <f t="shared" si="55"/>
        <v>4.3106791652102627E-2</v>
      </c>
      <c r="AK87" s="302">
        <f t="shared" si="55"/>
        <v>-1.2363841312713508E-2</v>
      </c>
      <c r="AL87" s="302">
        <f t="shared" si="55"/>
        <v>1.6497623947005824E-2</v>
      </c>
      <c r="AM87" s="302">
        <f t="shared" si="55"/>
        <v>1.8757111664012838E-2</v>
      </c>
      <c r="AN87" s="302">
        <f t="shared" si="55"/>
        <v>-3.2706335139920384E-3</v>
      </c>
      <c r="AO87" s="302">
        <f t="shared" si="55"/>
        <v>5.4513155067586361E-2</v>
      </c>
      <c r="AP87" s="302">
        <f t="shared" si="55"/>
        <v>8.3812562045511019E-3</v>
      </c>
      <c r="AQ87" s="302">
        <f t="shared" si="55"/>
        <v>-2.3964500886892282E-2</v>
      </c>
      <c r="AR87" s="302">
        <f t="shared" si="55"/>
        <v>-9.517500442836091E-2</v>
      </c>
      <c r="AS87" s="302">
        <f t="shared" si="55"/>
        <v>5.7430843663450748E-2</v>
      </c>
      <c r="AT87" s="302">
        <f t="shared" si="55"/>
        <v>-3.5925064225970305E-2</v>
      </c>
      <c r="AU87" s="302">
        <f t="shared" si="55"/>
        <v>8.2857472608090177E-2</v>
      </c>
      <c r="AV87" s="302">
        <f t="shared" si="55"/>
        <v>2.4895917770663578E-2</v>
      </c>
      <c r="AW87" s="302">
        <f t="shared" si="55"/>
        <v>-5.2047275765087719E-2</v>
      </c>
      <c r="AX87" s="302">
        <f t="shared" si="55"/>
        <v>7.337056090914329E-2</v>
      </c>
      <c r="AY87" s="302">
        <f t="shared" si="55"/>
        <v>-5.5672097223040562E-2</v>
      </c>
      <c r="AZ87" s="302">
        <f t="shared" si="55"/>
        <v>-1.9675088993759804E-2</v>
      </c>
      <c r="BA87" s="302">
        <f t="shared" si="55"/>
        <v>-0.38451021860067913</v>
      </c>
      <c r="BB87" s="302">
        <f t="shared" si="55"/>
        <v>-5.122472565093128E-3</v>
      </c>
      <c r="BC87" s="302">
        <f t="shared" si="55"/>
        <v>0.13063856228328752</v>
      </c>
      <c r="BD87" s="302">
        <f t="shared" si="55"/>
        <v>-6.626951741424747E-2</v>
      </c>
      <c r="BE87" s="302">
        <f t="shared" si="55"/>
        <v>-2.9020963904263231E-2</v>
      </c>
      <c r="BF87" s="302">
        <f t="shared" si="55"/>
        <v>-6.927471367297322E-3</v>
      </c>
      <c r="BG87" s="302">
        <f t="shared" si="55"/>
        <v>-8.6791744536832249E-2</v>
      </c>
      <c r="BH87" s="961"/>
      <c r="BI87" s="961"/>
      <c r="BJ87" s="967"/>
    </row>
    <row r="88" spans="1:62" s="163" customFormat="1">
      <c r="A88" s="1212"/>
      <c r="B88" s="30"/>
      <c r="C88" s="30"/>
      <c r="D88" s="30"/>
      <c r="E88" s="30"/>
      <c r="F88" s="30"/>
      <c r="G88" s="30"/>
      <c r="H88" s="30"/>
      <c r="I88" s="30"/>
      <c r="J88" s="30"/>
      <c r="K88" s="30"/>
      <c r="L88" s="30"/>
      <c r="M88" s="30"/>
      <c r="N88" s="30"/>
      <c r="O88" s="30"/>
      <c r="P88" s="1060"/>
      <c r="Q88" s="30"/>
      <c r="R88" s="30"/>
      <c r="S88" s="30"/>
      <c r="T88" s="282" t="s">
        <v>58</v>
      </c>
      <c r="U88" s="979"/>
      <c r="V88" s="979"/>
      <c r="W88" s="979"/>
      <c r="X88" s="979"/>
      <c r="Y88" s="979"/>
      <c r="Z88" s="979"/>
      <c r="AA88" s="172"/>
      <c r="AB88" s="302">
        <f t="shared" ref="AB88:BG88" si="56">AB76/AA76-1</f>
        <v>1.9498368962505008E-2</v>
      </c>
      <c r="AC88" s="302">
        <f t="shared" si="56"/>
        <v>4.9184744869272379E-2</v>
      </c>
      <c r="AD88" s="302">
        <f t="shared" si="56"/>
        <v>5.5051488213864408E-2</v>
      </c>
      <c r="AE88" s="302">
        <f t="shared" si="56"/>
        <v>-2.7570792426251156E-2</v>
      </c>
      <c r="AF88" s="302">
        <f t="shared" si="56"/>
        <v>5.7083182986495951E-2</v>
      </c>
      <c r="AG88" s="302">
        <f t="shared" si="56"/>
        <v>3.5614077560210289E-2</v>
      </c>
      <c r="AH88" s="302">
        <f t="shared" si="56"/>
        <v>-4.5079354533821947E-2</v>
      </c>
      <c r="AI88" s="302">
        <f t="shared" si="56"/>
        <v>6.7524356328130253E-4</v>
      </c>
      <c r="AJ88" s="302">
        <f t="shared" si="56"/>
        <v>2.7159315670565842E-2</v>
      </c>
      <c r="AK88" s="302">
        <f t="shared" si="56"/>
        <v>5.3032060925366276E-2</v>
      </c>
      <c r="AL88" s="302">
        <f t="shared" si="56"/>
        <v>-5.0855563925023439E-2</v>
      </c>
      <c r="AM88" s="302">
        <f t="shared" si="56"/>
        <v>4.0578121207853535E-2</v>
      </c>
      <c r="AN88" s="302">
        <f t="shared" si="56"/>
        <v>-4.7943312193902909E-2</v>
      </c>
      <c r="AO88" s="302">
        <f t="shared" si="56"/>
        <v>1.3479773883193769E-3</v>
      </c>
      <c r="AP88" s="302">
        <f t="shared" si="56"/>
        <v>3.5130052033599313E-2</v>
      </c>
      <c r="AQ88" s="302">
        <f t="shared" si="56"/>
        <v>-6.0691515686858488E-2</v>
      </c>
      <c r="AR88" s="302">
        <f t="shared" si="56"/>
        <v>-1.0876207500939983E-2</v>
      </c>
      <c r="AS88" s="302">
        <f t="shared" si="56"/>
        <v>-5.656802423028473E-2</v>
      </c>
      <c r="AT88" s="303">
        <f t="shared" si="56"/>
        <v>-5.7246621394488884E-3</v>
      </c>
      <c r="AU88" s="302">
        <f t="shared" si="56"/>
        <v>4.6715612032403708E-2</v>
      </c>
      <c r="AV88" s="302">
        <f t="shared" si="56"/>
        <v>-2.6099239447848976E-2</v>
      </c>
      <c r="AW88" s="302">
        <f t="shared" si="56"/>
        <v>1.3672590222100212E-3</v>
      </c>
      <c r="AX88" s="302">
        <f t="shared" si="56"/>
        <v>-3.6840092022169424E-2</v>
      </c>
      <c r="AY88" s="302">
        <f t="shared" si="56"/>
        <v>-3.822192753438558E-2</v>
      </c>
      <c r="AZ88" s="302">
        <f t="shared" si="56"/>
        <v>-4.5200426729436471E-2</v>
      </c>
      <c r="BA88" s="302">
        <f t="shared" si="56"/>
        <v>5.7812422575802547E-3</v>
      </c>
      <c r="BB88" s="302">
        <f t="shared" si="56"/>
        <v>6.3688679386169733E-2</v>
      </c>
      <c r="BC88" s="302">
        <f t="shared" si="56"/>
        <v>-0.11987258051727334</v>
      </c>
      <c r="BD88" s="302">
        <f t="shared" si="56"/>
        <v>2.3092485874166568E-2</v>
      </c>
      <c r="BE88" s="302">
        <f t="shared" si="56"/>
        <v>4.5844633329142681E-2</v>
      </c>
      <c r="BF88" s="302">
        <f t="shared" si="56"/>
        <v>-7.5859650001261381E-2</v>
      </c>
      <c r="BG88" s="302">
        <f t="shared" si="56"/>
        <v>-3.7381519810075425E-2</v>
      </c>
      <c r="BH88" s="961"/>
      <c r="BI88" s="961"/>
      <c r="BJ88" s="967"/>
    </row>
    <row r="89" spans="1:62" s="163" customFormat="1">
      <c r="A89" s="1212"/>
      <c r="B89" s="30"/>
      <c r="C89" s="30"/>
      <c r="D89" s="30"/>
      <c r="E89" s="30"/>
      <c r="F89" s="30"/>
      <c r="G89" s="30"/>
      <c r="H89" s="30"/>
      <c r="I89" s="30"/>
      <c r="J89" s="30"/>
      <c r="K89" s="30"/>
      <c r="L89" s="30"/>
      <c r="M89" s="30"/>
      <c r="N89" s="30"/>
      <c r="O89" s="30"/>
      <c r="P89" s="1060"/>
      <c r="Q89" s="30"/>
      <c r="R89" s="30"/>
      <c r="S89" s="30"/>
      <c r="T89" s="282" t="s">
        <v>360</v>
      </c>
      <c r="U89" s="979"/>
      <c r="V89" s="979"/>
      <c r="W89" s="979"/>
      <c r="X89" s="979"/>
      <c r="Y89" s="979"/>
      <c r="Z89" s="979"/>
      <c r="AA89" s="172"/>
      <c r="AB89" s="302">
        <f t="shared" ref="AB89:BG89" si="57">AB77/AA77-1</f>
        <v>2.001527122052682E-2</v>
      </c>
      <c r="AC89" s="302">
        <f t="shared" si="57"/>
        <v>-6.099196005439067E-4</v>
      </c>
      <c r="AD89" s="302">
        <f t="shared" si="57"/>
        <v>-1.9435893057895393E-2</v>
      </c>
      <c r="AE89" s="302">
        <f t="shared" si="57"/>
        <v>2.6011701930949371E-2</v>
      </c>
      <c r="AF89" s="302">
        <f t="shared" si="57"/>
        <v>4.4968167325079023E-3</v>
      </c>
      <c r="AG89" s="302">
        <f t="shared" si="57"/>
        <v>8.4476811115858919E-3</v>
      </c>
      <c r="AH89" s="302">
        <f t="shared" si="57"/>
        <v>-3.8217113388868795E-2</v>
      </c>
      <c r="AI89" s="302">
        <f t="shared" si="57"/>
        <v>-9.3366610680103213E-2</v>
      </c>
      <c r="AJ89" s="302">
        <f t="shared" si="57"/>
        <v>6.7126533736230343E-3</v>
      </c>
      <c r="AK89" s="302">
        <f t="shared" si="57"/>
        <v>8.7374949445093719E-3</v>
      </c>
      <c r="AL89" s="302">
        <f t="shared" si="57"/>
        <v>-2.179958756315814E-2</v>
      </c>
      <c r="AM89" s="302">
        <f t="shared" si="57"/>
        <v>-4.0095285512187995E-2</v>
      </c>
      <c r="AN89" s="302">
        <f t="shared" si="57"/>
        <v>-1.1452966620958072E-2</v>
      </c>
      <c r="AO89" s="302">
        <f t="shared" si="57"/>
        <v>-9.3905005067229652E-5</v>
      </c>
      <c r="AP89" s="302">
        <f t="shared" si="57"/>
        <v>1.8655609665965578E-2</v>
      </c>
      <c r="AQ89" s="302">
        <f t="shared" si="57"/>
        <v>5.4661630354517765E-3</v>
      </c>
      <c r="AR89" s="302">
        <f t="shared" si="57"/>
        <v>-1.4466474062281187E-2</v>
      </c>
      <c r="AS89" s="302">
        <f t="shared" si="57"/>
        <v>-7.767378593426566E-2</v>
      </c>
      <c r="AT89" s="302">
        <f t="shared" si="57"/>
        <v>-0.10564505082110265</v>
      </c>
      <c r="AU89" s="302">
        <f t="shared" si="57"/>
        <v>2.2849994399716689E-2</v>
      </c>
      <c r="AV89" s="302">
        <f t="shared" si="57"/>
        <v>-5.1178038202415177E-3</v>
      </c>
      <c r="AW89" s="302">
        <f t="shared" si="57"/>
        <v>3.2587747074050988E-3</v>
      </c>
      <c r="AX89" s="302">
        <f t="shared" si="57"/>
        <v>3.6464908801683071E-2</v>
      </c>
      <c r="AY89" s="302">
        <f t="shared" si="57"/>
        <v>-1.1897417653729647E-2</v>
      </c>
      <c r="AZ89" s="302">
        <f t="shared" si="57"/>
        <v>-3.1134963104651359E-2</v>
      </c>
      <c r="BA89" s="302">
        <f t="shared" si="57"/>
        <v>-8.8341869918205918E-3</v>
      </c>
      <c r="BB89" s="302">
        <f t="shared" si="57"/>
        <v>1.5823883496856261E-2</v>
      </c>
      <c r="BC89" s="302">
        <f t="shared" si="57"/>
        <v>-1.5329726471797089E-2</v>
      </c>
      <c r="BD89" s="302">
        <f t="shared" si="57"/>
        <v>-3.5687263873310116E-2</v>
      </c>
      <c r="BE89" s="302">
        <f t="shared" si="57"/>
        <v>-6.4900025463786148E-2</v>
      </c>
      <c r="BF89" s="302">
        <f t="shared" si="57"/>
        <v>3.4324648793627732E-2</v>
      </c>
      <c r="BG89" s="302">
        <f t="shared" si="57"/>
        <v>-6.1887176313783376E-2</v>
      </c>
      <c r="BH89" s="961"/>
      <c r="BI89" s="961"/>
      <c r="BJ89" s="967"/>
    </row>
    <row r="90" spans="1:62" s="163" customFormat="1">
      <c r="A90" s="1212"/>
      <c r="B90" s="30"/>
      <c r="C90" s="30"/>
      <c r="D90" s="30"/>
      <c r="E90" s="30"/>
      <c r="F90" s="30"/>
      <c r="G90" s="30"/>
      <c r="H90" s="30"/>
      <c r="I90" s="30"/>
      <c r="J90" s="30"/>
      <c r="K90" s="30"/>
      <c r="L90" s="30"/>
      <c r="M90" s="30"/>
      <c r="N90" s="30"/>
      <c r="O90" s="30"/>
      <c r="P90" s="1060"/>
      <c r="Q90" s="30"/>
      <c r="R90" s="30"/>
      <c r="S90" s="30"/>
      <c r="T90" s="282" t="s">
        <v>59</v>
      </c>
      <c r="U90" s="979"/>
      <c r="V90" s="979"/>
      <c r="W90" s="979"/>
      <c r="X90" s="979"/>
      <c r="Y90" s="979"/>
      <c r="Z90" s="979"/>
      <c r="AA90" s="172"/>
      <c r="AB90" s="302">
        <f t="shared" ref="AB90:BG90" si="58">AB78/AA78-1</f>
        <v>7.2385569601971511E-3</v>
      </c>
      <c r="AC90" s="302">
        <f t="shared" si="58"/>
        <v>7.647070078197693E-2</v>
      </c>
      <c r="AD90" s="302">
        <f t="shared" si="58"/>
        <v>-3.5306489316671463E-2</v>
      </c>
      <c r="AE90" s="302">
        <f t="shared" si="58"/>
        <v>0.1457427844306578</v>
      </c>
      <c r="AF90" s="302">
        <f t="shared" si="58"/>
        <v>1.8581259390433535E-2</v>
      </c>
      <c r="AG90" s="302">
        <f t="shared" si="58"/>
        <v>1.5366674112416101E-2</v>
      </c>
      <c r="AH90" s="302">
        <f t="shared" si="58"/>
        <v>5.4694245725714907E-2</v>
      </c>
      <c r="AI90" s="302">
        <f t="shared" si="58"/>
        <v>5.7690510545751472E-3</v>
      </c>
      <c r="AJ90" s="302">
        <f t="shared" si="58"/>
        <v>-3.3269716464837673E-3</v>
      </c>
      <c r="AK90" s="302">
        <f t="shared" si="58"/>
        <v>4.5184887807524055E-2</v>
      </c>
      <c r="AL90" s="302">
        <f t="shared" si="58"/>
        <v>-9.8437855855416645E-3</v>
      </c>
      <c r="AM90" s="302">
        <f t="shared" si="58"/>
        <v>1.1047091036795686E-2</v>
      </c>
      <c r="AN90" s="302">
        <f t="shared" si="58"/>
        <v>2.6911561611387524E-2</v>
      </c>
      <c r="AO90" s="302">
        <f t="shared" si="58"/>
        <v>-2.0242923847466621E-2</v>
      </c>
      <c r="AP90" s="302">
        <f t="shared" si="58"/>
        <v>-2.090263459316366E-2</v>
      </c>
      <c r="AQ90" s="302">
        <f t="shared" si="58"/>
        <v>-4.763799778923794E-2</v>
      </c>
      <c r="AR90" s="302">
        <f t="shared" si="58"/>
        <v>1.9500128135695682E-2</v>
      </c>
      <c r="AS90" s="302">
        <f t="shared" si="58"/>
        <v>3.887671855491015E-2</v>
      </c>
      <c r="AT90" s="302">
        <f t="shared" si="58"/>
        <v>-0.11162510732270459</v>
      </c>
      <c r="AU90" s="302">
        <f t="shared" si="58"/>
        <v>2.5867017863900443E-2</v>
      </c>
      <c r="AV90" s="302">
        <f t="shared" si="58"/>
        <v>-2.5728531794475651E-2</v>
      </c>
      <c r="AW90" s="302">
        <f t="shared" si="58"/>
        <v>5.8423432836499867E-2</v>
      </c>
      <c r="AX90" s="302">
        <f t="shared" si="58"/>
        <v>-1.5768217500639725E-2</v>
      </c>
      <c r="AY90" s="302">
        <f t="shared" si="58"/>
        <v>-2.4737506923899311E-2</v>
      </c>
      <c r="AZ90" s="302">
        <f t="shared" si="58"/>
        <v>1.4859018902287024E-2</v>
      </c>
      <c r="BA90" s="302">
        <f t="shared" si="58"/>
        <v>5.9904146331850594E-3</v>
      </c>
      <c r="BB90" s="302">
        <f t="shared" si="58"/>
        <v>1.1112852862602995E-2</v>
      </c>
      <c r="BC90" s="302">
        <f t="shared" si="58"/>
        <v>2.2836257687561368E-2</v>
      </c>
      <c r="BD90" s="302">
        <f t="shared" si="58"/>
        <v>1.7005812754598892E-2</v>
      </c>
      <c r="BE90" s="302">
        <f t="shared" si="58"/>
        <v>-4.8621500751212632E-2</v>
      </c>
      <c r="BF90" s="302">
        <f t="shared" si="58"/>
        <v>1.1635392790714238E-3</v>
      </c>
      <c r="BG90" s="302">
        <f t="shared" si="58"/>
        <v>3.0310234982735551E-3</v>
      </c>
      <c r="BH90" s="961"/>
      <c r="BI90" s="961"/>
      <c r="BJ90" s="967"/>
    </row>
    <row r="91" spans="1:62" s="163" customFormat="1" ht="17.25" thickBot="1">
      <c r="A91" s="1212"/>
      <c r="B91" s="30"/>
      <c r="C91" s="30"/>
      <c r="D91" s="30"/>
      <c r="E91" s="30"/>
      <c r="F91" s="30"/>
      <c r="G91" s="30"/>
      <c r="H91" s="30"/>
      <c r="I91" s="30"/>
      <c r="J91" s="30"/>
      <c r="K91" s="30"/>
      <c r="L91" s="30"/>
      <c r="M91" s="30"/>
      <c r="N91" s="30"/>
      <c r="O91" s="30"/>
      <c r="P91" s="1060"/>
      <c r="Q91" s="30"/>
      <c r="R91" s="30"/>
      <c r="S91" s="30"/>
      <c r="T91" s="368" t="s">
        <v>361</v>
      </c>
      <c r="U91" s="980"/>
      <c r="V91" s="980"/>
      <c r="W91" s="980"/>
      <c r="X91" s="980"/>
      <c r="Y91" s="980"/>
      <c r="Z91" s="980"/>
      <c r="AA91" s="176"/>
      <c r="AB91" s="981">
        <f t="shared" ref="AB91:BD91" si="59">AB79/AA79-1</f>
        <v>-2.8277356120871344E-2</v>
      </c>
      <c r="AC91" s="981">
        <f t="shared" si="59"/>
        <v>-4.5165436544210014E-2</v>
      </c>
      <c r="AD91" s="981">
        <f t="shared" si="59"/>
        <v>-3.3728664858380886E-2</v>
      </c>
      <c r="AE91" s="981">
        <f t="shared" si="59"/>
        <v>-3.1777654300770175E-2</v>
      </c>
      <c r="AF91" s="981">
        <f t="shared" si="59"/>
        <v>3.1154602016598032E-2</v>
      </c>
      <c r="AG91" s="981">
        <f t="shared" si="59"/>
        <v>1.9132624348471072E-2</v>
      </c>
      <c r="AH91" s="981">
        <f t="shared" si="59"/>
        <v>-9.2921316578397084E-3</v>
      </c>
      <c r="AI91" s="981">
        <f t="shared" si="59"/>
        <v>-7.21364964583322E-2</v>
      </c>
      <c r="AJ91" s="981">
        <f t="shared" si="59"/>
        <v>3.3215280850258377E-3</v>
      </c>
      <c r="AK91" s="981">
        <f t="shared" si="59"/>
        <v>8.388029175639522E-3</v>
      </c>
      <c r="AL91" s="981">
        <f t="shared" si="59"/>
        <v>-8.2535545499606955E-2</v>
      </c>
      <c r="AM91" s="981">
        <f t="shared" si="59"/>
        <v>-5.1548706147609868E-2</v>
      </c>
      <c r="AN91" s="981">
        <f t="shared" si="59"/>
        <v>-3.5695507985365804E-2</v>
      </c>
      <c r="AO91" s="981">
        <f t="shared" si="59"/>
        <v>-3.0078726583243953E-2</v>
      </c>
      <c r="AP91" s="981">
        <f t="shared" si="59"/>
        <v>-1.2859930564548816E-2</v>
      </c>
      <c r="AQ91" s="981">
        <f t="shared" si="59"/>
        <v>-1.7241564357438177E-2</v>
      </c>
      <c r="AR91" s="981">
        <f t="shared" si="59"/>
        <v>3.2459422203259258E-3</v>
      </c>
      <c r="AS91" s="981">
        <f t="shared" si="59"/>
        <v>-9.634091042734827E-2</v>
      </c>
      <c r="AT91" s="981">
        <f t="shared" si="59"/>
        <v>-8.3037490175095874E-2</v>
      </c>
      <c r="AU91" s="981">
        <f t="shared" si="59"/>
        <v>-2.9419991553215952E-2</v>
      </c>
      <c r="AV91" s="981">
        <f t="shared" si="59"/>
        <v>-3.2819391392964303E-2</v>
      </c>
      <c r="AW91" s="981">
        <f t="shared" si="59"/>
        <v>6.1778355438906196E-3</v>
      </c>
      <c r="AX91" s="981">
        <f t="shared" si="59"/>
        <v>1.8896176020251065E-3</v>
      </c>
      <c r="AY91" s="981">
        <f t="shared" si="59"/>
        <v>-2.8660891586378079E-2</v>
      </c>
      <c r="AZ91" s="981">
        <f t="shared" si="59"/>
        <v>-4.4363098456376426E-2</v>
      </c>
      <c r="BA91" s="981">
        <f t="shared" si="59"/>
        <v>-2.0410897704314257E-2</v>
      </c>
      <c r="BB91" s="981">
        <f t="shared" si="59"/>
        <v>-3.6629335901045224E-2</v>
      </c>
      <c r="BC91" s="981">
        <f t="shared" si="59"/>
        <v>-1.2211800715974719E-2</v>
      </c>
      <c r="BD91" s="981">
        <f t="shared" si="59"/>
        <v>-2.7443839299309936E-2</v>
      </c>
      <c r="BE91" s="981">
        <f>BE79/BD79-1</f>
        <v>-3.1626387038358295E-2</v>
      </c>
      <c r="BF91" s="981">
        <f>BF79/BE79-1</f>
        <v>-3.0698360475986397E-2</v>
      </c>
      <c r="BG91" s="981">
        <f>BG79/BF79-1</f>
        <v>-1.9710327810594785E-3</v>
      </c>
      <c r="BH91" s="971"/>
      <c r="BI91" s="971"/>
      <c r="BJ91" s="967"/>
    </row>
    <row r="92" spans="1:62" s="163" customFormat="1" ht="15.75" thickTop="1">
      <c r="A92" s="1212"/>
      <c r="B92" s="30"/>
      <c r="C92" s="30"/>
      <c r="D92" s="30"/>
      <c r="E92" s="30"/>
      <c r="F92" s="30"/>
      <c r="G92" s="30"/>
      <c r="H92" s="30"/>
      <c r="I92" s="30"/>
      <c r="J92" s="30"/>
      <c r="K92" s="30"/>
      <c r="L92" s="30"/>
      <c r="M92" s="30"/>
      <c r="N92" s="30"/>
      <c r="O92" s="30"/>
      <c r="P92" s="1060"/>
      <c r="Q92" s="30"/>
      <c r="R92" s="30"/>
      <c r="S92" s="30"/>
      <c r="T92" s="281" t="s">
        <v>21</v>
      </c>
      <c r="U92" s="982"/>
      <c r="V92" s="982"/>
      <c r="W92" s="982"/>
      <c r="X92" s="982"/>
      <c r="Y92" s="982"/>
      <c r="Z92" s="982"/>
      <c r="AA92" s="179"/>
      <c r="AB92" s="983">
        <f t="shared" ref="AB92:BG92" si="60">AB80/AA80-1</f>
        <v>9.9096603705712827E-3</v>
      </c>
      <c r="AC92" s="983">
        <f t="shared" si="60"/>
        <v>8.0910676217844646E-3</v>
      </c>
      <c r="AD92" s="983">
        <f t="shared" si="60"/>
        <v>-6.1006569904668018E-3</v>
      </c>
      <c r="AE92" s="983">
        <f t="shared" si="60"/>
        <v>4.6754861279197701E-2</v>
      </c>
      <c r="AF92" s="983">
        <f t="shared" si="60"/>
        <v>9.9452390538901092E-3</v>
      </c>
      <c r="AG92" s="983">
        <f t="shared" si="60"/>
        <v>1.0076207546046101E-2</v>
      </c>
      <c r="AH92" s="983">
        <f t="shared" si="60"/>
        <v>-5.9429108973584333E-3</v>
      </c>
      <c r="AI92" s="983">
        <f t="shared" si="60"/>
        <v>-3.221364365157342E-2</v>
      </c>
      <c r="AJ92" s="983">
        <f t="shared" si="60"/>
        <v>3.0307546802617935E-2</v>
      </c>
      <c r="AK92" s="983">
        <f t="shared" si="60"/>
        <v>1.830180649350277E-2</v>
      </c>
      <c r="AL92" s="983">
        <f t="shared" si="60"/>
        <v>-1.1854265567207922E-2</v>
      </c>
      <c r="AM92" s="983">
        <f t="shared" si="60"/>
        <v>2.3451097352197747E-2</v>
      </c>
      <c r="AN92" s="983">
        <f t="shared" si="60"/>
        <v>6.5233313178787444E-3</v>
      </c>
      <c r="AO92" s="983">
        <f t="shared" si="60"/>
        <v>-3.6282126536409942E-3</v>
      </c>
      <c r="AP92" s="983">
        <f t="shared" si="60"/>
        <v>5.7252382898071996E-3</v>
      </c>
      <c r="AQ92" s="983">
        <f t="shared" si="60"/>
        <v>-1.7863728797736789E-2</v>
      </c>
      <c r="AR92" s="983">
        <f t="shared" si="60"/>
        <v>2.7998530086390305E-2</v>
      </c>
      <c r="AS92" s="983">
        <f t="shared" si="60"/>
        <v>-5.4463396918025486E-2</v>
      </c>
      <c r="AT92" s="983">
        <f t="shared" si="60"/>
        <v>-5.6017814791792464E-2</v>
      </c>
      <c r="AU92" s="983">
        <f t="shared" si="60"/>
        <v>4.4252632862644026E-2</v>
      </c>
      <c r="AV92" s="983">
        <f t="shared" si="60"/>
        <v>4.0945520860909523E-2</v>
      </c>
      <c r="AW92" s="983">
        <f t="shared" si="60"/>
        <v>3.25041881132202E-2</v>
      </c>
      <c r="AX92" s="1061">
        <f t="shared" si="60"/>
        <v>7.1208679098395677E-3</v>
      </c>
      <c r="AY92" s="983">
        <f t="shared" si="60"/>
        <v>-3.8855614041569564E-2</v>
      </c>
      <c r="AZ92" s="983">
        <f t="shared" si="60"/>
        <v>-3.2319964660267431E-2</v>
      </c>
      <c r="BA92" s="983">
        <f t="shared" si="60"/>
        <v>-1.6935516166757814E-2</v>
      </c>
      <c r="BB92" s="983">
        <f t="shared" si="60"/>
        <v>-1.302355807338107E-2</v>
      </c>
      <c r="BC92" s="983">
        <f t="shared" si="60"/>
        <v>-3.7930802716423573E-2</v>
      </c>
      <c r="BD92" s="983">
        <f t="shared" si="60"/>
        <v>-3.251335529674082E-2</v>
      </c>
      <c r="BE92" s="983">
        <f t="shared" si="60"/>
        <v>-5.8638447302777341E-2</v>
      </c>
      <c r="BF92" s="983">
        <f t="shared" si="60"/>
        <v>2.016423835088843E-2</v>
      </c>
      <c r="BG92" s="983">
        <f t="shared" si="60"/>
        <v>-2.9756023632301343E-2</v>
      </c>
      <c r="BH92" s="984"/>
      <c r="BI92" s="984"/>
      <c r="BJ92" s="967"/>
    </row>
    <row r="93" spans="1:62" s="163" customFormat="1">
      <c r="A93" s="1212"/>
      <c r="B93" s="30"/>
      <c r="C93" s="30"/>
      <c r="D93" s="30"/>
      <c r="E93" s="30"/>
      <c r="F93" s="30"/>
      <c r="G93" s="30"/>
      <c r="H93" s="30"/>
      <c r="I93" s="30"/>
      <c r="J93" s="30"/>
      <c r="K93" s="30"/>
      <c r="L93" s="30"/>
      <c r="M93" s="30"/>
      <c r="N93" s="30"/>
      <c r="O93" s="30"/>
      <c r="P93" s="33"/>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3"/>
    </row>
    <row r="94" spans="1:62">
      <c r="P94" s="33"/>
      <c r="T94" s="292" t="s">
        <v>345</v>
      </c>
    </row>
    <row r="95" spans="1:62">
      <c r="P95" s="1056"/>
      <c r="T95" s="156"/>
      <c r="U95" s="258"/>
      <c r="V95" s="258"/>
      <c r="W95" s="258"/>
      <c r="X95" s="258"/>
      <c r="Y95" s="258"/>
      <c r="Z95" s="258"/>
      <c r="AA95" s="157">
        <v>1990</v>
      </c>
      <c r="AB95" s="157">
        <f t="shared" ref="AB95:BG95" si="61">AA95+1</f>
        <v>1991</v>
      </c>
      <c r="AC95" s="157">
        <f t="shared" si="61"/>
        <v>1992</v>
      </c>
      <c r="AD95" s="157">
        <f t="shared" si="61"/>
        <v>1993</v>
      </c>
      <c r="AE95" s="157">
        <f t="shared" si="61"/>
        <v>1994</v>
      </c>
      <c r="AF95" s="157">
        <f t="shared" si="61"/>
        <v>1995</v>
      </c>
      <c r="AG95" s="157">
        <f t="shared" si="61"/>
        <v>1996</v>
      </c>
      <c r="AH95" s="157">
        <f t="shared" si="61"/>
        <v>1997</v>
      </c>
      <c r="AI95" s="157">
        <f t="shared" si="61"/>
        <v>1998</v>
      </c>
      <c r="AJ95" s="157">
        <f t="shared" si="61"/>
        <v>1999</v>
      </c>
      <c r="AK95" s="157">
        <f t="shared" si="61"/>
        <v>2000</v>
      </c>
      <c r="AL95" s="157">
        <f t="shared" si="61"/>
        <v>2001</v>
      </c>
      <c r="AM95" s="157">
        <f t="shared" si="61"/>
        <v>2002</v>
      </c>
      <c r="AN95" s="157">
        <f t="shared" si="61"/>
        <v>2003</v>
      </c>
      <c r="AO95" s="157">
        <f t="shared" si="61"/>
        <v>2004</v>
      </c>
      <c r="AP95" s="157">
        <f t="shared" si="61"/>
        <v>2005</v>
      </c>
      <c r="AQ95" s="157">
        <f t="shared" si="61"/>
        <v>2006</v>
      </c>
      <c r="AR95" s="157">
        <f t="shared" si="61"/>
        <v>2007</v>
      </c>
      <c r="AS95" s="157">
        <f t="shared" si="61"/>
        <v>2008</v>
      </c>
      <c r="AT95" s="157">
        <f t="shared" si="61"/>
        <v>2009</v>
      </c>
      <c r="AU95" s="157">
        <f t="shared" si="61"/>
        <v>2010</v>
      </c>
      <c r="AV95" s="157">
        <f t="shared" si="61"/>
        <v>2011</v>
      </c>
      <c r="AW95" s="157">
        <f t="shared" si="61"/>
        <v>2012</v>
      </c>
      <c r="AX95" s="157">
        <f t="shared" si="61"/>
        <v>2013</v>
      </c>
      <c r="AY95" s="157">
        <f t="shared" si="61"/>
        <v>2014</v>
      </c>
      <c r="AZ95" s="157">
        <f t="shared" si="61"/>
        <v>2015</v>
      </c>
      <c r="BA95" s="157">
        <f t="shared" si="61"/>
        <v>2016</v>
      </c>
      <c r="BB95" s="157">
        <f t="shared" si="61"/>
        <v>2017</v>
      </c>
      <c r="BC95" s="157">
        <f t="shared" si="61"/>
        <v>2018</v>
      </c>
      <c r="BD95" s="157">
        <f t="shared" si="61"/>
        <v>2019</v>
      </c>
      <c r="BE95" s="157">
        <f t="shared" si="61"/>
        <v>2020</v>
      </c>
      <c r="BF95" s="157">
        <f t="shared" si="61"/>
        <v>2021</v>
      </c>
      <c r="BG95" s="157">
        <f t="shared" si="61"/>
        <v>2022</v>
      </c>
      <c r="BH95" s="157" t="s">
        <v>16</v>
      </c>
      <c r="BI95" s="157" t="s">
        <v>1</v>
      </c>
      <c r="BJ95" s="294"/>
    </row>
    <row r="96" spans="1:62">
      <c r="P96" s="1060"/>
      <c r="T96" s="282" t="s">
        <v>54</v>
      </c>
      <c r="U96" s="979"/>
      <c r="V96" s="979"/>
      <c r="W96" s="979"/>
      <c r="X96" s="979"/>
      <c r="Y96" s="979"/>
      <c r="Z96" s="979"/>
      <c r="AA96" s="172"/>
      <c r="AB96" s="295"/>
      <c r="AC96" s="295"/>
      <c r="AD96" s="295"/>
      <c r="AE96" s="295"/>
      <c r="AF96" s="295"/>
      <c r="AG96" s="295"/>
      <c r="AH96" s="295"/>
      <c r="AI96" s="295"/>
      <c r="AJ96" s="295"/>
      <c r="AK96" s="295"/>
      <c r="AL96" s="295"/>
      <c r="AM96" s="295"/>
      <c r="AN96" s="295"/>
      <c r="AO96" s="295"/>
      <c r="AP96" s="295"/>
      <c r="AQ96" s="295"/>
      <c r="AR96" s="295"/>
      <c r="AS96" s="295"/>
      <c r="AT96" s="295"/>
      <c r="AU96" s="295"/>
      <c r="AV96" s="295"/>
      <c r="AW96" s="295"/>
      <c r="AX96" s="295"/>
      <c r="AY96" s="302">
        <f t="shared" ref="AY96:BE104" si="62">AY72/$AX72-1</f>
        <v>-5.205069343928781E-2</v>
      </c>
      <c r="AZ96" s="302">
        <f t="shared" si="62"/>
        <v>-0.10033220680391564</v>
      </c>
      <c r="BA96" s="302">
        <f t="shared" si="62"/>
        <v>-4.0226450581532625E-2</v>
      </c>
      <c r="BB96" s="302">
        <f t="shared" si="62"/>
        <v>-6.5725850640669159E-2</v>
      </c>
      <c r="BC96" s="302">
        <f t="shared" si="62"/>
        <v>-0.13679905287570582</v>
      </c>
      <c r="BD96" s="302">
        <f t="shared" si="62"/>
        <v>-0.1771079309789475</v>
      </c>
      <c r="BE96" s="302">
        <f t="shared" si="62"/>
        <v>-0.19841062247928487</v>
      </c>
      <c r="BF96" s="302">
        <f t="shared" ref="BF96:BG96" si="63">BF72/$AX72-1</f>
        <v>-0.18583771648403824</v>
      </c>
      <c r="BG96" s="302">
        <f t="shared" si="63"/>
        <v>-0.2090818484522875</v>
      </c>
      <c r="BH96" s="961"/>
      <c r="BI96" s="961"/>
      <c r="BJ96" s="967"/>
    </row>
    <row r="97" spans="1:62" s="163" customFormat="1">
      <c r="A97" s="1212"/>
      <c r="B97" s="30"/>
      <c r="C97" s="30"/>
      <c r="D97" s="30"/>
      <c r="E97" s="30"/>
      <c r="F97" s="30"/>
      <c r="G97" s="30"/>
      <c r="H97" s="30"/>
      <c r="I97" s="30"/>
      <c r="J97" s="30"/>
      <c r="K97" s="30"/>
      <c r="L97" s="30"/>
      <c r="M97" s="30"/>
      <c r="N97" s="30"/>
      <c r="O97" s="30"/>
      <c r="P97" s="1060"/>
      <c r="Q97" s="30"/>
      <c r="R97" s="30"/>
      <c r="S97" s="30"/>
      <c r="T97" s="282" t="s">
        <v>55</v>
      </c>
      <c r="U97" s="979"/>
      <c r="V97" s="979"/>
      <c r="W97" s="979"/>
      <c r="X97" s="979"/>
      <c r="Y97" s="979"/>
      <c r="Z97" s="979"/>
      <c r="AA97" s="172"/>
      <c r="AB97" s="295"/>
      <c r="AC97" s="295"/>
      <c r="AD97" s="295"/>
      <c r="AE97" s="295"/>
      <c r="AF97" s="295"/>
      <c r="AG97" s="295"/>
      <c r="AH97" s="295"/>
      <c r="AI97" s="295"/>
      <c r="AJ97" s="295"/>
      <c r="AK97" s="295"/>
      <c r="AL97" s="295"/>
      <c r="AM97" s="295"/>
      <c r="AN97" s="295"/>
      <c r="AO97" s="295"/>
      <c r="AP97" s="295"/>
      <c r="AQ97" s="295"/>
      <c r="AR97" s="295"/>
      <c r="AS97" s="295"/>
      <c r="AT97" s="295"/>
      <c r="AU97" s="295"/>
      <c r="AV97" s="295"/>
      <c r="AW97" s="295"/>
      <c r="AX97" s="295"/>
      <c r="AY97" s="302">
        <f t="shared" si="62"/>
        <v>-2.8297938546892887E-2</v>
      </c>
      <c r="AZ97" s="302">
        <f t="shared" si="62"/>
        <v>-5.4008278303339319E-2</v>
      </c>
      <c r="BA97" s="302">
        <f t="shared" si="62"/>
        <v>-9.5480443810473048E-2</v>
      </c>
      <c r="BB97" s="302">
        <f t="shared" si="62"/>
        <v>-0.10955201086931809</v>
      </c>
      <c r="BC97" s="302">
        <f t="shared" si="62"/>
        <v>-0.12753323415205942</v>
      </c>
      <c r="BD97" s="302">
        <f t="shared" si="62"/>
        <v>-0.15047665599629523</v>
      </c>
      <c r="BE97" s="302">
        <f t="shared" si="62"/>
        <v>-0.23343028242907027</v>
      </c>
      <c r="BF97" s="302">
        <f t="shared" ref="BF97:BG97" si="64">BF73/$AX73-1</f>
        <v>-0.18404826784473693</v>
      </c>
      <c r="BG97" s="302">
        <f t="shared" si="64"/>
        <v>-0.23518133913282191</v>
      </c>
      <c r="BH97" s="961"/>
      <c r="BI97" s="961"/>
      <c r="BJ97" s="967"/>
    </row>
    <row r="98" spans="1:62" s="163" customFormat="1">
      <c r="A98" s="1212"/>
      <c r="B98" s="30"/>
      <c r="C98" s="30"/>
      <c r="D98" s="30"/>
      <c r="E98" s="30"/>
      <c r="F98" s="30"/>
      <c r="G98" s="30"/>
      <c r="H98" s="30"/>
      <c r="I98" s="30"/>
      <c r="J98" s="30"/>
      <c r="K98" s="30"/>
      <c r="L98" s="30"/>
      <c r="M98" s="30"/>
      <c r="N98" s="30"/>
      <c r="O98" s="30"/>
      <c r="P98" s="1060"/>
      <c r="Q98" s="30"/>
      <c r="R98" s="30"/>
      <c r="S98" s="30"/>
      <c r="T98" s="282" t="s">
        <v>56</v>
      </c>
      <c r="U98" s="979"/>
      <c r="V98" s="979"/>
      <c r="W98" s="979"/>
      <c r="X98" s="979"/>
      <c r="Y98" s="979"/>
      <c r="Z98" s="979"/>
      <c r="AA98" s="172"/>
      <c r="AB98" s="295"/>
      <c r="AC98" s="295"/>
      <c r="AD98" s="295"/>
      <c r="AE98" s="295"/>
      <c r="AF98" s="295"/>
      <c r="AG98" s="295"/>
      <c r="AH98" s="295"/>
      <c r="AI98" s="295"/>
      <c r="AJ98" s="295"/>
      <c r="AK98" s="295"/>
      <c r="AL98" s="295"/>
      <c r="AM98" s="295"/>
      <c r="AN98" s="295"/>
      <c r="AO98" s="295"/>
      <c r="AP98" s="295"/>
      <c r="AQ98" s="295"/>
      <c r="AR98" s="295"/>
      <c r="AS98" s="295"/>
      <c r="AT98" s="295"/>
      <c r="AU98" s="295"/>
      <c r="AV98" s="295"/>
      <c r="AW98" s="295"/>
      <c r="AX98" s="295"/>
      <c r="AY98" s="302">
        <f t="shared" si="62"/>
        <v>-2.3043196124304832E-2</v>
      </c>
      <c r="AZ98" s="302">
        <f t="shared" si="62"/>
        <v>-2.8907828175636197E-2</v>
      </c>
      <c r="BA98" s="302">
        <f t="shared" si="62"/>
        <v>-3.723178140477279E-2</v>
      </c>
      <c r="BB98" s="302">
        <f t="shared" si="62"/>
        <v>-4.5645943059942962E-2</v>
      </c>
      <c r="BC98" s="302">
        <f t="shared" si="62"/>
        <v>-5.617089843791645E-2</v>
      </c>
      <c r="BD98" s="302">
        <f t="shared" si="62"/>
        <v>-7.4740299763520146E-2</v>
      </c>
      <c r="BE98" s="302">
        <f t="shared" si="62"/>
        <v>-0.17914895150716614</v>
      </c>
      <c r="BF98" s="302">
        <f t="shared" ref="BF98:BG98" si="65">BF74/$AX74-1</f>
        <v>-0.17280215136331323</v>
      </c>
      <c r="BG98" s="302">
        <f t="shared" si="65"/>
        <v>-0.13932150747533334</v>
      </c>
      <c r="BH98" s="961"/>
      <c r="BI98" s="961"/>
      <c r="BJ98" s="967"/>
    </row>
    <row r="99" spans="1:62" s="163" customFormat="1">
      <c r="A99" s="1212"/>
      <c r="B99" s="30"/>
      <c r="C99" s="30"/>
      <c r="D99" s="30"/>
      <c r="E99" s="30"/>
      <c r="F99" s="30"/>
      <c r="G99" s="30"/>
      <c r="H99" s="30"/>
      <c r="I99" s="30"/>
      <c r="J99" s="30"/>
      <c r="K99" s="30"/>
      <c r="L99" s="30"/>
      <c r="M99" s="30"/>
      <c r="N99" s="30"/>
      <c r="O99" s="30"/>
      <c r="P99" s="1060"/>
      <c r="Q99" s="30"/>
      <c r="R99" s="30"/>
      <c r="S99" s="30"/>
      <c r="T99" s="282" t="s">
        <v>57</v>
      </c>
      <c r="U99" s="979"/>
      <c r="V99" s="979"/>
      <c r="W99" s="979"/>
      <c r="X99" s="979"/>
      <c r="Y99" s="979"/>
      <c r="Z99" s="979"/>
      <c r="AA99" s="172"/>
      <c r="AB99" s="295"/>
      <c r="AC99" s="295"/>
      <c r="AD99" s="295"/>
      <c r="AE99" s="295"/>
      <c r="AF99" s="295"/>
      <c r="AG99" s="295"/>
      <c r="AH99" s="295"/>
      <c r="AI99" s="295"/>
      <c r="AJ99" s="295"/>
      <c r="AK99" s="295"/>
      <c r="AL99" s="295"/>
      <c r="AM99" s="295"/>
      <c r="AN99" s="295"/>
      <c r="AO99" s="295"/>
      <c r="AP99" s="295"/>
      <c r="AQ99" s="295"/>
      <c r="AR99" s="295"/>
      <c r="AS99" s="295"/>
      <c r="AT99" s="295"/>
      <c r="AU99" s="295"/>
      <c r="AV99" s="295"/>
      <c r="AW99" s="295"/>
      <c r="AX99" s="295"/>
      <c r="AY99" s="302">
        <f t="shared" si="62"/>
        <v>-5.5672097223040562E-2</v>
      </c>
      <c r="AZ99" s="302">
        <f t="shared" si="62"/>
        <v>-7.4251832749467894E-2</v>
      </c>
      <c r="BA99" s="302">
        <f t="shared" si="62"/>
        <v>-0.43021146290814805</v>
      </c>
      <c r="BB99" s="302">
        <f t="shared" si="62"/>
        <v>-0.4331301890573056</v>
      </c>
      <c r="BC99" s="302">
        <f t="shared" si="62"/>
        <v>-0.35907513195395302</v>
      </c>
      <c r="BD99" s="302">
        <f t="shared" si="62"/>
        <v>-0.40154891365815482</v>
      </c>
      <c r="BE99" s="302">
        <f t="shared" si="62"/>
        <v>-0.41891654103334863</v>
      </c>
      <c r="BF99" s="302">
        <f t="shared" ref="BF99:BG99" si="66">BF75/$AX75-1</f>
        <v>-0.42294198005735018</v>
      </c>
      <c r="BG99" s="302">
        <f t="shared" si="66"/>
        <v>-0.47302585230714289</v>
      </c>
      <c r="BH99" s="961"/>
      <c r="BI99" s="961"/>
      <c r="BJ99" s="967"/>
    </row>
    <row r="100" spans="1:62" s="163" customFormat="1">
      <c r="A100" s="1212"/>
      <c r="B100" s="30"/>
      <c r="C100" s="30"/>
      <c r="D100" s="30"/>
      <c r="E100" s="30"/>
      <c r="F100" s="30"/>
      <c r="G100" s="30"/>
      <c r="H100" s="30"/>
      <c r="I100" s="30"/>
      <c r="J100" s="30"/>
      <c r="K100" s="30"/>
      <c r="L100" s="30"/>
      <c r="M100" s="30"/>
      <c r="N100" s="30"/>
      <c r="O100" s="30"/>
      <c r="P100" s="1060"/>
      <c r="Q100" s="30"/>
      <c r="R100" s="30"/>
      <c r="S100" s="30"/>
      <c r="T100" s="282" t="s">
        <v>58</v>
      </c>
      <c r="U100" s="979"/>
      <c r="V100" s="979"/>
      <c r="W100" s="979"/>
      <c r="X100" s="979"/>
      <c r="Y100" s="979"/>
      <c r="Z100" s="979"/>
      <c r="AA100" s="172"/>
      <c r="AB100" s="295"/>
      <c r="AC100" s="295"/>
      <c r="AD100" s="295"/>
      <c r="AE100" s="295"/>
      <c r="AF100" s="295"/>
      <c r="AG100" s="295"/>
      <c r="AH100" s="295"/>
      <c r="AI100" s="295"/>
      <c r="AJ100" s="295"/>
      <c r="AK100" s="295"/>
      <c r="AL100" s="295"/>
      <c r="AM100" s="295"/>
      <c r="AN100" s="295"/>
      <c r="AO100" s="295"/>
      <c r="AP100" s="295"/>
      <c r="AQ100" s="295"/>
      <c r="AR100" s="295"/>
      <c r="AS100" s="295"/>
      <c r="AT100" s="295"/>
      <c r="AU100" s="295"/>
      <c r="AV100" s="295"/>
      <c r="AW100" s="295"/>
      <c r="AX100" s="295"/>
      <c r="AY100" s="302">
        <f t="shared" si="62"/>
        <v>-3.822192753438558E-2</v>
      </c>
      <c r="AZ100" s="302">
        <f t="shared" si="62"/>
        <v>-8.1694706828846164E-2</v>
      </c>
      <c r="BA100" s="302">
        <f t="shared" si="62"/>
        <v>-7.6385761462605561E-2</v>
      </c>
      <c r="BB100" s="302">
        <f t="shared" si="62"/>
        <v>-1.7561990347896295E-2</v>
      </c>
      <c r="BC100" s="302">
        <f t="shared" si="62"/>
        <v>-0.13532936976314791</v>
      </c>
      <c r="BD100" s="302">
        <f t="shared" si="62"/>
        <v>-0.11536197544859672</v>
      </c>
      <c r="BE100" s="302">
        <f t="shared" si="62"/>
        <v>-7.4806069584020585E-2</v>
      </c>
      <c r="BF100" s="302">
        <f t="shared" ref="BF100:BG100" si="67">BF76/$AX76-1</f>
        <v>-0.14499095732866818</v>
      </c>
      <c r="BG100" s="302">
        <f t="shared" si="67"/>
        <v>-0.17695249479508013</v>
      </c>
      <c r="BH100" s="961"/>
      <c r="BI100" s="961"/>
      <c r="BJ100" s="967"/>
    </row>
    <row r="101" spans="1:62" s="163" customFormat="1">
      <c r="A101" s="1212"/>
      <c r="B101" s="30"/>
      <c r="C101" s="30"/>
      <c r="D101" s="30"/>
      <c r="E101" s="30"/>
      <c r="F101" s="30"/>
      <c r="G101" s="30"/>
      <c r="H101" s="30"/>
      <c r="I101" s="30"/>
      <c r="J101" s="30"/>
      <c r="K101" s="30"/>
      <c r="L101" s="30"/>
      <c r="M101" s="30"/>
      <c r="N101" s="30"/>
      <c r="O101" s="30"/>
      <c r="P101" s="1060"/>
      <c r="Q101" s="30"/>
      <c r="R101" s="30"/>
      <c r="S101" s="30"/>
      <c r="T101" s="282" t="s">
        <v>360</v>
      </c>
      <c r="U101" s="979"/>
      <c r="V101" s="979"/>
      <c r="W101" s="979"/>
      <c r="X101" s="979"/>
      <c r="Y101" s="979"/>
      <c r="Z101" s="979"/>
      <c r="AA101" s="172"/>
      <c r="AB101" s="295"/>
      <c r="AC101" s="295"/>
      <c r="AD101" s="295"/>
      <c r="AE101" s="295"/>
      <c r="AF101" s="295"/>
      <c r="AG101" s="295"/>
      <c r="AH101" s="295"/>
      <c r="AI101" s="295"/>
      <c r="AJ101" s="295"/>
      <c r="AK101" s="295"/>
      <c r="AL101" s="295"/>
      <c r="AM101" s="295"/>
      <c r="AN101" s="295"/>
      <c r="AO101" s="295"/>
      <c r="AP101" s="295"/>
      <c r="AQ101" s="295"/>
      <c r="AR101" s="295"/>
      <c r="AS101" s="295"/>
      <c r="AT101" s="295"/>
      <c r="AU101" s="295"/>
      <c r="AV101" s="295"/>
      <c r="AW101" s="295"/>
      <c r="AX101" s="295"/>
      <c r="AY101" s="302">
        <f t="shared" si="62"/>
        <v>-1.1897417653729647E-2</v>
      </c>
      <c r="AZ101" s="302">
        <f t="shared" si="62"/>
        <v>-4.2661955098691529E-2</v>
      </c>
      <c r="BA101" s="302">
        <f t="shared" si="62"/>
        <v>-5.1119258401733592E-2</v>
      </c>
      <c r="BB101" s="302">
        <f t="shared" si="62"/>
        <v>-3.6104280094272023E-2</v>
      </c>
      <c r="BC101" s="302">
        <f t="shared" si="62"/>
        <v>-5.0880537827762806E-2</v>
      </c>
      <c r="BD101" s="302">
        <f t="shared" si="62"/>
        <v>-8.4752014521597641E-2</v>
      </c>
      <c r="BE101" s="302">
        <f t="shared" si="62"/>
        <v>-0.14415163208482484</v>
      </c>
      <c r="BF101" s="302">
        <f t="shared" ref="BF101:BG101" si="68">BF77/$AX77-1</f>
        <v>-0.11477493743553713</v>
      </c>
      <c r="BG101" s="302">
        <f t="shared" si="68"/>
        <v>-0.16955901695984388</v>
      </c>
      <c r="BH101" s="961"/>
      <c r="BI101" s="961"/>
      <c r="BJ101" s="967"/>
    </row>
    <row r="102" spans="1:62" s="163" customFormat="1">
      <c r="A102" s="1212"/>
      <c r="B102" s="30"/>
      <c r="C102" s="30"/>
      <c r="D102" s="30"/>
      <c r="E102" s="30"/>
      <c r="F102" s="30"/>
      <c r="G102" s="30"/>
      <c r="H102" s="30"/>
      <c r="I102" s="30"/>
      <c r="J102" s="30"/>
      <c r="K102" s="30"/>
      <c r="L102" s="30"/>
      <c r="M102" s="30"/>
      <c r="N102" s="30"/>
      <c r="O102" s="30"/>
      <c r="P102" s="1060"/>
      <c r="Q102" s="30"/>
      <c r="R102" s="30"/>
      <c r="S102" s="30"/>
      <c r="T102" s="282" t="s">
        <v>59</v>
      </c>
      <c r="U102" s="979"/>
      <c r="V102" s="979"/>
      <c r="W102" s="979"/>
      <c r="X102" s="979"/>
      <c r="Y102" s="979"/>
      <c r="Z102" s="979"/>
      <c r="AA102" s="172"/>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302">
        <f t="shared" si="62"/>
        <v>-2.4737506923899311E-2</v>
      </c>
      <c r="AZ102" s="302">
        <f t="shared" si="62"/>
        <v>-1.0246063104589975E-2</v>
      </c>
      <c r="BA102" s="302">
        <f t="shared" si="62"/>
        <v>-4.3170266377593469E-3</v>
      </c>
      <c r="BB102" s="302">
        <f t="shared" si="62"/>
        <v>6.7478517430143992E-3</v>
      </c>
      <c r="BC102" s="302">
        <f t="shared" si="62"/>
        <v>2.9738205111816685E-2</v>
      </c>
      <c r="BD102" s="302">
        <f t="shared" si="62"/>
        <v>4.7249740214205138E-2</v>
      </c>
      <c r="BE102" s="302">
        <f t="shared" si="62"/>
        <v>-3.6691138163270631E-3</v>
      </c>
      <c r="BF102" s="302">
        <f t="shared" ref="BF102:BG102" si="69">BF78/$AX78-1</f>
        <v>-2.5098436953002734E-3</v>
      </c>
      <c r="BG102" s="302">
        <f t="shared" si="69"/>
        <v>5.1357240775584678E-4</v>
      </c>
      <c r="BH102" s="961"/>
      <c r="BI102" s="961"/>
      <c r="BJ102" s="967"/>
    </row>
    <row r="103" spans="1:62" s="163" customFormat="1" ht="17.25" thickBot="1">
      <c r="A103" s="1212"/>
      <c r="B103" s="30"/>
      <c r="C103" s="30"/>
      <c r="D103" s="30"/>
      <c r="E103" s="30"/>
      <c r="F103" s="30"/>
      <c r="G103" s="30"/>
      <c r="H103" s="30"/>
      <c r="I103" s="30"/>
      <c r="J103" s="30"/>
      <c r="K103" s="30"/>
      <c r="L103" s="30"/>
      <c r="M103" s="30"/>
      <c r="N103" s="30"/>
      <c r="O103" s="30"/>
      <c r="P103" s="1060"/>
      <c r="Q103" s="30"/>
      <c r="R103" s="30"/>
      <c r="S103" s="30"/>
      <c r="T103" s="368" t="s">
        <v>361</v>
      </c>
      <c r="U103" s="980"/>
      <c r="V103" s="980"/>
      <c r="W103" s="980"/>
      <c r="X103" s="980"/>
      <c r="Y103" s="980"/>
      <c r="Z103" s="980"/>
      <c r="AA103" s="176"/>
      <c r="AB103" s="987"/>
      <c r="AC103" s="987"/>
      <c r="AD103" s="987"/>
      <c r="AE103" s="987"/>
      <c r="AF103" s="987"/>
      <c r="AG103" s="987"/>
      <c r="AH103" s="987"/>
      <c r="AI103" s="987"/>
      <c r="AJ103" s="987"/>
      <c r="AK103" s="987"/>
      <c r="AL103" s="987"/>
      <c r="AM103" s="987"/>
      <c r="AN103" s="987"/>
      <c r="AO103" s="987"/>
      <c r="AP103" s="987"/>
      <c r="AQ103" s="987"/>
      <c r="AR103" s="987"/>
      <c r="AS103" s="987"/>
      <c r="AT103" s="987"/>
      <c r="AU103" s="987"/>
      <c r="AV103" s="987"/>
      <c r="AW103" s="987"/>
      <c r="AX103" s="987"/>
      <c r="AY103" s="981">
        <f t="shared" si="62"/>
        <v>-2.8660891586378079E-2</v>
      </c>
      <c r="AZ103" s="981">
        <f t="shared" si="62"/>
        <v>-7.1752504087460478E-2</v>
      </c>
      <c r="BA103" s="981">
        <f t="shared" si="62"/>
        <v>-9.0698868770817231E-2</v>
      </c>
      <c r="BB103" s="981">
        <f t="shared" si="62"/>
        <v>-0.12400596534181141</v>
      </c>
      <c r="BC103" s="981">
        <f t="shared" si="62"/>
        <v>-0.13470342992143991</v>
      </c>
      <c r="BD103" s="981">
        <f t="shared" si="62"/>
        <v>-0.15845048993692001</v>
      </c>
      <c r="BE103" s="981">
        <f>BE79/$AX79-1</f>
        <v>-0.18506566045411577</v>
      </c>
      <c r="BF103" s="981">
        <f>BF79/$AX79-1</f>
        <v>-0.21008280857375516</v>
      </c>
      <c r="BG103" s="981">
        <f>BG79/$AX79-1</f>
        <v>-0.21163976125237871</v>
      </c>
      <c r="BH103" s="971"/>
      <c r="BI103" s="971"/>
      <c r="BJ103" s="967"/>
    </row>
    <row r="104" spans="1:62" s="163" customFormat="1" ht="15.75" thickTop="1">
      <c r="A104" s="1212"/>
      <c r="B104" s="30"/>
      <c r="C104" s="30"/>
      <c r="D104" s="30"/>
      <c r="E104" s="30"/>
      <c r="F104" s="30"/>
      <c r="G104" s="30"/>
      <c r="H104" s="30"/>
      <c r="I104" s="30"/>
      <c r="J104" s="30"/>
      <c r="K104" s="30"/>
      <c r="L104" s="30"/>
      <c r="M104" s="30"/>
      <c r="N104" s="30"/>
      <c r="O104" s="30"/>
      <c r="P104" s="1060"/>
      <c r="Q104" s="30"/>
      <c r="R104" s="30"/>
      <c r="S104" s="30"/>
      <c r="T104" s="281" t="s">
        <v>21</v>
      </c>
      <c r="U104" s="982"/>
      <c r="V104" s="982"/>
      <c r="W104" s="982"/>
      <c r="X104" s="982"/>
      <c r="Y104" s="982"/>
      <c r="Z104" s="982"/>
      <c r="AA104" s="179"/>
      <c r="AB104" s="552"/>
      <c r="AC104" s="552"/>
      <c r="AD104" s="552"/>
      <c r="AE104" s="552"/>
      <c r="AF104" s="552"/>
      <c r="AG104" s="552"/>
      <c r="AH104" s="552"/>
      <c r="AI104" s="552"/>
      <c r="AJ104" s="552"/>
      <c r="AK104" s="552"/>
      <c r="AL104" s="552"/>
      <c r="AM104" s="552"/>
      <c r="AN104" s="552"/>
      <c r="AO104" s="552"/>
      <c r="AP104" s="552"/>
      <c r="AQ104" s="552"/>
      <c r="AR104" s="552"/>
      <c r="AS104" s="552"/>
      <c r="AT104" s="552"/>
      <c r="AU104" s="552"/>
      <c r="AV104" s="552"/>
      <c r="AW104" s="552"/>
      <c r="AX104" s="552"/>
      <c r="AY104" s="983">
        <f t="shared" si="62"/>
        <v>-3.8855614041569564E-2</v>
      </c>
      <c r="AZ104" s="983">
        <f t="shared" si="62"/>
        <v>-6.991976662916044E-2</v>
      </c>
      <c r="BA104" s="983">
        <f t="shared" si="62"/>
        <v>-8.5671155457794246E-2</v>
      </c>
      <c r="BB104" s="983">
        <f t="shared" si="62"/>
        <v>-9.7578970262857001E-2</v>
      </c>
      <c r="BC104" s="983">
        <f t="shared" si="62"/>
        <v>-0.13180852430896839</v>
      </c>
      <c r="BD104" s="983">
        <f t="shared" si="62"/>
        <v>-0.16003634222371255</v>
      </c>
      <c r="BE104" s="983">
        <f t="shared" si="62"/>
        <v>-0.20929050690647544</v>
      </c>
      <c r="BF104" s="983">
        <f t="shared" ref="BF104:BG104" si="70">BF80/$AX80-1</f>
        <v>-0.19334645222142754</v>
      </c>
      <c r="BG104" s="983">
        <f t="shared" si="70"/>
        <v>-0.21734925425220653</v>
      </c>
      <c r="BH104" s="984"/>
      <c r="BI104" s="984"/>
      <c r="BJ104" s="967"/>
    </row>
    <row r="105" spans="1:62" s="163" customFormat="1">
      <c r="A105" s="1212"/>
      <c r="B105" s="30"/>
      <c r="C105" s="30"/>
      <c r="D105" s="30"/>
      <c r="E105" s="30"/>
      <c r="F105" s="30"/>
      <c r="G105" s="30"/>
      <c r="H105" s="30"/>
      <c r="I105" s="30"/>
      <c r="J105" s="30"/>
      <c r="K105" s="30"/>
      <c r="L105" s="30"/>
      <c r="M105" s="30"/>
      <c r="N105" s="30"/>
      <c r="O105" s="30"/>
      <c r="P105" s="33"/>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3"/>
    </row>
    <row r="108" spans="1:62" s="163" customFormat="1">
      <c r="A108" s="1212"/>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3"/>
    </row>
    <row r="109" spans="1:62" s="163" customFormat="1">
      <c r="A109" s="1212"/>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3"/>
    </row>
    <row r="110" spans="1:62" s="163" customFormat="1">
      <c r="A110" s="1212"/>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3"/>
    </row>
    <row r="111" spans="1:62" s="163" customFormat="1">
      <c r="A111" s="1212"/>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3"/>
    </row>
    <row r="112" spans="1:62" s="163" customFormat="1">
      <c r="A112" s="1212"/>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3"/>
    </row>
    <row r="113" spans="1:62" s="163" customFormat="1">
      <c r="A113" s="1212"/>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3"/>
    </row>
    <row r="114" spans="1:62" s="163" customFormat="1">
      <c r="A114" s="1212"/>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3"/>
    </row>
    <row r="115" spans="1:62" s="163" customFormat="1">
      <c r="A115" s="1212"/>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3"/>
    </row>
    <row r="116" spans="1:62" s="163" customFormat="1">
      <c r="A116" s="1212"/>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3"/>
    </row>
  </sheetData>
  <mergeCells count="11">
    <mergeCell ref="Q1:T1"/>
    <mergeCell ref="S19:T19"/>
    <mergeCell ref="S13:T13"/>
    <mergeCell ref="S15:T15"/>
    <mergeCell ref="S30:T30"/>
    <mergeCell ref="S57:T57"/>
    <mergeCell ref="S34:T34"/>
    <mergeCell ref="S33:T33"/>
    <mergeCell ref="S32:T32"/>
    <mergeCell ref="S31:T31"/>
    <mergeCell ref="S54:T54"/>
  </mergeCells>
  <phoneticPr fontId="10"/>
  <pageMargins left="2.0866141732283467" right="0.70866141732283472" top="1.1417322834645669" bottom="0.35433070866141736" header="0.31496062992125984" footer="0.31496062992125984"/>
  <pageSetup paperSize="9" scale="39" fitToWidth="0" orientation="portrait" r:id="rId1"/>
  <headerFooter alignWithMargins="0"/>
  <ignoredErrors>
    <ignoredError sqref="AA19:BG19 AA45:BG45 AA61:BG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K190"/>
  <sheetViews>
    <sheetView zoomScaleNormal="100" workbookViewId="0">
      <pane xSplit="20"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625" style="1212" customWidth="1"/>
    <col min="2" max="15" width="1.625" style="30" hidden="1" customWidth="1"/>
    <col min="16" max="19" width="1.625" style="30" customWidth="1"/>
    <col min="20" max="20" width="44.25" style="30" customWidth="1"/>
    <col min="21" max="26" width="10.625" style="30" hidden="1" customWidth="1"/>
    <col min="27" max="59" width="11.125" style="30" customWidth="1"/>
    <col min="60" max="60" width="11.125" style="30" hidden="1" customWidth="1"/>
    <col min="61" max="61" width="10.625" style="33" customWidth="1"/>
    <col min="62" max="62" width="7.875" style="30" customWidth="1"/>
    <col min="63" max="72" width="9" style="30"/>
    <col min="73" max="73" width="10.875" style="30" customWidth="1"/>
    <col min="74" max="87" width="9" style="30"/>
    <col min="88" max="88" width="11.125" style="30" customWidth="1"/>
    <col min="89" max="16384" width="9" style="30"/>
  </cols>
  <sheetData>
    <row r="1" spans="2:89" ht="49.5" customHeight="1">
      <c r="Q1" s="1242" t="s">
        <v>362</v>
      </c>
      <c r="R1" s="1249"/>
      <c r="S1" s="1249"/>
      <c r="T1" s="1249"/>
      <c r="U1" s="666"/>
      <c r="V1" s="666"/>
      <c r="W1" s="666"/>
      <c r="X1" s="666"/>
      <c r="Y1" s="666"/>
      <c r="Z1" s="666"/>
    </row>
    <row r="2" spans="2:89" ht="14.25" customHeight="1">
      <c r="Q2" s="36" t="str">
        <f>'0.Contents'!C2</f>
        <v>＜暫定データ＞</v>
      </c>
    </row>
    <row r="3" spans="2:89" ht="18.75" customHeight="1" thickBot="1">
      <c r="Q3" s="30" t="s">
        <v>355</v>
      </c>
    </row>
    <row r="4" spans="2:89" ht="15.75" thickBot="1">
      <c r="Q4" s="667"/>
      <c r="R4" s="668"/>
      <c r="S4" s="668"/>
      <c r="T4" s="669"/>
      <c r="U4" s="557"/>
      <c r="V4" s="557"/>
      <c r="W4" s="557"/>
      <c r="X4" s="557"/>
      <c r="Y4" s="557"/>
      <c r="Z4" s="557"/>
      <c r="AA4" s="557">
        <v>1990</v>
      </c>
      <c r="AB4" s="557">
        <f>AA4+1</f>
        <v>1991</v>
      </c>
      <c r="AC4" s="557">
        <f t="shared" ref="AC4:BE4" si="0">AB4+1</f>
        <v>1992</v>
      </c>
      <c r="AD4" s="557">
        <f t="shared" si="0"/>
        <v>1993</v>
      </c>
      <c r="AE4" s="557">
        <f t="shared" si="0"/>
        <v>1994</v>
      </c>
      <c r="AF4" s="557">
        <f t="shared" si="0"/>
        <v>1995</v>
      </c>
      <c r="AG4" s="557">
        <f t="shared" si="0"/>
        <v>1996</v>
      </c>
      <c r="AH4" s="557">
        <f t="shared" si="0"/>
        <v>1997</v>
      </c>
      <c r="AI4" s="557">
        <f t="shared" si="0"/>
        <v>1998</v>
      </c>
      <c r="AJ4" s="557">
        <f t="shared" si="0"/>
        <v>1999</v>
      </c>
      <c r="AK4" s="557">
        <f t="shared" si="0"/>
        <v>2000</v>
      </c>
      <c r="AL4" s="557">
        <f t="shared" si="0"/>
        <v>2001</v>
      </c>
      <c r="AM4" s="557">
        <f t="shared" si="0"/>
        <v>2002</v>
      </c>
      <c r="AN4" s="557">
        <f t="shared" si="0"/>
        <v>2003</v>
      </c>
      <c r="AO4" s="557">
        <f t="shared" si="0"/>
        <v>2004</v>
      </c>
      <c r="AP4" s="557">
        <f t="shared" si="0"/>
        <v>2005</v>
      </c>
      <c r="AQ4" s="557">
        <f t="shared" si="0"/>
        <v>2006</v>
      </c>
      <c r="AR4" s="557">
        <f t="shared" si="0"/>
        <v>2007</v>
      </c>
      <c r="AS4" s="557">
        <f t="shared" si="0"/>
        <v>2008</v>
      </c>
      <c r="AT4" s="557">
        <f t="shared" si="0"/>
        <v>2009</v>
      </c>
      <c r="AU4" s="557">
        <f t="shared" si="0"/>
        <v>2010</v>
      </c>
      <c r="AV4" s="557">
        <f t="shared" si="0"/>
        <v>2011</v>
      </c>
      <c r="AW4" s="557">
        <f t="shared" si="0"/>
        <v>2012</v>
      </c>
      <c r="AX4" s="557">
        <f t="shared" si="0"/>
        <v>2013</v>
      </c>
      <c r="AY4" s="557">
        <f t="shared" si="0"/>
        <v>2014</v>
      </c>
      <c r="AZ4" s="557">
        <f t="shared" si="0"/>
        <v>2015</v>
      </c>
      <c r="BA4" s="557">
        <f t="shared" si="0"/>
        <v>2016</v>
      </c>
      <c r="BB4" s="557">
        <f t="shared" si="0"/>
        <v>2017</v>
      </c>
      <c r="BC4" s="557">
        <f t="shared" si="0"/>
        <v>2018</v>
      </c>
      <c r="BD4" s="557">
        <f t="shared" si="0"/>
        <v>2019</v>
      </c>
      <c r="BE4" s="558">
        <f t="shared" si="0"/>
        <v>2020</v>
      </c>
      <c r="BF4" s="557">
        <f t="shared" ref="BF4:BG4" si="1">BE4+1</f>
        <v>2021</v>
      </c>
      <c r="BG4" s="557">
        <f t="shared" si="1"/>
        <v>2022</v>
      </c>
      <c r="BH4" s="1228" t="s">
        <v>16</v>
      </c>
      <c r="BI4" s="471"/>
    </row>
    <row r="5" spans="2:89">
      <c r="Q5" s="674" t="s">
        <v>463</v>
      </c>
      <c r="R5" s="672"/>
      <c r="S5" s="672"/>
      <c r="T5" s="673"/>
      <c r="U5" s="675"/>
      <c r="V5" s="675"/>
      <c r="W5" s="675"/>
      <c r="X5" s="675"/>
      <c r="Y5" s="675"/>
      <c r="Z5" s="675"/>
      <c r="AA5" s="675">
        <f>SUM(AA6,AA14,AA77,AA56,AA101)</f>
        <v>1067561.8983855413</v>
      </c>
      <c r="AB5" s="675">
        <f t="shared" ref="AB5:BE5" si="2">SUM(AB6,AB14,AB77,AB56,AB101)</f>
        <v>1077811.2664300413</v>
      </c>
      <c r="AC5" s="675">
        <f t="shared" si="2"/>
        <v>1085822.1188397971</v>
      </c>
      <c r="AD5" s="675">
        <f t="shared" si="2"/>
        <v>1081001.6257430208</v>
      </c>
      <c r="AE5" s="675">
        <f t="shared" si="2"/>
        <v>1130903.9129167628</v>
      </c>
      <c r="AF5" s="675">
        <f t="shared" si="2"/>
        <v>1142141.1813057226</v>
      </c>
      <c r="AG5" s="675">
        <f t="shared" si="2"/>
        <v>1153549.6329822023</v>
      </c>
      <c r="AH5" s="675">
        <f t="shared" si="2"/>
        <v>1147096.7505250375</v>
      </c>
      <c r="AI5" s="675">
        <f t="shared" si="2"/>
        <v>1113157.7684669045</v>
      </c>
      <c r="AJ5" s="675">
        <f t="shared" si="2"/>
        <v>1149478.6834938733</v>
      </c>
      <c r="AK5" s="675">
        <f t="shared" si="2"/>
        <v>1170300.1609849171</v>
      </c>
      <c r="AL5" s="675">
        <f t="shared" si="2"/>
        <v>1157360.1408356458</v>
      </c>
      <c r="AM5" s="675">
        <f t="shared" si="2"/>
        <v>1188990.8054189971</v>
      </c>
      <c r="AN5" s="675">
        <f t="shared" si="2"/>
        <v>1197298.2133972207</v>
      </c>
      <c r="AO5" s="675">
        <f t="shared" si="2"/>
        <v>1193442.4110291954</v>
      </c>
      <c r="AP5" s="675">
        <f t="shared" si="2"/>
        <v>1200521.1122516496</v>
      </c>
      <c r="AQ5" s="675">
        <f t="shared" si="2"/>
        <v>1178716.348024558</v>
      </c>
      <c r="AR5" s="675">
        <f t="shared" si="2"/>
        <v>1214489.3158623697</v>
      </c>
      <c r="AS5" s="675">
        <f t="shared" si="2"/>
        <v>1146922.1417937931</v>
      </c>
      <c r="AT5" s="675">
        <f t="shared" si="2"/>
        <v>1087131.5649887184</v>
      </c>
      <c r="AU5" s="675">
        <f t="shared" si="2"/>
        <v>1137029.6587623225</v>
      </c>
      <c r="AV5" s="675">
        <f t="shared" si="2"/>
        <v>1187985.0714465934</v>
      </c>
      <c r="AW5" s="675">
        <f t="shared" si="2"/>
        <v>1227315.4535415717</v>
      </c>
      <c r="AX5" s="675">
        <f t="shared" si="2"/>
        <v>1235393.6393310544</v>
      </c>
      <c r="AY5" s="675">
        <f t="shared" si="2"/>
        <v>1185623.0555570356</v>
      </c>
      <c r="AZ5" s="675">
        <f t="shared" si="2"/>
        <v>1145912.6025612922</v>
      </c>
      <c r="BA5" s="676">
        <f t="shared" si="2"/>
        <v>1125462.0395700391</v>
      </c>
      <c r="BB5" s="675">
        <f t="shared" si="2"/>
        <v>1108832.6154584419</v>
      </c>
      <c r="BC5" s="677">
        <f t="shared" si="2"/>
        <v>1063804.8131939429</v>
      </c>
      <c r="BD5" s="675">
        <f t="shared" si="2"/>
        <v>1027822.5158534693</v>
      </c>
      <c r="BE5" s="676">
        <f t="shared" si="2"/>
        <v>967435.90799729002</v>
      </c>
      <c r="BF5" s="676">
        <f t="shared" ref="BF5:BG5" si="3">SUM(BF6,BF14,BF77,BF56,BF101)</f>
        <v>987069.28684791259</v>
      </c>
      <c r="BG5" s="675">
        <f t="shared" si="3"/>
        <v>958023.29365550983</v>
      </c>
      <c r="BH5" s="678"/>
      <c r="BI5" s="679"/>
      <c r="BJ5" s="680"/>
      <c r="CH5" s="33"/>
      <c r="CI5" s="33"/>
      <c r="CJ5" s="33"/>
      <c r="CK5" s="33"/>
    </row>
    <row r="6" spans="2:89">
      <c r="Q6" s="681"/>
      <c r="R6" s="682" t="s">
        <v>33</v>
      </c>
      <c r="S6" s="683"/>
      <c r="T6" s="51"/>
      <c r="U6" s="685"/>
      <c r="V6" s="685"/>
      <c r="W6" s="685"/>
      <c r="X6" s="685"/>
      <c r="Y6" s="685"/>
      <c r="Z6" s="685"/>
      <c r="AA6" s="685">
        <f>SUM(AA7,AA13)</f>
        <v>96212.148260935355</v>
      </c>
      <c r="AB6" s="685">
        <f t="shared" ref="AB6:AX6" si="4">SUM(AB7,AB13)</f>
        <v>94872.796706576584</v>
      </c>
      <c r="AC6" s="685">
        <f t="shared" si="4"/>
        <v>93454.31889472749</v>
      </c>
      <c r="AD6" s="685">
        <f t="shared" si="4"/>
        <v>93557.772218121681</v>
      </c>
      <c r="AE6" s="685">
        <f t="shared" si="4"/>
        <v>93088.274707593926</v>
      </c>
      <c r="AF6" s="685">
        <f t="shared" si="4"/>
        <v>91419.500520516449</v>
      </c>
      <c r="AG6" s="685">
        <f t="shared" si="4"/>
        <v>91588.095465298466</v>
      </c>
      <c r="AH6" s="685">
        <f t="shared" si="4"/>
        <v>93597.327249696798</v>
      </c>
      <c r="AI6" s="685">
        <f t="shared" si="4"/>
        <v>86444.556993530088</v>
      </c>
      <c r="AJ6" s="685">
        <f t="shared" si="4"/>
        <v>89990.794365053735</v>
      </c>
      <c r="AK6" s="685">
        <f t="shared" si="4"/>
        <v>88876.038232913255</v>
      </c>
      <c r="AL6" s="685">
        <f t="shared" si="4"/>
        <v>86330.374749824143</v>
      </c>
      <c r="AM6" s="685">
        <f t="shared" si="4"/>
        <v>93184.12155587523</v>
      </c>
      <c r="AN6" s="685">
        <f t="shared" si="4"/>
        <v>94685.241361083157</v>
      </c>
      <c r="AO6" s="685">
        <f t="shared" si="4"/>
        <v>95007.940891195394</v>
      </c>
      <c r="AP6" s="685">
        <f t="shared" si="4"/>
        <v>98003.86801494463</v>
      </c>
      <c r="AQ6" s="685">
        <f t="shared" si="4"/>
        <v>97105.923223228121</v>
      </c>
      <c r="AR6" s="685">
        <f t="shared" si="4"/>
        <v>103039.29261171621</v>
      </c>
      <c r="AS6" s="685">
        <f t="shared" si="4"/>
        <v>99179.199593490659</v>
      </c>
      <c r="AT6" s="685">
        <f t="shared" si="4"/>
        <v>97950.391350355145</v>
      </c>
      <c r="AU6" s="685">
        <f t="shared" si="4"/>
        <v>98959.613162465495</v>
      </c>
      <c r="AV6" s="685">
        <f t="shared" si="4"/>
        <v>100933.84827588666</v>
      </c>
      <c r="AW6" s="685">
        <f t="shared" si="4"/>
        <v>103880.58671779995</v>
      </c>
      <c r="AX6" s="685">
        <f t="shared" si="4"/>
        <v>102675.53615536705</v>
      </c>
      <c r="AY6" s="685">
        <f t="shared" ref="AY6:BE6" si="5">SUM(AY7,AY13)</f>
        <v>96927.769685080755</v>
      </c>
      <c r="AZ6" s="685">
        <f t="shared" si="5"/>
        <v>93489.191879638733</v>
      </c>
      <c r="BA6" s="686">
        <f t="shared" si="5"/>
        <v>97195.500055928598</v>
      </c>
      <c r="BB6" s="685">
        <f t="shared" si="5"/>
        <v>91214.963805339183</v>
      </c>
      <c r="BC6" s="687">
        <f t="shared" si="5"/>
        <v>89747.050933062987</v>
      </c>
      <c r="BD6" s="685">
        <f t="shared" si="5"/>
        <v>85784.43714735398</v>
      </c>
      <c r="BE6" s="686">
        <f t="shared" si="5"/>
        <v>78848.490001596336</v>
      </c>
      <c r="BF6" s="686">
        <f t="shared" ref="BF6:BG6" si="6">SUM(BF7,BF13)</f>
        <v>84011.83157960391</v>
      </c>
      <c r="BG6" s="685">
        <f t="shared" si="6"/>
        <v>80308.431005303544</v>
      </c>
      <c r="BH6" s="688"/>
      <c r="BI6" s="689"/>
    </row>
    <row r="7" spans="2:89">
      <c r="Q7" s="681"/>
      <c r="R7" s="690"/>
      <c r="S7" s="691" t="s">
        <v>363</v>
      </c>
      <c r="T7" s="51"/>
      <c r="U7" s="685"/>
      <c r="V7" s="685"/>
      <c r="W7" s="685"/>
      <c r="X7" s="685"/>
      <c r="Y7" s="685"/>
      <c r="Z7" s="685"/>
      <c r="AA7" s="685">
        <f>SUM(AA8:AA12)</f>
        <v>96219.453145638137</v>
      </c>
      <c r="AB7" s="685">
        <f t="shared" ref="AB7:BA7" si="7">SUM(AB8:AB12)</f>
        <v>95407.916797497601</v>
      </c>
      <c r="AC7" s="685">
        <f t="shared" si="7"/>
        <v>94327.088152004711</v>
      </c>
      <c r="AD7" s="685">
        <f t="shared" si="7"/>
        <v>94434.681949981896</v>
      </c>
      <c r="AE7" s="685">
        <f t="shared" si="7"/>
        <v>94572.638403423975</v>
      </c>
      <c r="AF7" s="685">
        <f t="shared" si="7"/>
        <v>93224.084648519158</v>
      </c>
      <c r="AG7" s="685">
        <f t="shared" si="7"/>
        <v>93517.885270226659</v>
      </c>
      <c r="AH7" s="685">
        <f t="shared" si="7"/>
        <v>95885.575031192508</v>
      </c>
      <c r="AI7" s="685">
        <f t="shared" si="7"/>
        <v>91592.348013764349</v>
      </c>
      <c r="AJ7" s="685">
        <f t="shared" si="7"/>
        <v>95231.087237238971</v>
      </c>
      <c r="AK7" s="685">
        <f t="shared" si="7"/>
        <v>95275.267029916198</v>
      </c>
      <c r="AL7" s="685">
        <f t="shared" si="7"/>
        <v>93032.656881849442</v>
      </c>
      <c r="AM7" s="685">
        <f t="shared" si="7"/>
        <v>95529.564217195788</v>
      </c>
      <c r="AN7" s="685">
        <f t="shared" si="7"/>
        <v>96842.62181756465</v>
      </c>
      <c r="AO7" s="685">
        <f t="shared" si="7"/>
        <v>96955.686351584416</v>
      </c>
      <c r="AP7" s="685">
        <f t="shared" si="7"/>
        <v>102417.02027536176</v>
      </c>
      <c r="AQ7" s="685">
        <f t="shared" si="7"/>
        <v>100662.27042522027</v>
      </c>
      <c r="AR7" s="685">
        <f t="shared" si="7"/>
        <v>105626.73962716549</v>
      </c>
      <c r="AS7" s="685">
        <f t="shared" si="7"/>
        <v>103497.62207195503</v>
      </c>
      <c r="AT7" s="685">
        <f t="shared" si="7"/>
        <v>100712.04347175037</v>
      </c>
      <c r="AU7" s="685">
        <f t="shared" si="7"/>
        <v>104084.47781316959</v>
      </c>
      <c r="AV7" s="685">
        <f t="shared" si="7"/>
        <v>105138.75721347568</v>
      </c>
      <c r="AW7" s="685">
        <f t="shared" si="7"/>
        <v>107044.24332447292</v>
      </c>
      <c r="AX7" s="685">
        <f t="shared" si="7"/>
        <v>106179.48404131085</v>
      </c>
      <c r="AY7" s="685">
        <f>SUM(AY8:AY12)</f>
        <v>99690.95673423665</v>
      </c>
      <c r="AZ7" s="685">
        <f t="shared" si="7"/>
        <v>96882.918845528824</v>
      </c>
      <c r="BA7" s="686">
        <f t="shared" si="7"/>
        <v>101432.70744944899</v>
      </c>
      <c r="BB7" s="685">
        <f t="shared" ref="BB7:BG7" si="8">SUM(BB8:BB12)</f>
        <v>95841.099856456305</v>
      </c>
      <c r="BC7" s="687">
        <f t="shared" si="8"/>
        <v>94414.597025986091</v>
      </c>
      <c r="BD7" s="685">
        <f t="shared" si="8"/>
        <v>89507.264291627784</v>
      </c>
      <c r="BE7" s="686">
        <f t="shared" si="8"/>
        <v>82029.015998140603</v>
      </c>
      <c r="BF7" s="686">
        <f t="shared" si="8"/>
        <v>87436.252556661042</v>
      </c>
      <c r="BG7" s="685">
        <f t="shared" si="8"/>
        <v>83926.600615573538</v>
      </c>
      <c r="BH7" s="688"/>
      <c r="BI7" s="689"/>
    </row>
    <row r="8" spans="2:89">
      <c r="Q8" s="681"/>
      <c r="R8" s="693"/>
      <c r="S8" s="693"/>
      <c r="T8" s="694" t="s">
        <v>364</v>
      </c>
      <c r="U8" s="695"/>
      <c r="V8" s="695"/>
      <c r="W8" s="695"/>
      <c r="X8" s="695"/>
      <c r="Y8" s="695"/>
      <c r="Z8" s="695"/>
      <c r="AA8" s="695">
        <v>27758.471743628463</v>
      </c>
      <c r="AB8" s="695">
        <v>25805.721347143925</v>
      </c>
      <c r="AC8" s="695">
        <v>23042.952819029226</v>
      </c>
      <c r="AD8" s="695">
        <v>22954.524700723254</v>
      </c>
      <c r="AE8" s="695">
        <v>19618.556220724538</v>
      </c>
      <c r="AF8" s="695">
        <v>18824.147363606815</v>
      </c>
      <c r="AG8" s="695">
        <v>18316.478685924601</v>
      </c>
      <c r="AH8" s="695">
        <v>17170.343799266506</v>
      </c>
      <c r="AI8" s="695">
        <v>15308.917351297627</v>
      </c>
      <c r="AJ8" s="695">
        <v>16355.536616333684</v>
      </c>
      <c r="AK8" s="695">
        <v>17169.681897546008</v>
      </c>
      <c r="AL8" s="695">
        <v>16494.485224294858</v>
      </c>
      <c r="AM8" s="695">
        <v>16305.609284059383</v>
      </c>
      <c r="AN8" s="695">
        <v>15870.659074673345</v>
      </c>
      <c r="AO8" s="695">
        <v>16167.057529363126</v>
      </c>
      <c r="AP8" s="695">
        <v>18780.688131288582</v>
      </c>
      <c r="AQ8" s="695">
        <v>19366.693513500992</v>
      </c>
      <c r="AR8" s="695">
        <v>19342.125940611339</v>
      </c>
      <c r="AS8" s="695">
        <v>19043.266420776519</v>
      </c>
      <c r="AT8" s="695">
        <v>18788.678178188158</v>
      </c>
      <c r="AU8" s="695">
        <v>19474.551733964312</v>
      </c>
      <c r="AV8" s="695">
        <v>18234.872053489791</v>
      </c>
      <c r="AW8" s="695">
        <v>17674.854861864085</v>
      </c>
      <c r="AX8" s="695">
        <v>15837.520644567714</v>
      </c>
      <c r="AY8" s="695">
        <v>15596.252591362943</v>
      </c>
      <c r="AZ8" s="695">
        <v>15119.252556626416</v>
      </c>
      <c r="BA8" s="696">
        <v>15440.997229244984</v>
      </c>
      <c r="BB8" s="695">
        <v>15181.742550238094</v>
      </c>
      <c r="BC8" s="697">
        <v>16892.530059121586</v>
      </c>
      <c r="BD8" s="695">
        <v>16360.279874097159</v>
      </c>
      <c r="BE8" s="696">
        <v>14661.087223398161</v>
      </c>
      <c r="BF8" s="696">
        <v>16220.106760931871</v>
      </c>
      <c r="BG8" s="695">
        <v>15784.382636673747</v>
      </c>
      <c r="BH8" s="698"/>
      <c r="BI8" s="699"/>
      <c r="BJ8" s="48"/>
      <c r="BK8" s="48"/>
      <c r="BL8" s="48"/>
      <c r="BM8" s="48"/>
    </row>
    <row r="9" spans="2:89">
      <c r="Q9" s="681"/>
      <c r="R9" s="693"/>
      <c r="S9" s="693"/>
      <c r="T9" s="700" t="s">
        <v>365</v>
      </c>
      <c r="U9" s="702"/>
      <c r="V9" s="702"/>
      <c r="W9" s="702"/>
      <c r="X9" s="702"/>
      <c r="Y9" s="702"/>
      <c r="Z9" s="702"/>
      <c r="AA9" s="702">
        <v>36100.631993707299</v>
      </c>
      <c r="AB9" s="702">
        <v>36690.6515688246</v>
      </c>
      <c r="AC9" s="702">
        <v>37395.87325831948</v>
      </c>
      <c r="AD9" s="702">
        <v>39631.922939871118</v>
      </c>
      <c r="AE9" s="702">
        <v>39598.221766450195</v>
      </c>
      <c r="AF9" s="702">
        <v>39965.374552316294</v>
      </c>
      <c r="AG9" s="702">
        <v>41382.100478403809</v>
      </c>
      <c r="AH9" s="702">
        <v>44281.013416586793</v>
      </c>
      <c r="AI9" s="702">
        <v>44086.952108766025</v>
      </c>
      <c r="AJ9" s="702">
        <v>44974.786853244397</v>
      </c>
      <c r="AK9" s="702">
        <v>45137.59921723821</v>
      </c>
      <c r="AL9" s="702">
        <v>44261.042618247367</v>
      </c>
      <c r="AM9" s="702">
        <v>43232.486154569517</v>
      </c>
      <c r="AN9" s="702">
        <v>43504.942244232756</v>
      </c>
      <c r="AO9" s="702">
        <v>44276.67969692318</v>
      </c>
      <c r="AP9" s="702">
        <v>45827.901251098665</v>
      </c>
      <c r="AQ9" s="702">
        <v>45311.908550458167</v>
      </c>
      <c r="AR9" s="702">
        <v>45039.886689692241</v>
      </c>
      <c r="AS9" s="702">
        <v>42792.638536727798</v>
      </c>
      <c r="AT9" s="702">
        <v>42299.059401778955</v>
      </c>
      <c r="AU9" s="702">
        <v>43167.073793224146</v>
      </c>
      <c r="AV9" s="702">
        <v>40130.96721840516</v>
      </c>
      <c r="AW9" s="702">
        <v>39533.181526849883</v>
      </c>
      <c r="AX9" s="702">
        <v>38811.415735066963</v>
      </c>
      <c r="AY9" s="702">
        <v>37428.559480503936</v>
      </c>
      <c r="AZ9" s="702">
        <v>38283.875139089127</v>
      </c>
      <c r="BA9" s="703">
        <v>35107.817809829488</v>
      </c>
      <c r="BB9" s="702">
        <v>34298.503545308253</v>
      </c>
      <c r="BC9" s="704">
        <v>35008.276561692066</v>
      </c>
      <c r="BD9" s="702">
        <v>33548.923165541928</v>
      </c>
      <c r="BE9" s="703">
        <v>27395.263477675904</v>
      </c>
      <c r="BF9" s="703">
        <v>28562.645578586009</v>
      </c>
      <c r="BG9" s="702">
        <v>29257.367049215805</v>
      </c>
      <c r="BH9" s="705"/>
      <c r="BI9" s="699"/>
      <c r="BJ9" s="48"/>
      <c r="BK9" s="48"/>
      <c r="BL9" s="48"/>
      <c r="BM9" s="48"/>
    </row>
    <row r="10" spans="2:89">
      <c r="Q10" s="681"/>
      <c r="R10" s="693"/>
      <c r="S10" s="693"/>
      <c r="T10" s="700" t="s">
        <v>76</v>
      </c>
      <c r="U10" s="702"/>
      <c r="V10" s="702"/>
      <c r="W10" s="702"/>
      <c r="X10" s="702"/>
      <c r="Y10" s="702"/>
      <c r="Z10" s="702"/>
      <c r="AA10" s="702">
        <v>1489.2247312704801</v>
      </c>
      <c r="AB10" s="702">
        <v>1467.0581364462912</v>
      </c>
      <c r="AC10" s="702">
        <v>1648.6470348467296</v>
      </c>
      <c r="AD10" s="702">
        <v>1559.4771345547808</v>
      </c>
      <c r="AE10" s="702">
        <v>1277.0009731161583</v>
      </c>
      <c r="AF10" s="702">
        <v>1318.2909053440417</v>
      </c>
      <c r="AG10" s="702">
        <v>1117.8034950349886</v>
      </c>
      <c r="AH10" s="702">
        <v>1221.0652319032031</v>
      </c>
      <c r="AI10" s="702">
        <v>1189.1001332939695</v>
      </c>
      <c r="AJ10" s="702">
        <v>1243.3075714949971</v>
      </c>
      <c r="AK10" s="702">
        <v>1118.7594135361007</v>
      </c>
      <c r="AL10" s="702">
        <v>1083.33473910046</v>
      </c>
      <c r="AM10" s="702">
        <v>1324.9431657335952</v>
      </c>
      <c r="AN10" s="702">
        <v>935.38859707361826</v>
      </c>
      <c r="AO10" s="702">
        <v>1452.2346617480182</v>
      </c>
      <c r="AP10" s="702">
        <v>1629.0698212631107</v>
      </c>
      <c r="AQ10" s="702">
        <v>1163.500747282442</v>
      </c>
      <c r="AR10" s="702">
        <v>2413.5852154751069</v>
      </c>
      <c r="AS10" s="702">
        <v>2511.2144913389702</v>
      </c>
      <c r="AT10" s="702">
        <v>2587.3438662753083</v>
      </c>
      <c r="AU10" s="702">
        <v>2902.7154204389499</v>
      </c>
      <c r="AV10" s="702">
        <v>3112.9904200468222</v>
      </c>
      <c r="AW10" s="702">
        <v>4122.9030693234017</v>
      </c>
      <c r="AX10" s="702">
        <v>3080.34352550739</v>
      </c>
      <c r="AY10" s="702">
        <v>3192.5653149477812</v>
      </c>
      <c r="AZ10" s="702">
        <v>2956.946385329873</v>
      </c>
      <c r="BA10" s="703">
        <v>3445.425311676403</v>
      </c>
      <c r="BB10" s="702">
        <v>2571.0152309310638</v>
      </c>
      <c r="BC10" s="704">
        <v>2202.4591472563725</v>
      </c>
      <c r="BD10" s="702">
        <v>1440.5811592850637</v>
      </c>
      <c r="BE10" s="703">
        <v>1510.5739243566304</v>
      </c>
      <c r="BF10" s="703">
        <v>1407.7126692161351</v>
      </c>
      <c r="BG10" s="702">
        <v>1092.1954382315364</v>
      </c>
      <c r="BH10" s="705"/>
      <c r="BI10" s="699"/>
      <c r="BJ10" s="48"/>
      <c r="BK10" s="48"/>
      <c r="BL10" s="48"/>
      <c r="BM10" s="48"/>
    </row>
    <row r="11" spans="2:89">
      <c r="Q11" s="681"/>
      <c r="R11" s="693"/>
      <c r="S11" s="693"/>
      <c r="T11" s="700" t="s">
        <v>77</v>
      </c>
      <c r="U11" s="702"/>
      <c r="V11" s="702"/>
      <c r="W11" s="702"/>
      <c r="X11" s="702"/>
      <c r="Y11" s="702"/>
      <c r="Z11" s="702"/>
      <c r="AA11" s="702">
        <v>30871.124677031905</v>
      </c>
      <c r="AB11" s="702">
        <v>31444.485745082784</v>
      </c>
      <c r="AC11" s="702">
        <v>32239.615039809283</v>
      </c>
      <c r="AD11" s="702">
        <v>30288.757174832739</v>
      </c>
      <c r="AE11" s="702">
        <v>34078.859443133078</v>
      </c>
      <c r="AF11" s="702">
        <v>33116.271827252014</v>
      </c>
      <c r="AG11" s="702">
        <v>32701.502610863256</v>
      </c>
      <c r="AH11" s="702">
        <v>33213.152583436007</v>
      </c>
      <c r="AI11" s="702">
        <v>31007.378420406723</v>
      </c>
      <c r="AJ11" s="702">
        <v>32657.456196165898</v>
      </c>
      <c r="AK11" s="702">
        <v>31849.226501595876</v>
      </c>
      <c r="AL11" s="702">
        <v>31193.794300206759</v>
      </c>
      <c r="AM11" s="702">
        <v>34666.525612833299</v>
      </c>
      <c r="AN11" s="702">
        <v>36531.631901584937</v>
      </c>
      <c r="AO11" s="702">
        <v>35059.714463550088</v>
      </c>
      <c r="AP11" s="702">
        <v>36179.361071711406</v>
      </c>
      <c r="AQ11" s="702">
        <v>34820.167613978672</v>
      </c>
      <c r="AR11" s="702">
        <v>38831.14178138681</v>
      </c>
      <c r="AS11" s="702">
        <v>39150.502623111737</v>
      </c>
      <c r="AT11" s="702">
        <v>37036.96202550795</v>
      </c>
      <c r="AU11" s="702">
        <v>38540.136865542176</v>
      </c>
      <c r="AV11" s="702">
        <v>43659.927521533908</v>
      </c>
      <c r="AW11" s="702">
        <v>45713.303866435555</v>
      </c>
      <c r="AX11" s="702">
        <v>48450.204136168788</v>
      </c>
      <c r="AY11" s="702">
        <v>43473.579347421997</v>
      </c>
      <c r="AZ11" s="702">
        <v>40522.844764483401</v>
      </c>
      <c r="BA11" s="703">
        <v>47438.467098698122</v>
      </c>
      <c r="BB11" s="702">
        <v>43789.838529978893</v>
      </c>
      <c r="BC11" s="704">
        <v>40311.33125791607</v>
      </c>
      <c r="BD11" s="702">
        <v>38157.480092703627</v>
      </c>
      <c r="BE11" s="703">
        <v>38462.091372709911</v>
      </c>
      <c r="BF11" s="703">
        <v>41225.201308310199</v>
      </c>
      <c r="BG11" s="702">
        <v>37777.952053057001</v>
      </c>
      <c r="BH11" s="705"/>
      <c r="BI11" s="699"/>
      <c r="BJ11" s="48"/>
      <c r="BK11" s="48"/>
      <c r="BL11" s="48"/>
      <c r="BM11" s="48"/>
    </row>
    <row r="12" spans="2:89">
      <c r="Q12" s="681"/>
      <c r="R12" s="693"/>
      <c r="S12" s="693"/>
      <c r="T12" s="707" t="s">
        <v>366</v>
      </c>
      <c r="U12" s="708"/>
      <c r="V12" s="708"/>
      <c r="W12" s="708"/>
      <c r="X12" s="708"/>
      <c r="Y12" s="708"/>
      <c r="Z12" s="708"/>
      <c r="AA12" s="708">
        <v>0</v>
      </c>
      <c r="AB12" s="708">
        <v>0</v>
      </c>
      <c r="AC12" s="708">
        <v>0</v>
      </c>
      <c r="AD12" s="708">
        <v>0</v>
      </c>
      <c r="AE12" s="708">
        <v>0</v>
      </c>
      <c r="AF12" s="708">
        <v>0</v>
      </c>
      <c r="AG12" s="708">
        <v>0</v>
      </c>
      <c r="AH12" s="708">
        <v>0</v>
      </c>
      <c r="AI12" s="708">
        <v>0</v>
      </c>
      <c r="AJ12" s="708">
        <v>0</v>
      </c>
      <c r="AK12" s="708">
        <v>0</v>
      </c>
      <c r="AL12" s="708">
        <v>0</v>
      </c>
      <c r="AM12" s="708">
        <v>0</v>
      </c>
      <c r="AN12" s="708">
        <v>0</v>
      </c>
      <c r="AO12" s="708">
        <v>0</v>
      </c>
      <c r="AP12" s="708">
        <v>0</v>
      </c>
      <c r="AQ12" s="708">
        <v>0</v>
      </c>
      <c r="AR12" s="708">
        <v>0</v>
      </c>
      <c r="AS12" s="708">
        <v>0</v>
      </c>
      <c r="AT12" s="708">
        <v>0</v>
      </c>
      <c r="AU12" s="708">
        <v>0</v>
      </c>
      <c r="AV12" s="708">
        <v>0</v>
      </c>
      <c r="AW12" s="708">
        <v>0</v>
      </c>
      <c r="AX12" s="708">
        <v>0</v>
      </c>
      <c r="AY12" s="708">
        <v>0</v>
      </c>
      <c r="AZ12" s="708">
        <v>0</v>
      </c>
      <c r="BA12" s="709">
        <v>0</v>
      </c>
      <c r="BB12" s="708">
        <v>0</v>
      </c>
      <c r="BC12" s="710">
        <v>0</v>
      </c>
      <c r="BD12" s="708">
        <v>0</v>
      </c>
      <c r="BE12" s="709">
        <v>0</v>
      </c>
      <c r="BF12" s="709">
        <v>20.5862396168327</v>
      </c>
      <c r="BG12" s="708">
        <v>14.703438395448075</v>
      </c>
      <c r="BH12" s="711"/>
      <c r="BI12" s="699"/>
      <c r="BJ12" s="48"/>
      <c r="BK12" s="48"/>
      <c r="BL12" s="48"/>
      <c r="BM12" s="48"/>
    </row>
    <row r="13" spans="2:89" ht="15" customHeight="1">
      <c r="Q13" s="681"/>
      <c r="R13" s="693"/>
      <c r="S13" s="1252" t="s">
        <v>367</v>
      </c>
      <c r="T13" s="1253"/>
      <c r="U13" s="712"/>
      <c r="V13" s="712"/>
      <c r="W13" s="712"/>
      <c r="X13" s="712"/>
      <c r="Y13" s="712"/>
      <c r="Z13" s="712"/>
      <c r="AA13" s="712">
        <v>-7.3048847027893089</v>
      </c>
      <c r="AB13" s="713">
        <v>-535.12009092101243</v>
      </c>
      <c r="AC13" s="713">
        <v>-872.7692572772155</v>
      </c>
      <c r="AD13" s="713">
        <v>-876.90973186021859</v>
      </c>
      <c r="AE13" s="713">
        <v>-1484.3636958300558</v>
      </c>
      <c r="AF13" s="713">
        <v>-1804.584128002715</v>
      </c>
      <c r="AG13" s="713">
        <v>-1929.7898049281966</v>
      </c>
      <c r="AH13" s="713">
        <v>-2288.2477814957033</v>
      </c>
      <c r="AI13" s="713">
        <v>-5147.7910202342591</v>
      </c>
      <c r="AJ13" s="713">
        <v>-5240.2928721852359</v>
      </c>
      <c r="AK13" s="713">
        <v>-6399.2287970029438</v>
      </c>
      <c r="AL13" s="713">
        <v>-6702.2821320252988</v>
      </c>
      <c r="AM13" s="713">
        <v>-2345.4426613205592</v>
      </c>
      <c r="AN13" s="713">
        <v>-2157.3804564814986</v>
      </c>
      <c r="AO13" s="713">
        <v>-1947.7454603890289</v>
      </c>
      <c r="AP13" s="713">
        <v>-4413.1522604171323</v>
      </c>
      <c r="AQ13" s="713">
        <v>-3556.3472019921455</v>
      </c>
      <c r="AR13" s="713">
        <v>-2587.4470154492733</v>
      </c>
      <c r="AS13" s="713">
        <v>-4318.4224784643675</v>
      </c>
      <c r="AT13" s="713">
        <v>-2761.6521213952274</v>
      </c>
      <c r="AU13" s="713">
        <v>-5124.8646507041021</v>
      </c>
      <c r="AV13" s="713">
        <v>-4204.9089375890153</v>
      </c>
      <c r="AW13" s="713">
        <v>-3163.6566066729729</v>
      </c>
      <c r="AX13" s="713">
        <v>-3503.9478859437959</v>
      </c>
      <c r="AY13" s="713">
        <v>-2763.1870491558943</v>
      </c>
      <c r="AZ13" s="713">
        <v>-3393.7269658900959</v>
      </c>
      <c r="BA13" s="714">
        <v>-4237.2073935203907</v>
      </c>
      <c r="BB13" s="713">
        <v>-4626.1360511171151</v>
      </c>
      <c r="BC13" s="715">
        <v>-4667.5460929231003</v>
      </c>
      <c r="BD13" s="713">
        <v>-3722.8271442738073</v>
      </c>
      <c r="BE13" s="714">
        <v>-3180.525996544266</v>
      </c>
      <c r="BF13" s="714">
        <v>-3424.4209770571333</v>
      </c>
      <c r="BG13" s="713">
        <v>-3618.1696102699943</v>
      </c>
      <c r="BH13" s="716"/>
      <c r="BI13" s="699"/>
      <c r="BJ13" s="48"/>
      <c r="BK13" s="48"/>
      <c r="BL13" s="48"/>
      <c r="BM13" s="48"/>
    </row>
    <row r="14" spans="2:89">
      <c r="Q14" s="681"/>
      <c r="R14" s="1177" t="s">
        <v>464</v>
      </c>
      <c r="S14" s="717"/>
      <c r="T14" s="718"/>
      <c r="U14" s="719"/>
      <c r="V14" s="719"/>
      <c r="W14" s="719"/>
      <c r="X14" s="719"/>
      <c r="Y14" s="719"/>
      <c r="Z14" s="719"/>
      <c r="AA14" s="719">
        <f>SUM(AA15,AA26)</f>
        <v>503373.91805589764</v>
      </c>
      <c r="AB14" s="719">
        <f t="shared" ref="AB14:BA14" si="9">SUM(AB15,AB26)</f>
        <v>496182.47634968592</v>
      </c>
      <c r="AC14" s="719">
        <f t="shared" si="9"/>
        <v>488207.31347675703</v>
      </c>
      <c r="AD14" s="719">
        <f t="shared" si="9"/>
        <v>475448.71692530415</v>
      </c>
      <c r="AE14" s="719">
        <f t="shared" si="9"/>
        <v>492382.34555927501</v>
      </c>
      <c r="AF14" s="719">
        <f t="shared" si="9"/>
        <v>489256.6032792785</v>
      </c>
      <c r="AG14" s="719">
        <f t="shared" si="9"/>
        <v>494164.89819797652</v>
      </c>
      <c r="AH14" s="719">
        <f t="shared" si="9"/>
        <v>484721.59939013101</v>
      </c>
      <c r="AI14" s="719">
        <f t="shared" si="9"/>
        <v>454145.45446879679</v>
      </c>
      <c r="AJ14" s="719">
        <f t="shared" si="9"/>
        <v>464601.34756698716</v>
      </c>
      <c r="AK14" s="719">
        <f t="shared" si="9"/>
        <v>477366.82479219849</v>
      </c>
      <c r="AL14" s="719">
        <f t="shared" si="9"/>
        <v>465765.11746308528</v>
      </c>
      <c r="AM14" s="719">
        <f t="shared" si="9"/>
        <v>473294.07832522097</v>
      </c>
      <c r="AN14" s="719">
        <f t="shared" si="9"/>
        <v>474947.40810265252</v>
      </c>
      <c r="AO14" s="719">
        <f t="shared" si="9"/>
        <v>471193.76460381708</v>
      </c>
      <c r="AP14" s="719">
        <f t="shared" si="9"/>
        <v>467439.53746341879</v>
      </c>
      <c r="AQ14" s="719">
        <f t="shared" si="9"/>
        <v>461424.89961113565</v>
      </c>
      <c r="AR14" s="719">
        <f t="shared" si="9"/>
        <v>472889.82229567075</v>
      </c>
      <c r="AS14" s="719">
        <f t="shared" si="9"/>
        <v>428761.69501054886</v>
      </c>
      <c r="AT14" s="719">
        <f t="shared" si="9"/>
        <v>403524.837486353</v>
      </c>
      <c r="AU14" s="719">
        <f t="shared" si="9"/>
        <v>430981.92719063075</v>
      </c>
      <c r="AV14" s="719">
        <f t="shared" si="9"/>
        <v>445682.03696640994</v>
      </c>
      <c r="AW14" s="719">
        <f t="shared" si="9"/>
        <v>457261.89417892753</v>
      </c>
      <c r="AX14" s="719">
        <f t="shared" si="9"/>
        <v>463609.07339070935</v>
      </c>
      <c r="AY14" s="719">
        <f t="shared" si="9"/>
        <v>447105.47972978203</v>
      </c>
      <c r="AZ14" s="719">
        <f t="shared" si="9"/>
        <v>430410.16621729091</v>
      </c>
      <c r="BA14" s="720">
        <f t="shared" si="9"/>
        <v>418168.28696380917</v>
      </c>
      <c r="BB14" s="719">
        <f t="shared" ref="BB14:BG14" si="10">SUM(BB15,BB26)</f>
        <v>411888.13996305229</v>
      </c>
      <c r="BC14" s="721">
        <f t="shared" si="10"/>
        <v>400605.27151237585</v>
      </c>
      <c r="BD14" s="719">
        <f t="shared" si="10"/>
        <v>386374.41414829309</v>
      </c>
      <c r="BE14" s="720">
        <f t="shared" si="10"/>
        <v>354330.40527069895</v>
      </c>
      <c r="BF14" s="720">
        <f t="shared" si="10"/>
        <v>372699.92625988403</v>
      </c>
      <c r="BG14" s="719">
        <f t="shared" si="10"/>
        <v>351265.53222922573</v>
      </c>
      <c r="BH14" s="722"/>
      <c r="BI14" s="689"/>
    </row>
    <row r="15" spans="2:89">
      <c r="Q15" s="681"/>
      <c r="R15" s="723"/>
      <c r="S15" s="1256" t="s">
        <v>34</v>
      </c>
      <c r="T15" s="1257"/>
      <c r="U15" s="719"/>
      <c r="V15" s="719"/>
      <c r="W15" s="719"/>
      <c r="X15" s="719"/>
      <c r="Y15" s="719"/>
      <c r="Z15" s="719"/>
      <c r="AA15" s="719">
        <v>39470.539739715758</v>
      </c>
      <c r="AB15" s="719">
        <v>39140.245568471793</v>
      </c>
      <c r="AC15" s="719">
        <v>39156.626425016708</v>
      </c>
      <c r="AD15" s="719">
        <v>37937.352792601094</v>
      </c>
      <c r="AE15" s="719">
        <v>37634.60700723793</v>
      </c>
      <c r="AF15" s="719">
        <v>36799.289598365867</v>
      </c>
      <c r="AG15" s="719">
        <v>37049.588275909162</v>
      </c>
      <c r="AH15" s="719">
        <v>35970.126549178567</v>
      </c>
      <c r="AI15" s="719">
        <v>35146.74654833386</v>
      </c>
      <c r="AJ15" s="719">
        <v>34342.367744695963</v>
      </c>
      <c r="AK15" s="719">
        <v>33822.564791737284</v>
      </c>
      <c r="AL15" s="719">
        <v>33999.720485397484</v>
      </c>
      <c r="AM15" s="719">
        <v>32954.406586634199</v>
      </c>
      <c r="AN15" s="719">
        <v>32578.860368678805</v>
      </c>
      <c r="AO15" s="719">
        <v>32508.102003559448</v>
      </c>
      <c r="AP15" s="719">
        <v>31376.264557345195</v>
      </c>
      <c r="AQ15" s="719">
        <v>29870.738399523685</v>
      </c>
      <c r="AR15" s="719">
        <v>29956.428355178999</v>
      </c>
      <c r="AS15" s="719">
        <v>25145.652961527539</v>
      </c>
      <c r="AT15" s="719">
        <v>27842.64121544826</v>
      </c>
      <c r="AU15" s="719">
        <v>27153.745624318406</v>
      </c>
      <c r="AV15" s="719">
        <v>29283.776480276771</v>
      </c>
      <c r="AW15" s="719">
        <v>28739.441061734899</v>
      </c>
      <c r="AX15" s="719">
        <v>25750.882885164203</v>
      </c>
      <c r="AY15" s="719">
        <v>25600.057236360477</v>
      </c>
      <c r="AZ15" s="719">
        <v>27308.589524649644</v>
      </c>
      <c r="BA15" s="719">
        <v>28302.69287583229</v>
      </c>
      <c r="BB15" s="719">
        <v>28837.267965401221</v>
      </c>
      <c r="BC15" s="721">
        <v>25304.086964698028</v>
      </c>
      <c r="BD15" s="719">
        <v>26020.11227268754</v>
      </c>
      <c r="BE15" s="720">
        <v>25574.934676535617</v>
      </c>
      <c r="BF15" s="720">
        <v>26422.688464971834</v>
      </c>
      <c r="BG15" s="719">
        <v>26162.317162022649</v>
      </c>
      <c r="BH15" s="722"/>
      <c r="BI15" s="689"/>
    </row>
    <row r="16" spans="2:89" ht="14.25" customHeight="1">
      <c r="B16" s="33"/>
      <c r="C16" s="33"/>
      <c r="D16" s="33"/>
      <c r="E16" s="33"/>
      <c r="F16" s="33"/>
      <c r="G16" s="33"/>
      <c r="H16" s="33"/>
      <c r="I16" s="33"/>
      <c r="J16" s="33"/>
      <c r="K16" s="33"/>
      <c r="L16" s="33"/>
      <c r="M16" s="33"/>
      <c r="N16" s="33"/>
      <c r="O16" s="33"/>
      <c r="P16" s="33"/>
      <c r="Q16" s="681"/>
      <c r="R16" s="723"/>
      <c r="S16" s="724" t="s">
        <v>35</v>
      </c>
      <c r="T16" s="526"/>
      <c r="U16" s="725"/>
      <c r="V16" s="725"/>
      <c r="W16" s="725"/>
      <c r="X16" s="725"/>
      <c r="Y16" s="725"/>
      <c r="Z16" s="725"/>
      <c r="AA16" s="725"/>
      <c r="AB16" s="725"/>
      <c r="AC16" s="725"/>
      <c r="AD16" s="725"/>
      <c r="AE16" s="725"/>
      <c r="AF16" s="725"/>
      <c r="AG16" s="725"/>
      <c r="AH16" s="725"/>
      <c r="AI16" s="725"/>
      <c r="AJ16" s="725"/>
      <c r="AK16" s="725"/>
      <c r="AL16" s="725"/>
      <c r="AM16" s="725"/>
      <c r="AN16" s="725"/>
      <c r="AO16" s="725"/>
      <c r="AP16" s="725"/>
      <c r="AQ16" s="725"/>
      <c r="AR16" s="725"/>
      <c r="AS16" s="725"/>
      <c r="AT16" s="725"/>
      <c r="AU16" s="725"/>
      <c r="AV16" s="725"/>
      <c r="AW16" s="725"/>
      <c r="AX16" s="725"/>
      <c r="AY16" s="725"/>
      <c r="AZ16" s="725"/>
      <c r="BA16" s="726"/>
      <c r="BB16" s="725"/>
      <c r="BC16" s="727"/>
      <c r="BD16" s="725"/>
      <c r="BE16" s="726"/>
      <c r="BF16" s="726"/>
      <c r="BG16" s="725"/>
      <c r="BH16" s="728"/>
      <c r="BI16" s="699"/>
    </row>
    <row r="17" spans="2:61">
      <c r="O17" s="33"/>
      <c r="Q17" s="681"/>
      <c r="R17" s="723"/>
      <c r="S17" s="724"/>
      <c r="T17" s="729" t="s">
        <v>78</v>
      </c>
      <c r="U17" s="729"/>
      <c r="V17" s="729"/>
      <c r="W17" s="729"/>
      <c r="X17" s="729"/>
      <c r="Y17" s="729"/>
      <c r="Z17" s="729"/>
      <c r="AA17" s="729"/>
      <c r="AB17" s="729"/>
      <c r="AC17" s="729"/>
      <c r="AD17" s="729"/>
      <c r="AE17" s="729"/>
      <c r="AF17" s="729"/>
      <c r="AG17" s="729"/>
      <c r="AH17" s="729"/>
      <c r="AI17" s="729"/>
      <c r="AJ17" s="729"/>
      <c r="AK17" s="729"/>
      <c r="AL17" s="729"/>
      <c r="AM17" s="729"/>
      <c r="AN17" s="729"/>
      <c r="AO17" s="729"/>
      <c r="AP17" s="729"/>
      <c r="AQ17" s="729"/>
      <c r="AR17" s="729"/>
      <c r="AS17" s="729"/>
      <c r="AT17" s="729"/>
      <c r="AU17" s="729"/>
      <c r="AV17" s="729"/>
      <c r="AW17" s="729"/>
      <c r="AX17" s="729"/>
      <c r="AY17" s="729"/>
      <c r="AZ17" s="729"/>
      <c r="BA17" s="730"/>
      <c r="BB17" s="729"/>
      <c r="BC17" s="731"/>
      <c r="BD17" s="694"/>
      <c r="BE17" s="732"/>
      <c r="BF17" s="732"/>
      <c r="BG17" s="694"/>
      <c r="BH17" s="698"/>
      <c r="BI17" s="650"/>
    </row>
    <row r="18" spans="2:61">
      <c r="O18" s="33"/>
      <c r="Q18" s="681"/>
      <c r="R18" s="723"/>
      <c r="S18" s="724"/>
      <c r="T18" s="700" t="s">
        <v>79</v>
      </c>
      <c r="U18" s="700"/>
      <c r="V18" s="700"/>
      <c r="W18" s="700"/>
      <c r="X18" s="700"/>
      <c r="Y18" s="700"/>
      <c r="Z18" s="700"/>
      <c r="AA18" s="700"/>
      <c r="AB18" s="700"/>
      <c r="AC18" s="700"/>
      <c r="AD18" s="700"/>
      <c r="AE18" s="700"/>
      <c r="AF18" s="700"/>
      <c r="AG18" s="700"/>
      <c r="AH18" s="700"/>
      <c r="AI18" s="700"/>
      <c r="AJ18" s="700"/>
      <c r="AK18" s="700"/>
      <c r="AL18" s="700"/>
      <c r="AM18" s="700"/>
      <c r="AN18" s="700"/>
      <c r="AO18" s="700"/>
      <c r="AP18" s="700"/>
      <c r="AQ18" s="700"/>
      <c r="AR18" s="700"/>
      <c r="AS18" s="700"/>
      <c r="AT18" s="700"/>
      <c r="AU18" s="700"/>
      <c r="AV18" s="700"/>
      <c r="AW18" s="700"/>
      <c r="AX18" s="700"/>
      <c r="AY18" s="700"/>
      <c r="AZ18" s="700"/>
      <c r="BA18" s="733"/>
      <c r="BB18" s="700"/>
      <c r="BC18" s="734"/>
      <c r="BD18" s="702"/>
      <c r="BE18" s="703"/>
      <c r="BF18" s="703"/>
      <c r="BG18" s="702"/>
      <c r="BH18" s="705"/>
      <c r="BI18" s="650"/>
    </row>
    <row r="19" spans="2:61">
      <c r="O19" s="33"/>
      <c r="Q19" s="681"/>
      <c r="R19" s="723"/>
      <c r="S19" s="724"/>
      <c r="T19" s="700" t="s">
        <v>80</v>
      </c>
      <c r="U19" s="700"/>
      <c r="V19" s="700"/>
      <c r="W19" s="700"/>
      <c r="X19" s="700"/>
      <c r="Y19" s="700"/>
      <c r="Z19" s="700"/>
      <c r="AA19" s="700"/>
      <c r="AB19" s="700"/>
      <c r="AC19" s="700"/>
      <c r="AD19" s="700"/>
      <c r="AE19" s="700"/>
      <c r="AF19" s="700"/>
      <c r="AG19" s="700"/>
      <c r="AH19" s="700"/>
      <c r="AI19" s="700"/>
      <c r="AJ19" s="700"/>
      <c r="AK19" s="700"/>
      <c r="AL19" s="700"/>
      <c r="AM19" s="700"/>
      <c r="AN19" s="700"/>
      <c r="AO19" s="700"/>
      <c r="AP19" s="700"/>
      <c r="AQ19" s="700"/>
      <c r="AR19" s="700"/>
      <c r="AS19" s="700"/>
      <c r="AT19" s="700"/>
      <c r="AU19" s="700"/>
      <c r="AV19" s="700"/>
      <c r="AW19" s="700"/>
      <c r="AX19" s="700"/>
      <c r="AY19" s="700"/>
      <c r="AZ19" s="700"/>
      <c r="BA19" s="733"/>
      <c r="BB19" s="700"/>
      <c r="BC19" s="734"/>
      <c r="BD19" s="702"/>
      <c r="BE19" s="703"/>
      <c r="BF19" s="703"/>
      <c r="BG19" s="702"/>
      <c r="BH19" s="705"/>
      <c r="BI19" s="650"/>
    </row>
    <row r="20" spans="2:61">
      <c r="O20" s="33"/>
      <c r="Q20" s="681"/>
      <c r="R20" s="723"/>
      <c r="S20" s="526"/>
      <c r="T20" s="735" t="s">
        <v>81</v>
      </c>
      <c r="U20" s="735"/>
      <c r="V20" s="735"/>
      <c r="W20" s="735"/>
      <c r="X20" s="735"/>
      <c r="Y20" s="735"/>
      <c r="Z20" s="735"/>
      <c r="AA20" s="735"/>
      <c r="AB20" s="735"/>
      <c r="AC20" s="735"/>
      <c r="AD20" s="735"/>
      <c r="AE20" s="735"/>
      <c r="AF20" s="735"/>
      <c r="AG20" s="735"/>
      <c r="AH20" s="735"/>
      <c r="AI20" s="735"/>
      <c r="AJ20" s="735"/>
      <c r="AK20" s="735"/>
      <c r="AL20" s="735"/>
      <c r="AM20" s="735"/>
      <c r="AN20" s="735"/>
      <c r="AO20" s="735"/>
      <c r="AP20" s="735"/>
      <c r="AQ20" s="735"/>
      <c r="AR20" s="735"/>
      <c r="AS20" s="735"/>
      <c r="AT20" s="735"/>
      <c r="AU20" s="735"/>
      <c r="AV20" s="735"/>
      <c r="AW20" s="735"/>
      <c r="AX20" s="735"/>
      <c r="AY20" s="735"/>
      <c r="AZ20" s="735"/>
      <c r="BA20" s="736"/>
      <c r="BB20" s="735"/>
      <c r="BC20" s="737"/>
      <c r="BD20" s="735"/>
      <c r="BE20" s="736"/>
      <c r="BF20" s="736"/>
      <c r="BG20" s="735"/>
      <c r="BH20" s="711"/>
      <c r="BI20" s="650"/>
    </row>
    <row r="21" spans="2:61" ht="14.25" customHeight="1">
      <c r="B21" s="33"/>
      <c r="C21" s="33"/>
      <c r="D21" s="33"/>
      <c r="E21" s="33"/>
      <c r="F21" s="33"/>
      <c r="G21" s="33"/>
      <c r="H21" s="33"/>
      <c r="I21" s="33"/>
      <c r="J21" s="33"/>
      <c r="K21" s="33"/>
      <c r="L21" s="33"/>
      <c r="M21" s="33"/>
      <c r="N21" s="33"/>
      <c r="O21" s="33"/>
      <c r="P21" s="33"/>
      <c r="Q21" s="681"/>
      <c r="R21" s="723"/>
      <c r="S21" s="478" t="s">
        <v>36</v>
      </c>
      <c r="T21" s="738"/>
      <c r="U21" s="725"/>
      <c r="V21" s="725"/>
      <c r="W21" s="725"/>
      <c r="X21" s="725"/>
      <c r="Y21" s="725"/>
      <c r="Z21" s="725"/>
      <c r="AA21" s="725"/>
      <c r="AB21" s="725"/>
      <c r="AC21" s="725"/>
      <c r="AD21" s="725"/>
      <c r="AE21" s="725"/>
      <c r="AF21" s="725"/>
      <c r="AG21" s="725"/>
      <c r="AH21" s="725"/>
      <c r="AI21" s="725"/>
      <c r="AJ21" s="725"/>
      <c r="AK21" s="725"/>
      <c r="AL21" s="725"/>
      <c r="AM21" s="725"/>
      <c r="AN21" s="725"/>
      <c r="AO21" s="725"/>
      <c r="AP21" s="725"/>
      <c r="AQ21" s="725"/>
      <c r="AR21" s="725"/>
      <c r="AS21" s="725"/>
      <c r="AT21" s="725"/>
      <c r="AU21" s="725"/>
      <c r="AV21" s="725"/>
      <c r="AW21" s="725"/>
      <c r="AX21" s="725"/>
      <c r="AY21" s="725"/>
      <c r="AZ21" s="725"/>
      <c r="BA21" s="726"/>
      <c r="BB21" s="725"/>
      <c r="BC21" s="727"/>
      <c r="BD21" s="725"/>
      <c r="BE21" s="726"/>
      <c r="BF21" s="726"/>
      <c r="BG21" s="725"/>
      <c r="BH21" s="739"/>
      <c r="BI21" s="699"/>
    </row>
    <row r="22" spans="2:61" ht="14.25" customHeight="1">
      <c r="B22" s="33"/>
      <c r="C22" s="33"/>
      <c r="D22" s="33"/>
      <c r="E22" s="33"/>
      <c r="F22" s="33"/>
      <c r="G22" s="33"/>
      <c r="H22" s="33"/>
      <c r="I22" s="33"/>
      <c r="J22" s="33"/>
      <c r="K22" s="33"/>
      <c r="L22" s="33"/>
      <c r="M22" s="33"/>
      <c r="N22" s="33"/>
      <c r="O22" s="33"/>
      <c r="P22" s="33"/>
      <c r="Q22" s="681"/>
      <c r="R22" s="723"/>
      <c r="S22" s="724" t="s">
        <v>37</v>
      </c>
      <c r="T22" s="478"/>
      <c r="U22" s="725"/>
      <c r="V22" s="725"/>
      <c r="W22" s="725"/>
      <c r="X22" s="725"/>
      <c r="Y22" s="725"/>
      <c r="Z22" s="725"/>
      <c r="AA22" s="725"/>
      <c r="AB22" s="725"/>
      <c r="AC22" s="725"/>
      <c r="AD22" s="725"/>
      <c r="AE22" s="725"/>
      <c r="AF22" s="725"/>
      <c r="AG22" s="725"/>
      <c r="AH22" s="725"/>
      <c r="AI22" s="725"/>
      <c r="AJ22" s="725"/>
      <c r="AK22" s="725"/>
      <c r="AL22" s="725"/>
      <c r="AM22" s="725"/>
      <c r="AN22" s="725"/>
      <c r="AO22" s="725"/>
      <c r="AP22" s="725"/>
      <c r="AQ22" s="725"/>
      <c r="AR22" s="725"/>
      <c r="AS22" s="725"/>
      <c r="AT22" s="725"/>
      <c r="AU22" s="725"/>
      <c r="AV22" s="725"/>
      <c r="AW22" s="725"/>
      <c r="AX22" s="725"/>
      <c r="AY22" s="725"/>
      <c r="AZ22" s="725"/>
      <c r="BA22" s="726"/>
      <c r="BB22" s="725"/>
      <c r="BC22" s="727"/>
      <c r="BD22" s="725"/>
      <c r="BE22" s="726"/>
      <c r="BF22" s="726"/>
      <c r="BG22" s="725"/>
      <c r="BH22" s="740"/>
      <c r="BI22" s="699"/>
    </row>
    <row r="23" spans="2:61" ht="28.5" customHeight="1">
      <c r="O23" s="33"/>
      <c r="Q23" s="681"/>
      <c r="R23" s="723"/>
      <c r="S23" s="741"/>
      <c r="T23" s="729" t="s">
        <v>82</v>
      </c>
      <c r="U23" s="729"/>
      <c r="V23" s="729"/>
      <c r="W23" s="729"/>
      <c r="X23" s="729"/>
      <c r="Y23" s="729"/>
      <c r="Z23" s="729"/>
      <c r="AA23" s="729"/>
      <c r="AB23" s="729"/>
      <c r="AC23" s="729"/>
      <c r="AD23" s="729"/>
      <c r="AE23" s="729"/>
      <c r="AF23" s="729"/>
      <c r="AG23" s="729"/>
      <c r="AH23" s="729"/>
      <c r="AI23" s="729"/>
      <c r="AJ23" s="729"/>
      <c r="AK23" s="729"/>
      <c r="AL23" s="729"/>
      <c r="AM23" s="729"/>
      <c r="AN23" s="729"/>
      <c r="AO23" s="729"/>
      <c r="AP23" s="729"/>
      <c r="AQ23" s="729"/>
      <c r="AR23" s="729"/>
      <c r="AS23" s="729"/>
      <c r="AT23" s="729"/>
      <c r="AU23" s="729"/>
      <c r="AV23" s="729"/>
      <c r="AW23" s="729"/>
      <c r="AX23" s="729"/>
      <c r="AY23" s="729"/>
      <c r="AZ23" s="729"/>
      <c r="BA23" s="730"/>
      <c r="BB23" s="729"/>
      <c r="BC23" s="731"/>
      <c r="BD23" s="695"/>
      <c r="BE23" s="696"/>
      <c r="BF23" s="696"/>
      <c r="BG23" s="695"/>
      <c r="BH23" s="698"/>
      <c r="BI23" s="650"/>
    </row>
    <row r="24" spans="2:61" ht="28.5" customHeight="1">
      <c r="O24" s="33"/>
      <c r="Q24" s="681"/>
      <c r="R24" s="723"/>
      <c r="S24" s="741"/>
      <c r="T24" s="700" t="s">
        <v>83</v>
      </c>
      <c r="U24" s="700"/>
      <c r="V24" s="700"/>
      <c r="W24" s="700"/>
      <c r="X24" s="700"/>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33"/>
      <c r="BB24" s="700"/>
      <c r="BC24" s="734"/>
      <c r="BD24" s="702"/>
      <c r="BE24" s="703"/>
      <c r="BF24" s="703"/>
      <c r="BG24" s="702"/>
      <c r="BH24" s="705"/>
      <c r="BI24" s="650"/>
    </row>
    <row r="25" spans="2:61">
      <c r="O25" s="33"/>
      <c r="Q25" s="681"/>
      <c r="R25" s="723"/>
      <c r="S25" s="741"/>
      <c r="T25" s="700" t="s">
        <v>84</v>
      </c>
      <c r="U25" s="700"/>
      <c r="V25" s="700"/>
      <c r="W25" s="700"/>
      <c r="X25" s="700"/>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33"/>
      <c r="BB25" s="700"/>
      <c r="BC25" s="734"/>
      <c r="BD25" s="735"/>
      <c r="BE25" s="736"/>
      <c r="BF25" s="736"/>
      <c r="BG25" s="735"/>
      <c r="BH25" s="711"/>
      <c r="BI25" s="650"/>
    </row>
    <row r="26" spans="2:61">
      <c r="Q26" s="681"/>
      <c r="R26" s="723"/>
      <c r="S26" s="1256" t="s">
        <v>38</v>
      </c>
      <c r="T26" s="1257"/>
      <c r="U26" s="719"/>
      <c r="V26" s="719"/>
      <c r="W26" s="719"/>
      <c r="X26" s="719"/>
      <c r="Y26" s="719"/>
      <c r="Z26" s="719"/>
      <c r="AA26" s="719">
        <f>SUM(AA27,AA30,AA31,AA32,AA35,AA36,AA37,AA38,AA48)</f>
        <v>463903.37831618189</v>
      </c>
      <c r="AB26" s="719">
        <f t="shared" ref="AB26:BE26" si="11">SUM(AB27,AB30,AB31,AB32,AB35,AB36,AB37,AB38,AB48)</f>
        <v>457042.23078121414</v>
      </c>
      <c r="AC26" s="719">
        <f t="shared" si="11"/>
        <v>449050.6870517403</v>
      </c>
      <c r="AD26" s="719">
        <f t="shared" si="11"/>
        <v>437511.36413270305</v>
      </c>
      <c r="AE26" s="719">
        <f t="shared" si="11"/>
        <v>454747.7385520371</v>
      </c>
      <c r="AF26" s="719">
        <f t="shared" si="11"/>
        <v>452457.3136809126</v>
      </c>
      <c r="AG26" s="719">
        <f t="shared" si="11"/>
        <v>457115.30992206733</v>
      </c>
      <c r="AH26" s="719">
        <f t="shared" si="11"/>
        <v>448751.47284095245</v>
      </c>
      <c r="AI26" s="719">
        <f t="shared" si="11"/>
        <v>418998.70792046294</v>
      </c>
      <c r="AJ26" s="719">
        <f t="shared" si="11"/>
        <v>430258.97982229118</v>
      </c>
      <c r="AK26" s="719">
        <f t="shared" si="11"/>
        <v>443544.26000046119</v>
      </c>
      <c r="AL26" s="719">
        <f t="shared" si="11"/>
        <v>431765.39697768778</v>
      </c>
      <c r="AM26" s="719">
        <f t="shared" si="11"/>
        <v>440339.67173858674</v>
      </c>
      <c r="AN26" s="719">
        <f t="shared" si="11"/>
        <v>442368.54773397371</v>
      </c>
      <c r="AO26" s="719">
        <f t="shared" si="11"/>
        <v>438685.66260025761</v>
      </c>
      <c r="AP26" s="719">
        <f t="shared" si="11"/>
        <v>436063.2729060736</v>
      </c>
      <c r="AQ26" s="719">
        <f t="shared" si="11"/>
        <v>431554.16121161199</v>
      </c>
      <c r="AR26" s="719">
        <f t="shared" si="11"/>
        <v>442933.39394049178</v>
      </c>
      <c r="AS26" s="719">
        <f t="shared" si="11"/>
        <v>403616.04204902134</v>
      </c>
      <c r="AT26" s="719">
        <f t="shared" si="11"/>
        <v>375682.19627090474</v>
      </c>
      <c r="AU26" s="719">
        <f t="shared" si="11"/>
        <v>403828.18156631233</v>
      </c>
      <c r="AV26" s="719">
        <f t="shared" si="11"/>
        <v>416398.26048613316</v>
      </c>
      <c r="AW26" s="719">
        <f t="shared" si="11"/>
        <v>428522.45311719261</v>
      </c>
      <c r="AX26" s="719">
        <f t="shared" si="11"/>
        <v>437858.19050554518</v>
      </c>
      <c r="AY26" s="719">
        <f t="shared" si="11"/>
        <v>421505.42249342153</v>
      </c>
      <c r="AZ26" s="719">
        <f t="shared" si="11"/>
        <v>403101.57669264125</v>
      </c>
      <c r="BA26" s="720">
        <f t="shared" si="11"/>
        <v>389865.5940879769</v>
      </c>
      <c r="BB26" s="719">
        <f t="shared" si="11"/>
        <v>383050.87199765106</v>
      </c>
      <c r="BC26" s="721">
        <f t="shared" si="11"/>
        <v>375301.18454767781</v>
      </c>
      <c r="BD26" s="719">
        <f t="shared" si="11"/>
        <v>360354.30187560554</v>
      </c>
      <c r="BE26" s="720">
        <f t="shared" si="11"/>
        <v>328755.47059416334</v>
      </c>
      <c r="BF26" s="720">
        <f t="shared" ref="BF26:BG26" si="12">SUM(BF27,BF30,BF31,BF32,BF35,BF36,BF37,BF38,BF48)</f>
        <v>346277.23779491219</v>
      </c>
      <c r="BG26" s="719">
        <f t="shared" si="12"/>
        <v>325103.2150672031</v>
      </c>
      <c r="BH26" s="722"/>
      <c r="BI26" s="689"/>
    </row>
    <row r="27" spans="2:61" ht="14.25" customHeight="1">
      <c r="Q27" s="681"/>
      <c r="R27" s="723"/>
      <c r="S27" s="617" t="s">
        <v>368</v>
      </c>
      <c r="T27" s="742"/>
      <c r="U27" s="725"/>
      <c r="V27" s="725"/>
      <c r="W27" s="725"/>
      <c r="X27" s="725"/>
      <c r="Y27" s="725"/>
      <c r="Z27" s="725"/>
      <c r="AA27" s="725">
        <v>14032.413393733861</v>
      </c>
      <c r="AB27" s="725">
        <v>14499.5311674442</v>
      </c>
      <c r="AC27" s="725">
        <v>15152.644169851445</v>
      </c>
      <c r="AD27" s="725">
        <v>15362.026678368438</v>
      </c>
      <c r="AE27" s="725">
        <v>16370.851323251543</v>
      </c>
      <c r="AF27" s="725">
        <v>17047.857456645765</v>
      </c>
      <c r="AG27" s="725">
        <v>17025.15125405986</v>
      </c>
      <c r="AH27" s="725">
        <v>17211.836498280245</v>
      </c>
      <c r="AI27" s="725">
        <v>17752.664657354089</v>
      </c>
      <c r="AJ27" s="725">
        <v>18395.375154099253</v>
      </c>
      <c r="AK27" s="725">
        <v>18709.805757639635</v>
      </c>
      <c r="AL27" s="725">
        <v>19154.975252789027</v>
      </c>
      <c r="AM27" s="725">
        <v>20186.886421689334</v>
      </c>
      <c r="AN27" s="725">
        <v>20353.073779297527</v>
      </c>
      <c r="AO27" s="725">
        <v>20980.652916267936</v>
      </c>
      <c r="AP27" s="725">
        <v>21190.094476555299</v>
      </c>
      <c r="AQ27" s="725">
        <v>20745.368909158933</v>
      </c>
      <c r="AR27" s="725">
        <v>21266.518823626182</v>
      </c>
      <c r="AS27" s="725">
        <v>22198.534531346198</v>
      </c>
      <c r="AT27" s="725">
        <v>19529.627310342632</v>
      </c>
      <c r="AU27" s="725">
        <v>21266.948745066991</v>
      </c>
      <c r="AV27" s="725">
        <v>23112.144623013937</v>
      </c>
      <c r="AW27" s="725">
        <v>23568.747807554784</v>
      </c>
      <c r="AX27" s="725">
        <v>24934.851735852291</v>
      </c>
      <c r="AY27" s="725">
        <v>23053.610027465595</v>
      </c>
      <c r="AZ27" s="725">
        <v>22067.854364526178</v>
      </c>
      <c r="BA27" s="726">
        <v>21160.839896521429</v>
      </c>
      <c r="BB27" s="725">
        <v>19724.960203697497</v>
      </c>
      <c r="BC27" s="727">
        <v>21425.996902580315</v>
      </c>
      <c r="BD27" s="725">
        <v>19819.029208772838</v>
      </c>
      <c r="BE27" s="726">
        <v>19170.580791040593</v>
      </c>
      <c r="BF27" s="726">
        <v>20235.415214295772</v>
      </c>
      <c r="BG27" s="725">
        <v>19628.561972124095</v>
      </c>
      <c r="BH27" s="728"/>
      <c r="BI27" s="699"/>
    </row>
    <row r="28" spans="2:61">
      <c r="O28" s="33"/>
      <c r="Q28" s="681"/>
      <c r="R28" s="723"/>
      <c r="S28" s="724"/>
      <c r="T28" s="729" t="s">
        <v>85</v>
      </c>
      <c r="U28" s="729"/>
      <c r="V28" s="729"/>
      <c r="W28" s="729"/>
      <c r="X28" s="729"/>
      <c r="Y28" s="729"/>
      <c r="Z28" s="729"/>
      <c r="AA28" s="729"/>
      <c r="AB28" s="729"/>
      <c r="AC28" s="729"/>
      <c r="AD28" s="729"/>
      <c r="AE28" s="729"/>
      <c r="AF28" s="729"/>
      <c r="AG28" s="729"/>
      <c r="AH28" s="729"/>
      <c r="AI28" s="729"/>
      <c r="AJ28" s="729"/>
      <c r="AK28" s="729"/>
      <c r="AL28" s="729"/>
      <c r="AM28" s="729"/>
      <c r="AN28" s="729"/>
      <c r="AO28" s="729"/>
      <c r="AP28" s="729"/>
      <c r="AQ28" s="729"/>
      <c r="AR28" s="729"/>
      <c r="AS28" s="729"/>
      <c r="AT28" s="729"/>
      <c r="AU28" s="729"/>
      <c r="AV28" s="729"/>
      <c r="AW28" s="729"/>
      <c r="AX28" s="729"/>
      <c r="AY28" s="729"/>
      <c r="AZ28" s="729"/>
      <c r="BA28" s="730"/>
      <c r="BB28" s="729"/>
      <c r="BC28" s="731"/>
      <c r="BD28" s="694"/>
      <c r="BE28" s="732"/>
      <c r="BF28" s="732"/>
      <c r="BG28" s="694"/>
      <c r="BH28" s="698"/>
      <c r="BI28" s="650"/>
    </row>
    <row r="29" spans="2:61">
      <c r="O29" s="33"/>
      <c r="Q29" s="681"/>
      <c r="R29" s="723"/>
      <c r="S29" s="526"/>
      <c r="T29" s="735" t="s">
        <v>86</v>
      </c>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c r="AV29" s="735"/>
      <c r="AW29" s="735"/>
      <c r="AX29" s="735"/>
      <c r="AY29" s="735"/>
      <c r="AZ29" s="735"/>
      <c r="BA29" s="736"/>
      <c r="BB29" s="735"/>
      <c r="BC29" s="737"/>
      <c r="BD29" s="735"/>
      <c r="BE29" s="736"/>
      <c r="BF29" s="736"/>
      <c r="BG29" s="735"/>
      <c r="BH29" s="711"/>
      <c r="BI29" s="650"/>
    </row>
    <row r="30" spans="2:61" ht="14.25" customHeight="1">
      <c r="Q30" s="681"/>
      <c r="R30" s="723"/>
      <c r="S30" s="478" t="s">
        <v>87</v>
      </c>
      <c r="T30" s="743"/>
      <c r="U30" s="725"/>
      <c r="V30" s="725"/>
      <c r="W30" s="725"/>
      <c r="X30" s="725"/>
      <c r="Y30" s="725"/>
      <c r="Z30" s="725"/>
      <c r="AA30" s="725">
        <v>20875.496814762053</v>
      </c>
      <c r="AB30" s="725">
        <v>20119.887469283829</v>
      </c>
      <c r="AC30" s="725">
        <v>20001.710075345851</v>
      </c>
      <c r="AD30" s="725">
        <v>18990.749649819412</v>
      </c>
      <c r="AE30" s="725">
        <v>19619.346974099168</v>
      </c>
      <c r="AF30" s="725">
        <v>19204.400594095277</v>
      </c>
      <c r="AG30" s="725">
        <v>18536.382217698243</v>
      </c>
      <c r="AH30" s="725">
        <v>18276.656189093992</v>
      </c>
      <c r="AI30" s="725">
        <v>17900.530852329455</v>
      </c>
      <c r="AJ30" s="725">
        <v>17088.570579667601</v>
      </c>
      <c r="AK30" s="725">
        <v>16280.688747351916</v>
      </c>
      <c r="AL30" s="725">
        <v>15790.459233613812</v>
      </c>
      <c r="AM30" s="725">
        <v>15547.511734074258</v>
      </c>
      <c r="AN30" s="725">
        <v>15296.326278817727</v>
      </c>
      <c r="AO30" s="725">
        <v>14498.344544911344</v>
      </c>
      <c r="AP30" s="725">
        <v>12901.082519485277</v>
      </c>
      <c r="AQ30" s="725">
        <v>12080.659866089787</v>
      </c>
      <c r="AR30" s="725">
        <v>11651.08949116154</v>
      </c>
      <c r="AS30" s="725">
        <v>9754.3673474958759</v>
      </c>
      <c r="AT30" s="725">
        <v>9054.7161059137034</v>
      </c>
      <c r="AU30" s="725">
        <v>9621.8461237520823</v>
      </c>
      <c r="AV30" s="725">
        <v>9792.4376603618948</v>
      </c>
      <c r="AW30" s="725">
        <v>9242.8517387122483</v>
      </c>
      <c r="AX30" s="725">
        <v>9617.5735124367529</v>
      </c>
      <c r="AY30" s="725">
        <v>9296.5523084666656</v>
      </c>
      <c r="AZ30" s="725">
        <v>9829.540322760824</v>
      </c>
      <c r="BA30" s="726">
        <v>8822.6064650728131</v>
      </c>
      <c r="BB30" s="725">
        <v>8380.5470329885466</v>
      </c>
      <c r="BC30" s="727">
        <v>8311.161013305742</v>
      </c>
      <c r="BD30" s="725">
        <v>7960.2896094612679</v>
      </c>
      <c r="BE30" s="726">
        <v>7340.4846175737221</v>
      </c>
      <c r="BF30" s="726">
        <v>7928.8210680387601</v>
      </c>
      <c r="BG30" s="725">
        <v>7532.5266427677543</v>
      </c>
      <c r="BH30" s="744"/>
      <c r="BI30" s="699"/>
    </row>
    <row r="31" spans="2:61" ht="14.25" customHeight="1">
      <c r="Q31" s="681"/>
      <c r="R31" s="723"/>
      <c r="S31" s="478" t="s">
        <v>194</v>
      </c>
      <c r="T31" s="743"/>
      <c r="U31" s="725"/>
      <c r="V31" s="725"/>
      <c r="W31" s="725"/>
      <c r="X31" s="725"/>
      <c r="Y31" s="725"/>
      <c r="Z31" s="725"/>
      <c r="AA31" s="725">
        <v>32656.819119141364</v>
      </c>
      <c r="AB31" s="725">
        <v>32669.351338455665</v>
      </c>
      <c r="AC31" s="725">
        <v>32017.692427434944</v>
      </c>
      <c r="AD31" s="725">
        <v>31921.287007542618</v>
      </c>
      <c r="AE31" s="725">
        <v>33143.321420200606</v>
      </c>
      <c r="AF31" s="725">
        <v>34388.446140159343</v>
      </c>
      <c r="AG31" s="725">
        <v>34709.585189736958</v>
      </c>
      <c r="AH31" s="725">
        <v>34542.21473064064</v>
      </c>
      <c r="AI31" s="725">
        <v>33058.176843003057</v>
      </c>
      <c r="AJ31" s="725">
        <v>33696.039842707498</v>
      </c>
      <c r="AK31" s="725">
        <v>34521.888019530314</v>
      </c>
      <c r="AL31" s="725">
        <v>33782.439578802325</v>
      </c>
      <c r="AM31" s="725">
        <v>33246.956392956316</v>
      </c>
      <c r="AN31" s="725">
        <v>32956.246612253221</v>
      </c>
      <c r="AO31" s="725">
        <v>32428.352207512991</v>
      </c>
      <c r="AP31" s="725">
        <v>31036.372811183079</v>
      </c>
      <c r="AQ31" s="725">
        <v>29040.722259604994</v>
      </c>
      <c r="AR31" s="725">
        <v>28447.919698678175</v>
      </c>
      <c r="AS31" s="725">
        <v>26596.280501119381</v>
      </c>
      <c r="AT31" s="725">
        <v>24427.308281223843</v>
      </c>
      <c r="AU31" s="725">
        <v>23991.334790552995</v>
      </c>
      <c r="AV31" s="725">
        <v>24380.803832309382</v>
      </c>
      <c r="AW31" s="725">
        <v>26132.290616816055</v>
      </c>
      <c r="AX31" s="725">
        <v>25309.358750228319</v>
      </c>
      <c r="AY31" s="725">
        <v>23764.72584449565</v>
      </c>
      <c r="AZ31" s="725">
        <v>23550.036759997536</v>
      </c>
      <c r="BA31" s="726">
        <v>23136.680098584708</v>
      </c>
      <c r="BB31" s="725">
        <v>22665.677302376349</v>
      </c>
      <c r="BC31" s="727">
        <v>22418.304955888187</v>
      </c>
      <c r="BD31" s="725">
        <v>21056.504720447803</v>
      </c>
      <c r="BE31" s="726">
        <v>20043.935929618186</v>
      </c>
      <c r="BF31" s="726">
        <v>19324.75079628548</v>
      </c>
      <c r="BG31" s="725">
        <v>17536.933762157067</v>
      </c>
      <c r="BH31" s="739"/>
      <c r="BI31" s="699"/>
    </row>
    <row r="32" spans="2:61" ht="14.25" customHeight="1">
      <c r="Q32" s="681"/>
      <c r="R32" s="723"/>
      <c r="S32" s="724" t="s">
        <v>369</v>
      </c>
      <c r="T32" s="742"/>
      <c r="U32" s="725"/>
      <c r="V32" s="725"/>
      <c r="W32" s="725"/>
      <c r="X32" s="725"/>
      <c r="Y32" s="725"/>
      <c r="Z32" s="725"/>
      <c r="AA32" s="725">
        <v>63674.866535705092</v>
      </c>
      <c r="AB32" s="725">
        <v>64199.624272376735</v>
      </c>
      <c r="AC32" s="725">
        <v>64481.960736285328</v>
      </c>
      <c r="AD32" s="725">
        <v>63755.40317748837</v>
      </c>
      <c r="AE32" s="725">
        <v>67995.477385110062</v>
      </c>
      <c r="AF32" s="725">
        <v>68806.581146284967</v>
      </c>
      <c r="AG32" s="725">
        <v>71026.70334096672</v>
      </c>
      <c r="AH32" s="725">
        <v>71996.287662644201</v>
      </c>
      <c r="AI32" s="725">
        <v>67223.751373366686</v>
      </c>
      <c r="AJ32" s="725">
        <v>68929.47646874981</v>
      </c>
      <c r="AK32" s="725">
        <v>72814.129781546901</v>
      </c>
      <c r="AL32" s="725">
        <v>70243.401722216789</v>
      </c>
      <c r="AM32" s="725">
        <v>69494.949218529247</v>
      </c>
      <c r="AN32" s="725">
        <v>68908.43323616503</v>
      </c>
      <c r="AO32" s="725">
        <v>69118.399810996227</v>
      </c>
      <c r="AP32" s="725">
        <v>71615.732562815465</v>
      </c>
      <c r="AQ32" s="725">
        <v>70179.331909089553</v>
      </c>
      <c r="AR32" s="725">
        <v>70661.56989445159</v>
      </c>
      <c r="AS32" s="725">
        <v>65523.905048002576</v>
      </c>
      <c r="AT32" s="725">
        <v>64823.852311348208</v>
      </c>
      <c r="AU32" s="725">
        <v>67173.177460041654</v>
      </c>
      <c r="AV32" s="725">
        <v>69172.063836054644</v>
      </c>
      <c r="AW32" s="725">
        <v>67556.728049663914</v>
      </c>
      <c r="AX32" s="725">
        <v>69383.862092832554</v>
      </c>
      <c r="AY32" s="725">
        <v>66112.636103046738</v>
      </c>
      <c r="AZ32" s="725">
        <v>64042.67658553474</v>
      </c>
      <c r="BA32" s="726">
        <v>60598.680828939498</v>
      </c>
      <c r="BB32" s="725">
        <v>60070.046023520954</v>
      </c>
      <c r="BC32" s="727">
        <v>58124.817628860896</v>
      </c>
      <c r="BD32" s="725">
        <v>57530.179604894634</v>
      </c>
      <c r="BE32" s="726">
        <v>54809.502146598505</v>
      </c>
      <c r="BF32" s="726">
        <v>56450.514432055686</v>
      </c>
      <c r="BG32" s="725">
        <v>53671.053310480318</v>
      </c>
      <c r="BH32" s="739"/>
      <c r="BI32" s="699"/>
    </row>
    <row r="33" spans="15:61">
      <c r="O33" s="33"/>
      <c r="Q33" s="681"/>
      <c r="R33" s="723"/>
      <c r="S33" s="724"/>
      <c r="T33" s="729" t="s">
        <v>370</v>
      </c>
      <c r="U33" s="729"/>
      <c r="V33" s="729"/>
      <c r="W33" s="729"/>
      <c r="X33" s="729"/>
      <c r="Y33" s="729"/>
      <c r="Z33" s="729"/>
      <c r="AA33" s="729"/>
      <c r="AB33" s="729"/>
      <c r="AC33" s="729"/>
      <c r="AD33" s="729"/>
      <c r="AE33" s="729"/>
      <c r="AF33" s="729"/>
      <c r="AG33" s="729"/>
      <c r="AH33" s="729"/>
      <c r="AI33" s="729"/>
      <c r="AJ33" s="729"/>
      <c r="AK33" s="729"/>
      <c r="AL33" s="729"/>
      <c r="AM33" s="729"/>
      <c r="AN33" s="729"/>
      <c r="AO33" s="729"/>
      <c r="AP33" s="729"/>
      <c r="AQ33" s="729"/>
      <c r="AR33" s="729"/>
      <c r="AS33" s="729"/>
      <c r="AT33" s="729"/>
      <c r="AU33" s="729"/>
      <c r="AV33" s="729"/>
      <c r="AW33" s="729"/>
      <c r="AX33" s="729"/>
      <c r="AY33" s="729"/>
      <c r="AZ33" s="729"/>
      <c r="BA33" s="730"/>
      <c r="BB33" s="729"/>
      <c r="BC33" s="731"/>
      <c r="BD33" s="694"/>
      <c r="BE33" s="732"/>
      <c r="BF33" s="732"/>
      <c r="BG33" s="694"/>
      <c r="BH33" s="745"/>
      <c r="BI33" s="650"/>
    </row>
    <row r="34" spans="15:61">
      <c r="O34" s="33"/>
      <c r="Q34" s="681"/>
      <c r="R34" s="723"/>
      <c r="S34" s="526"/>
      <c r="T34" s="735" t="s">
        <v>88</v>
      </c>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c r="AV34" s="735"/>
      <c r="AW34" s="735"/>
      <c r="AX34" s="735"/>
      <c r="AY34" s="735"/>
      <c r="AZ34" s="735"/>
      <c r="BA34" s="736"/>
      <c r="BB34" s="735"/>
      <c r="BC34" s="737"/>
      <c r="BD34" s="735"/>
      <c r="BE34" s="736"/>
      <c r="BF34" s="736"/>
      <c r="BG34" s="735"/>
      <c r="BH34" s="711"/>
      <c r="BI34" s="650"/>
    </row>
    <row r="35" spans="15:61" ht="14.25" customHeight="1">
      <c r="Q35" s="681"/>
      <c r="R35" s="723"/>
      <c r="S35" s="478" t="s">
        <v>371</v>
      </c>
      <c r="T35" s="738"/>
      <c r="U35" s="725"/>
      <c r="V35" s="725"/>
      <c r="W35" s="725"/>
      <c r="X35" s="725"/>
      <c r="Y35" s="725"/>
      <c r="Z35" s="725"/>
      <c r="AA35" s="725">
        <v>53887.240942508295</v>
      </c>
      <c r="AB35" s="725">
        <v>53844.256218992676</v>
      </c>
      <c r="AC35" s="725">
        <v>53970.442810360306</v>
      </c>
      <c r="AD35" s="725">
        <v>53104.886350024681</v>
      </c>
      <c r="AE35" s="725">
        <v>54211.727162045201</v>
      </c>
      <c r="AF35" s="725">
        <v>53856.87871528187</v>
      </c>
      <c r="AG35" s="725">
        <v>53665.520710006043</v>
      </c>
      <c r="AH35" s="725">
        <v>51668.51723390667</v>
      </c>
      <c r="AI35" s="725">
        <v>46661.474237010312</v>
      </c>
      <c r="AJ35" s="725">
        <v>46470.09106256385</v>
      </c>
      <c r="AK35" s="725">
        <v>46386.353518781289</v>
      </c>
      <c r="AL35" s="725">
        <v>44537.330167387103</v>
      </c>
      <c r="AM35" s="725">
        <v>43957.657491488717</v>
      </c>
      <c r="AN35" s="725">
        <v>43576.615751932899</v>
      </c>
      <c r="AO35" s="725">
        <v>41068.848317696771</v>
      </c>
      <c r="AP35" s="725">
        <v>39865.560204447946</v>
      </c>
      <c r="AQ35" s="725">
        <v>39713.675955479179</v>
      </c>
      <c r="AR35" s="725">
        <v>38918.702852530951</v>
      </c>
      <c r="AS35" s="725">
        <v>36171.681315026894</v>
      </c>
      <c r="AT35" s="725">
        <v>32298.765980645112</v>
      </c>
      <c r="AU35" s="725">
        <v>32520.124810954447</v>
      </c>
      <c r="AV35" s="725">
        <v>33014.759534221259</v>
      </c>
      <c r="AW35" s="725">
        <v>33762.114642662113</v>
      </c>
      <c r="AX35" s="725">
        <v>34749.853293867636</v>
      </c>
      <c r="AY35" s="725">
        <v>33090.786176977992</v>
      </c>
      <c r="AZ35" s="725">
        <v>31519.623602497439</v>
      </c>
      <c r="BA35" s="726">
        <v>31741.2450055554</v>
      </c>
      <c r="BB35" s="725">
        <v>31310.776481777171</v>
      </c>
      <c r="BC35" s="727">
        <v>30842.902604528968</v>
      </c>
      <c r="BD35" s="725">
        <v>28881.174155668035</v>
      </c>
      <c r="BE35" s="726">
        <v>28093.550662680729</v>
      </c>
      <c r="BF35" s="726">
        <v>27496.419566760989</v>
      </c>
      <c r="BG35" s="725">
        <v>25811.084263762186</v>
      </c>
      <c r="BH35" s="739"/>
      <c r="BI35" s="699"/>
    </row>
    <row r="36" spans="15:61" ht="14.25" customHeight="1">
      <c r="Q36" s="681"/>
      <c r="R36" s="723"/>
      <c r="S36" s="478" t="s">
        <v>39</v>
      </c>
      <c r="T36" s="738"/>
      <c r="U36" s="725"/>
      <c r="V36" s="725"/>
      <c r="W36" s="725"/>
      <c r="X36" s="725"/>
      <c r="Y36" s="725"/>
      <c r="Z36" s="725"/>
      <c r="AA36" s="725">
        <v>174380.2104354378</v>
      </c>
      <c r="AB36" s="725">
        <v>168980.88607487915</v>
      </c>
      <c r="AC36" s="725">
        <v>161794.9170114717</v>
      </c>
      <c r="AD36" s="725">
        <v>159529.29847171542</v>
      </c>
      <c r="AE36" s="725">
        <v>163323.72033103736</v>
      </c>
      <c r="AF36" s="725">
        <v>163950.79071748705</v>
      </c>
      <c r="AG36" s="725">
        <v>165425.94619019766</v>
      </c>
      <c r="AH36" s="725">
        <v>167529.93777888443</v>
      </c>
      <c r="AI36" s="725">
        <v>156074.08464724824</v>
      </c>
      <c r="AJ36" s="725">
        <v>161811.16588018322</v>
      </c>
      <c r="AK36" s="725">
        <v>168704.02250442552</v>
      </c>
      <c r="AL36" s="725">
        <v>164347.63232377911</v>
      </c>
      <c r="AM36" s="725">
        <v>170754.61449778045</v>
      </c>
      <c r="AN36" s="725">
        <v>172749.80927225476</v>
      </c>
      <c r="AO36" s="725">
        <v>172862.19113530609</v>
      </c>
      <c r="AP36" s="725">
        <v>170762.77585667634</v>
      </c>
      <c r="AQ36" s="725">
        <v>172967.2954240361</v>
      </c>
      <c r="AR36" s="725">
        <v>179882.22338635029</v>
      </c>
      <c r="AS36" s="725">
        <v>162163.05631147535</v>
      </c>
      <c r="AT36" s="725">
        <v>150659.38634945275</v>
      </c>
      <c r="AU36" s="725">
        <v>171155.07693667346</v>
      </c>
      <c r="AV36" s="725">
        <v>171376.50393667069</v>
      </c>
      <c r="AW36" s="725">
        <v>175418.70968225034</v>
      </c>
      <c r="AX36" s="725">
        <v>182245.03018852611</v>
      </c>
      <c r="AY36" s="725">
        <v>178975.75452750298</v>
      </c>
      <c r="AZ36" s="725">
        <v>170632.15649505024</v>
      </c>
      <c r="BA36" s="726">
        <v>166393.87641273072</v>
      </c>
      <c r="BB36" s="725">
        <v>163438.98672135919</v>
      </c>
      <c r="BC36" s="727">
        <v>158413.77815739656</v>
      </c>
      <c r="BD36" s="725">
        <v>154493.25523111757</v>
      </c>
      <c r="BE36" s="726">
        <v>130553.26714804562</v>
      </c>
      <c r="BF36" s="726">
        <v>144421.07902920048</v>
      </c>
      <c r="BG36" s="725">
        <v>133230.64087286236</v>
      </c>
      <c r="BH36" s="739"/>
      <c r="BI36" s="699"/>
    </row>
    <row r="37" spans="15:61" ht="14.25" customHeight="1">
      <c r="Q37" s="681"/>
      <c r="R37" s="723"/>
      <c r="S37" s="478" t="s">
        <v>372</v>
      </c>
      <c r="T37" s="738"/>
      <c r="U37" s="725"/>
      <c r="V37" s="725"/>
      <c r="W37" s="725"/>
      <c r="X37" s="725"/>
      <c r="Y37" s="725"/>
      <c r="Z37" s="725"/>
      <c r="AA37" s="725">
        <v>14938.428250307396</v>
      </c>
      <c r="AB37" s="725">
        <v>14455.60546990528</v>
      </c>
      <c r="AC37" s="725">
        <v>14296.284771760909</v>
      </c>
      <c r="AD37" s="725">
        <v>13368.190422050455</v>
      </c>
      <c r="AE37" s="725">
        <v>13248.830211596542</v>
      </c>
      <c r="AF37" s="725">
        <v>12452.116631656425</v>
      </c>
      <c r="AG37" s="725">
        <v>11753.08538600009</v>
      </c>
      <c r="AH37" s="725">
        <v>12062.488265831946</v>
      </c>
      <c r="AI37" s="725">
        <v>11685.308663000978</v>
      </c>
      <c r="AJ37" s="725">
        <v>11989.929473017171</v>
      </c>
      <c r="AK37" s="725">
        <v>11951.020204817496</v>
      </c>
      <c r="AL37" s="725">
        <v>11807.029424449545</v>
      </c>
      <c r="AM37" s="725">
        <v>11978.81805117474</v>
      </c>
      <c r="AN37" s="725">
        <v>12179.964775811479</v>
      </c>
      <c r="AO37" s="725">
        <v>11988.606286990658</v>
      </c>
      <c r="AP37" s="725">
        <v>11567.009047759893</v>
      </c>
      <c r="AQ37" s="725">
        <v>11417.066273552206</v>
      </c>
      <c r="AR37" s="725">
        <v>11479.062579464191</v>
      </c>
      <c r="AS37" s="725">
        <v>10646.150297971128</v>
      </c>
      <c r="AT37" s="725">
        <v>9117.9561579472047</v>
      </c>
      <c r="AU37" s="725">
        <v>9257.6095084614153</v>
      </c>
      <c r="AV37" s="725">
        <v>9572.2362149657783</v>
      </c>
      <c r="AW37" s="725">
        <v>11350.978943295046</v>
      </c>
      <c r="AX37" s="725">
        <v>10093.740008195873</v>
      </c>
      <c r="AY37" s="725">
        <v>9180.9247437569102</v>
      </c>
      <c r="AZ37" s="725">
        <v>8543.4219051643759</v>
      </c>
      <c r="BA37" s="726">
        <v>8961.6153966129241</v>
      </c>
      <c r="BB37" s="725">
        <v>8516.0167144852039</v>
      </c>
      <c r="BC37" s="727">
        <v>8056.8682672649138</v>
      </c>
      <c r="BD37" s="725">
        <v>7246.2351248609712</v>
      </c>
      <c r="BE37" s="726">
        <v>7291.8068313768499</v>
      </c>
      <c r="BF37" s="726">
        <v>7558.4263211228999</v>
      </c>
      <c r="BG37" s="725">
        <v>7372.8187946865692</v>
      </c>
      <c r="BH37" s="739"/>
      <c r="BI37" s="699"/>
    </row>
    <row r="38" spans="15:61" ht="14.25" customHeight="1">
      <c r="Q38" s="681"/>
      <c r="R38" s="723"/>
      <c r="S38" s="724" t="s">
        <v>135</v>
      </c>
      <c r="T38" s="478"/>
      <c r="U38" s="725"/>
      <c r="V38" s="725"/>
      <c r="W38" s="725"/>
      <c r="X38" s="725"/>
      <c r="Y38" s="725"/>
      <c r="Z38" s="725"/>
      <c r="AA38" s="725">
        <v>66867.548126982176</v>
      </c>
      <c r="AB38" s="725">
        <v>66506.394505639953</v>
      </c>
      <c r="AC38" s="725">
        <v>66072.072904556189</v>
      </c>
      <c r="AD38" s="725">
        <v>61936.670101017429</v>
      </c>
      <c r="AE38" s="725">
        <v>66326.308980549846</v>
      </c>
      <c r="AF38" s="725">
        <v>63362.317621363931</v>
      </c>
      <c r="AG38" s="725">
        <v>65454.115357188057</v>
      </c>
      <c r="AH38" s="725">
        <v>55809.897846772015</v>
      </c>
      <c r="AI38" s="725">
        <v>48770.140094650233</v>
      </c>
      <c r="AJ38" s="725">
        <v>51354.604895721233</v>
      </c>
      <c r="AK38" s="725">
        <v>53045.039895664719</v>
      </c>
      <c r="AL38" s="725">
        <v>51407.551193106003</v>
      </c>
      <c r="AM38" s="725">
        <v>54008.630443365713</v>
      </c>
      <c r="AN38" s="725">
        <v>54980.287507864254</v>
      </c>
      <c r="AO38" s="725">
        <v>54589.750530987134</v>
      </c>
      <c r="AP38" s="725">
        <v>56076.478309251383</v>
      </c>
      <c r="AQ38" s="725">
        <v>55991.395591327666</v>
      </c>
      <c r="AR38" s="725">
        <v>60482.855528560867</v>
      </c>
      <c r="AS38" s="725">
        <v>53453.092916309775</v>
      </c>
      <c r="AT38" s="725">
        <v>49616.152609931123</v>
      </c>
      <c r="AU38" s="725">
        <v>52217.776794159239</v>
      </c>
      <c r="AV38" s="725">
        <v>57294.756019501583</v>
      </c>
      <c r="AW38" s="725">
        <v>61748.463971943427</v>
      </c>
      <c r="AX38" s="725">
        <v>61166.737026241026</v>
      </c>
      <c r="AY38" s="725">
        <v>57398.065963081754</v>
      </c>
      <c r="AZ38" s="725">
        <v>54129.34893435792</v>
      </c>
      <c r="BA38" s="726">
        <v>51088.5752451882</v>
      </c>
      <c r="BB38" s="725">
        <v>50905.081719103124</v>
      </c>
      <c r="BC38" s="727">
        <v>50719.895445765716</v>
      </c>
      <c r="BD38" s="725">
        <v>46869.51880135986</v>
      </c>
      <c r="BE38" s="726">
        <v>45798.084449240494</v>
      </c>
      <c r="BF38" s="726">
        <v>47177.808260085949</v>
      </c>
      <c r="BG38" s="725">
        <v>45359.371900524886</v>
      </c>
      <c r="BH38" s="739"/>
      <c r="BI38" s="699"/>
    </row>
    <row r="39" spans="15:61">
      <c r="O39" s="33"/>
      <c r="Q39" s="681"/>
      <c r="R39" s="723"/>
      <c r="S39" s="724"/>
      <c r="T39" s="729" t="s">
        <v>89</v>
      </c>
      <c r="U39" s="729"/>
      <c r="V39" s="729"/>
      <c r="W39" s="729"/>
      <c r="X39" s="729"/>
      <c r="Y39" s="729"/>
      <c r="Z39" s="729"/>
      <c r="AA39" s="729"/>
      <c r="AB39" s="729"/>
      <c r="AC39" s="729"/>
      <c r="AD39" s="729"/>
      <c r="AE39" s="729"/>
      <c r="AF39" s="729"/>
      <c r="AG39" s="729"/>
      <c r="AH39" s="729"/>
      <c r="AI39" s="729"/>
      <c r="AJ39" s="729"/>
      <c r="AK39" s="729"/>
      <c r="AL39" s="729"/>
      <c r="AM39" s="729"/>
      <c r="AN39" s="729"/>
      <c r="AO39" s="729"/>
      <c r="AP39" s="729"/>
      <c r="AQ39" s="729"/>
      <c r="AR39" s="729"/>
      <c r="AS39" s="729"/>
      <c r="AT39" s="729"/>
      <c r="AU39" s="729"/>
      <c r="AV39" s="729"/>
      <c r="AW39" s="729"/>
      <c r="AX39" s="729"/>
      <c r="AY39" s="729"/>
      <c r="AZ39" s="729"/>
      <c r="BA39" s="730"/>
      <c r="BB39" s="729"/>
      <c r="BC39" s="731"/>
      <c r="BD39" s="694"/>
      <c r="BE39" s="732"/>
      <c r="BF39" s="732"/>
      <c r="BG39" s="694"/>
      <c r="BH39" s="745"/>
      <c r="BI39" s="650"/>
    </row>
    <row r="40" spans="15:61">
      <c r="O40" s="33"/>
      <c r="Q40" s="681"/>
      <c r="R40" s="723"/>
      <c r="S40" s="724"/>
      <c r="T40" s="700" t="s">
        <v>90</v>
      </c>
      <c r="U40" s="700"/>
      <c r="V40" s="700"/>
      <c r="W40" s="700"/>
      <c r="X40" s="700"/>
      <c r="Y40" s="700"/>
      <c r="Z40" s="700"/>
      <c r="AA40" s="700"/>
      <c r="AB40" s="700"/>
      <c r="AC40" s="700"/>
      <c r="AD40" s="700"/>
      <c r="AE40" s="700"/>
      <c r="AF40" s="700"/>
      <c r="AG40" s="700"/>
      <c r="AH40" s="700"/>
      <c r="AI40" s="700"/>
      <c r="AJ40" s="700"/>
      <c r="AK40" s="700"/>
      <c r="AL40" s="700"/>
      <c r="AM40" s="700"/>
      <c r="AN40" s="700"/>
      <c r="AO40" s="700"/>
      <c r="AP40" s="700"/>
      <c r="AQ40" s="700"/>
      <c r="AR40" s="700"/>
      <c r="AS40" s="700"/>
      <c r="AT40" s="700"/>
      <c r="AU40" s="700"/>
      <c r="AV40" s="700"/>
      <c r="AW40" s="700"/>
      <c r="AX40" s="700"/>
      <c r="AY40" s="700"/>
      <c r="AZ40" s="700"/>
      <c r="BA40" s="733"/>
      <c r="BB40" s="700"/>
      <c r="BC40" s="734"/>
      <c r="BD40" s="702"/>
      <c r="BE40" s="703"/>
      <c r="BF40" s="703"/>
      <c r="BG40" s="702"/>
      <c r="BH40" s="705"/>
      <c r="BI40" s="650"/>
    </row>
    <row r="41" spans="15:61">
      <c r="O41" s="33"/>
      <c r="Q41" s="681"/>
      <c r="R41" s="723"/>
      <c r="S41" s="724"/>
      <c r="T41" s="700" t="s">
        <v>91</v>
      </c>
      <c r="U41" s="700"/>
      <c r="V41" s="700"/>
      <c r="W41" s="700"/>
      <c r="X41" s="700"/>
      <c r="Y41" s="700"/>
      <c r="Z41" s="700"/>
      <c r="AA41" s="700"/>
      <c r="AB41" s="700"/>
      <c r="AC41" s="700"/>
      <c r="AD41" s="700"/>
      <c r="AE41" s="700"/>
      <c r="AF41" s="700"/>
      <c r="AG41" s="700"/>
      <c r="AH41" s="700"/>
      <c r="AI41" s="700"/>
      <c r="AJ41" s="700"/>
      <c r="AK41" s="700"/>
      <c r="AL41" s="700"/>
      <c r="AM41" s="700"/>
      <c r="AN41" s="700"/>
      <c r="AO41" s="700"/>
      <c r="AP41" s="700"/>
      <c r="AQ41" s="700"/>
      <c r="AR41" s="700"/>
      <c r="AS41" s="700"/>
      <c r="AT41" s="700"/>
      <c r="AU41" s="700"/>
      <c r="AV41" s="700"/>
      <c r="AW41" s="700"/>
      <c r="AX41" s="700"/>
      <c r="AY41" s="700"/>
      <c r="AZ41" s="700"/>
      <c r="BA41" s="733"/>
      <c r="BB41" s="700"/>
      <c r="BC41" s="734"/>
      <c r="BD41" s="702"/>
      <c r="BE41" s="703"/>
      <c r="BF41" s="703"/>
      <c r="BG41" s="702"/>
      <c r="BH41" s="705"/>
      <c r="BI41" s="650"/>
    </row>
    <row r="42" spans="15:61">
      <c r="O42" s="33"/>
      <c r="Q42" s="681"/>
      <c r="R42" s="723"/>
      <c r="S42" s="724"/>
      <c r="T42" s="700" t="s">
        <v>92</v>
      </c>
      <c r="U42" s="700"/>
      <c r="V42" s="700"/>
      <c r="W42" s="700"/>
      <c r="X42" s="700"/>
      <c r="Y42" s="700"/>
      <c r="Z42" s="700"/>
      <c r="AA42" s="700"/>
      <c r="AB42" s="700"/>
      <c r="AC42" s="700"/>
      <c r="AD42" s="700"/>
      <c r="AE42" s="700"/>
      <c r="AF42" s="700"/>
      <c r="AG42" s="700"/>
      <c r="AH42" s="700"/>
      <c r="AI42" s="700"/>
      <c r="AJ42" s="700"/>
      <c r="AK42" s="700"/>
      <c r="AL42" s="700"/>
      <c r="AM42" s="700"/>
      <c r="AN42" s="700"/>
      <c r="AO42" s="700"/>
      <c r="AP42" s="700"/>
      <c r="AQ42" s="700"/>
      <c r="AR42" s="700"/>
      <c r="AS42" s="700"/>
      <c r="AT42" s="700"/>
      <c r="AU42" s="700"/>
      <c r="AV42" s="700"/>
      <c r="AW42" s="700"/>
      <c r="AX42" s="700"/>
      <c r="AY42" s="700"/>
      <c r="AZ42" s="700"/>
      <c r="BA42" s="733"/>
      <c r="BB42" s="700"/>
      <c r="BC42" s="734"/>
      <c r="BD42" s="702"/>
      <c r="BE42" s="703"/>
      <c r="BF42" s="703"/>
      <c r="BG42" s="702"/>
      <c r="BH42" s="705"/>
      <c r="BI42" s="650"/>
    </row>
    <row r="43" spans="15:61">
      <c r="O43" s="33"/>
      <c r="Q43" s="681"/>
      <c r="R43" s="723"/>
      <c r="S43" s="724"/>
      <c r="T43" s="700" t="s">
        <v>93</v>
      </c>
      <c r="U43" s="700"/>
      <c r="V43" s="700"/>
      <c r="W43" s="700"/>
      <c r="X43" s="700"/>
      <c r="Y43" s="700"/>
      <c r="Z43" s="700"/>
      <c r="AA43" s="700"/>
      <c r="AB43" s="700"/>
      <c r="AC43" s="700"/>
      <c r="AD43" s="700"/>
      <c r="AE43" s="700"/>
      <c r="AF43" s="700"/>
      <c r="AG43" s="700"/>
      <c r="AH43" s="700"/>
      <c r="AI43" s="700"/>
      <c r="AJ43" s="700"/>
      <c r="AK43" s="700"/>
      <c r="AL43" s="700"/>
      <c r="AM43" s="700"/>
      <c r="AN43" s="700"/>
      <c r="AO43" s="700"/>
      <c r="AP43" s="700"/>
      <c r="AQ43" s="700"/>
      <c r="AR43" s="700"/>
      <c r="AS43" s="700"/>
      <c r="AT43" s="700"/>
      <c r="AU43" s="700"/>
      <c r="AV43" s="700"/>
      <c r="AW43" s="700"/>
      <c r="AX43" s="700"/>
      <c r="AY43" s="700"/>
      <c r="AZ43" s="700"/>
      <c r="BA43" s="733"/>
      <c r="BB43" s="700"/>
      <c r="BC43" s="734"/>
      <c r="BD43" s="702"/>
      <c r="BE43" s="703"/>
      <c r="BF43" s="703"/>
      <c r="BG43" s="702"/>
      <c r="BH43" s="705"/>
      <c r="BI43" s="650"/>
    </row>
    <row r="44" spans="15:61">
      <c r="O44" s="33"/>
      <c r="Q44" s="681"/>
      <c r="R44" s="723"/>
      <c r="S44" s="724"/>
      <c r="T44" s="700" t="s">
        <v>94</v>
      </c>
      <c r="U44" s="700"/>
      <c r="V44" s="700"/>
      <c r="W44" s="700"/>
      <c r="X44" s="700"/>
      <c r="Y44" s="700"/>
      <c r="Z44" s="700"/>
      <c r="AA44" s="700"/>
      <c r="AB44" s="700"/>
      <c r="AC44" s="700"/>
      <c r="AD44" s="700"/>
      <c r="AE44" s="700"/>
      <c r="AF44" s="700"/>
      <c r="AG44" s="700"/>
      <c r="AH44" s="700"/>
      <c r="AI44" s="700"/>
      <c r="AJ44" s="700"/>
      <c r="AK44" s="700"/>
      <c r="AL44" s="700"/>
      <c r="AM44" s="700"/>
      <c r="AN44" s="700"/>
      <c r="AO44" s="700"/>
      <c r="AP44" s="700"/>
      <c r="AQ44" s="700"/>
      <c r="AR44" s="700"/>
      <c r="AS44" s="700"/>
      <c r="AT44" s="700"/>
      <c r="AU44" s="700"/>
      <c r="AV44" s="700"/>
      <c r="AW44" s="700"/>
      <c r="AX44" s="700"/>
      <c r="AY44" s="700"/>
      <c r="AZ44" s="700"/>
      <c r="BA44" s="733"/>
      <c r="BB44" s="700"/>
      <c r="BC44" s="734"/>
      <c r="BD44" s="702"/>
      <c r="BE44" s="703"/>
      <c r="BF44" s="703"/>
      <c r="BG44" s="702"/>
      <c r="BH44" s="705"/>
      <c r="BI44" s="650"/>
    </row>
    <row r="45" spans="15:61">
      <c r="O45" s="33"/>
      <c r="Q45" s="681"/>
      <c r="R45" s="723"/>
      <c r="S45" s="724"/>
      <c r="T45" s="700" t="s">
        <v>95</v>
      </c>
      <c r="U45" s="700"/>
      <c r="V45" s="700"/>
      <c r="W45" s="700"/>
      <c r="X45" s="700"/>
      <c r="Y45" s="700"/>
      <c r="Z45" s="700"/>
      <c r="AA45" s="700"/>
      <c r="AB45" s="700"/>
      <c r="AC45" s="700"/>
      <c r="AD45" s="700"/>
      <c r="AE45" s="700"/>
      <c r="AF45" s="700"/>
      <c r="AG45" s="700"/>
      <c r="AH45" s="700"/>
      <c r="AI45" s="700"/>
      <c r="AJ45" s="700"/>
      <c r="AK45" s="700"/>
      <c r="AL45" s="700"/>
      <c r="AM45" s="700"/>
      <c r="AN45" s="700"/>
      <c r="AO45" s="700"/>
      <c r="AP45" s="700"/>
      <c r="AQ45" s="700"/>
      <c r="AR45" s="700"/>
      <c r="AS45" s="700"/>
      <c r="AT45" s="700"/>
      <c r="AU45" s="700"/>
      <c r="AV45" s="700"/>
      <c r="AW45" s="700"/>
      <c r="AX45" s="700"/>
      <c r="AY45" s="700"/>
      <c r="AZ45" s="700"/>
      <c r="BA45" s="733"/>
      <c r="BB45" s="700"/>
      <c r="BC45" s="734"/>
      <c r="BD45" s="702"/>
      <c r="BE45" s="703"/>
      <c r="BF45" s="703"/>
      <c r="BG45" s="702"/>
      <c r="BH45" s="705"/>
      <c r="BI45" s="650"/>
    </row>
    <row r="46" spans="15:61">
      <c r="O46" s="33"/>
      <c r="Q46" s="681"/>
      <c r="R46" s="723"/>
      <c r="S46" s="724"/>
      <c r="T46" s="700" t="s">
        <v>96</v>
      </c>
      <c r="U46" s="700"/>
      <c r="V46" s="700"/>
      <c r="W46" s="700"/>
      <c r="X46" s="700"/>
      <c r="Y46" s="700"/>
      <c r="Z46" s="700"/>
      <c r="AA46" s="700"/>
      <c r="AB46" s="700"/>
      <c r="AC46" s="700"/>
      <c r="AD46" s="700"/>
      <c r="AE46" s="700"/>
      <c r="AF46" s="700"/>
      <c r="AG46" s="700"/>
      <c r="AH46" s="700"/>
      <c r="AI46" s="700"/>
      <c r="AJ46" s="700"/>
      <c r="AK46" s="700"/>
      <c r="AL46" s="700"/>
      <c r="AM46" s="700"/>
      <c r="AN46" s="700"/>
      <c r="AO46" s="700"/>
      <c r="AP46" s="700"/>
      <c r="AQ46" s="700"/>
      <c r="AR46" s="700"/>
      <c r="AS46" s="700"/>
      <c r="AT46" s="700"/>
      <c r="AU46" s="700"/>
      <c r="AV46" s="700"/>
      <c r="AW46" s="700"/>
      <c r="AX46" s="700"/>
      <c r="AY46" s="700"/>
      <c r="AZ46" s="700"/>
      <c r="BA46" s="733"/>
      <c r="BB46" s="700"/>
      <c r="BC46" s="734"/>
      <c r="BD46" s="702"/>
      <c r="BE46" s="703"/>
      <c r="BF46" s="703"/>
      <c r="BG46" s="702"/>
      <c r="BH46" s="705"/>
      <c r="BI46" s="650"/>
    </row>
    <row r="47" spans="15:61">
      <c r="O47" s="33"/>
      <c r="Q47" s="681"/>
      <c r="R47" s="723"/>
      <c r="S47" s="526"/>
      <c r="T47" s="735" t="s">
        <v>97</v>
      </c>
      <c r="U47" s="735"/>
      <c r="V47" s="735"/>
      <c r="W47" s="735"/>
      <c r="X47" s="735"/>
      <c r="Y47" s="735"/>
      <c r="Z47" s="735"/>
      <c r="AA47" s="735"/>
      <c r="AB47" s="735"/>
      <c r="AC47" s="735"/>
      <c r="AD47" s="735"/>
      <c r="AE47" s="735"/>
      <c r="AF47" s="735"/>
      <c r="AG47" s="735"/>
      <c r="AH47" s="735"/>
      <c r="AI47" s="735"/>
      <c r="AJ47" s="735"/>
      <c r="AK47" s="735"/>
      <c r="AL47" s="735"/>
      <c r="AM47" s="735"/>
      <c r="AN47" s="735"/>
      <c r="AO47" s="735"/>
      <c r="AP47" s="735"/>
      <c r="AQ47" s="735"/>
      <c r="AR47" s="735"/>
      <c r="AS47" s="735"/>
      <c r="AT47" s="735"/>
      <c r="AU47" s="735"/>
      <c r="AV47" s="735"/>
      <c r="AW47" s="735"/>
      <c r="AX47" s="735"/>
      <c r="AY47" s="735"/>
      <c r="AZ47" s="735"/>
      <c r="BA47" s="736"/>
      <c r="BB47" s="735"/>
      <c r="BC47" s="737"/>
      <c r="BD47" s="735"/>
      <c r="BE47" s="736"/>
      <c r="BF47" s="736"/>
      <c r="BG47" s="735"/>
      <c r="BH47" s="711"/>
      <c r="BI47" s="650"/>
    </row>
    <row r="48" spans="15:61" ht="28.5" customHeight="1">
      <c r="Q48" s="681"/>
      <c r="R48" s="723"/>
      <c r="S48" s="746" t="s">
        <v>373</v>
      </c>
      <c r="T48" s="478"/>
      <c r="U48" s="747"/>
      <c r="V48" s="747"/>
      <c r="W48" s="747"/>
      <c r="X48" s="747"/>
      <c r="Y48" s="747"/>
      <c r="Z48" s="747"/>
      <c r="AA48" s="747">
        <v>22590.354697603838</v>
      </c>
      <c r="AB48" s="747">
        <v>21766.694264236608</v>
      </c>
      <c r="AC48" s="747">
        <v>21262.962144673646</v>
      </c>
      <c r="AD48" s="747">
        <v>19542.852274676192</v>
      </c>
      <c r="AE48" s="747">
        <v>20508.154764146751</v>
      </c>
      <c r="AF48" s="747">
        <v>19387.92465793798</v>
      </c>
      <c r="AG48" s="747">
        <v>19518.820276213708</v>
      </c>
      <c r="AH48" s="747">
        <v>19653.636634898354</v>
      </c>
      <c r="AI48" s="747">
        <v>19872.576552499875</v>
      </c>
      <c r="AJ48" s="747">
        <v>20523.726465581582</v>
      </c>
      <c r="AK48" s="747">
        <v>21131.311570703398</v>
      </c>
      <c r="AL48" s="747">
        <v>20694.578081544081</v>
      </c>
      <c r="AM48" s="747">
        <v>21163.647487527927</v>
      </c>
      <c r="AN48" s="747">
        <v>21367.790519576851</v>
      </c>
      <c r="AO48" s="747">
        <v>21150.516849588563</v>
      </c>
      <c r="AP48" s="747">
        <v>21048.167117898985</v>
      </c>
      <c r="AQ48" s="747">
        <v>19418.645023273526</v>
      </c>
      <c r="AR48" s="747">
        <v>20143.45168566798</v>
      </c>
      <c r="AS48" s="747">
        <v>17108.973780274137</v>
      </c>
      <c r="AT48" s="747">
        <v>16154.431164100139</v>
      </c>
      <c r="AU48" s="747">
        <v>16624.28639664999</v>
      </c>
      <c r="AV48" s="747">
        <v>18682.554829033947</v>
      </c>
      <c r="AW48" s="747">
        <v>19741.567664294718</v>
      </c>
      <c r="AX48" s="747">
        <v>20357.183897364572</v>
      </c>
      <c r="AY48" s="747">
        <v>20632.366798627234</v>
      </c>
      <c r="AZ48" s="747">
        <v>18786.917722752056</v>
      </c>
      <c r="BA48" s="748">
        <v>17961.474738771281</v>
      </c>
      <c r="BB48" s="747">
        <v>18038.779798343054</v>
      </c>
      <c r="BC48" s="749">
        <v>16987.459572086522</v>
      </c>
      <c r="BD48" s="747">
        <v>16498.115419022546</v>
      </c>
      <c r="BE48" s="748">
        <v>15654.258017988648</v>
      </c>
      <c r="BF48" s="748">
        <v>15684.003107066157</v>
      </c>
      <c r="BG48" s="747">
        <v>14960.223547837864</v>
      </c>
      <c r="BH48" s="750"/>
      <c r="BI48" s="699"/>
    </row>
    <row r="49" spans="2:61">
      <c r="O49" s="33"/>
      <c r="Q49" s="681"/>
      <c r="R49" s="723"/>
      <c r="S49" s="724"/>
      <c r="T49" s="729" t="s">
        <v>98</v>
      </c>
      <c r="U49" s="729"/>
      <c r="V49" s="729"/>
      <c r="W49" s="729"/>
      <c r="X49" s="729"/>
      <c r="Y49" s="729"/>
      <c r="Z49" s="729"/>
      <c r="AA49" s="729"/>
      <c r="AB49" s="729"/>
      <c r="AC49" s="729"/>
      <c r="AD49" s="729"/>
      <c r="AE49" s="729"/>
      <c r="AF49" s="729"/>
      <c r="AG49" s="729"/>
      <c r="AH49" s="729"/>
      <c r="AI49" s="729"/>
      <c r="AJ49" s="729"/>
      <c r="AK49" s="729"/>
      <c r="AL49" s="729"/>
      <c r="AM49" s="729"/>
      <c r="AN49" s="729"/>
      <c r="AO49" s="729"/>
      <c r="AP49" s="729"/>
      <c r="AQ49" s="729"/>
      <c r="AR49" s="729"/>
      <c r="AS49" s="729"/>
      <c r="AT49" s="729"/>
      <c r="AU49" s="729"/>
      <c r="AV49" s="729"/>
      <c r="AW49" s="729"/>
      <c r="AX49" s="729"/>
      <c r="AY49" s="729"/>
      <c r="AZ49" s="729"/>
      <c r="BA49" s="730"/>
      <c r="BB49" s="729"/>
      <c r="BC49" s="731"/>
      <c r="BD49" s="695"/>
      <c r="BE49" s="696"/>
      <c r="BF49" s="696"/>
      <c r="BG49" s="695"/>
      <c r="BH49" s="698"/>
      <c r="BI49" s="650"/>
    </row>
    <row r="50" spans="2:61">
      <c r="O50" s="33"/>
      <c r="Q50" s="681"/>
      <c r="R50" s="723"/>
      <c r="S50" s="724"/>
      <c r="T50" s="702" t="s">
        <v>99</v>
      </c>
      <c r="U50" s="702"/>
      <c r="V50" s="702"/>
      <c r="W50" s="702"/>
      <c r="X50" s="702"/>
      <c r="Y50" s="702"/>
      <c r="Z50" s="702"/>
      <c r="AA50" s="702"/>
      <c r="AB50" s="702"/>
      <c r="AC50" s="702"/>
      <c r="AD50" s="702"/>
      <c r="AE50" s="702"/>
      <c r="AF50" s="702"/>
      <c r="AG50" s="702"/>
      <c r="AH50" s="702"/>
      <c r="AI50" s="702"/>
      <c r="AJ50" s="702"/>
      <c r="AK50" s="702"/>
      <c r="AL50" s="702"/>
      <c r="AM50" s="702"/>
      <c r="AN50" s="702"/>
      <c r="AO50" s="702"/>
      <c r="AP50" s="702"/>
      <c r="AQ50" s="702"/>
      <c r="AR50" s="702"/>
      <c r="AS50" s="702"/>
      <c r="AT50" s="702"/>
      <c r="AU50" s="702"/>
      <c r="AV50" s="702"/>
      <c r="AW50" s="702"/>
      <c r="AX50" s="702"/>
      <c r="AY50" s="702"/>
      <c r="AZ50" s="702"/>
      <c r="BA50" s="703"/>
      <c r="BB50" s="702"/>
      <c r="BC50" s="704"/>
      <c r="BD50" s="702"/>
      <c r="BE50" s="703"/>
      <c r="BF50" s="703"/>
      <c r="BG50" s="702"/>
      <c r="BH50" s="705"/>
      <c r="BI50" s="650"/>
    </row>
    <row r="51" spans="2:61">
      <c r="O51" s="33"/>
      <c r="Q51" s="681"/>
      <c r="R51" s="723"/>
      <c r="S51" s="724"/>
      <c r="T51" s="31" t="s">
        <v>100</v>
      </c>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2"/>
      <c r="BB51" s="31"/>
      <c r="BC51" s="752"/>
      <c r="BD51" s="31"/>
      <c r="BE51" s="32"/>
      <c r="BF51" s="32"/>
      <c r="BG51" s="31"/>
      <c r="BH51" s="753"/>
      <c r="BI51" s="650"/>
    </row>
    <row r="52" spans="2:61">
      <c r="O52" s="33"/>
      <c r="Q52" s="681"/>
      <c r="R52" s="723"/>
      <c r="S52" s="724"/>
      <c r="T52" s="702" t="s">
        <v>101</v>
      </c>
      <c r="U52" s="702"/>
      <c r="V52" s="702"/>
      <c r="W52" s="702"/>
      <c r="X52" s="702"/>
      <c r="Y52" s="702"/>
      <c r="Z52" s="702"/>
      <c r="AA52" s="702"/>
      <c r="AB52" s="702"/>
      <c r="AC52" s="702"/>
      <c r="AD52" s="702"/>
      <c r="AE52" s="702"/>
      <c r="AF52" s="702"/>
      <c r="AG52" s="702"/>
      <c r="AH52" s="702"/>
      <c r="AI52" s="702"/>
      <c r="AJ52" s="702"/>
      <c r="AK52" s="702"/>
      <c r="AL52" s="702"/>
      <c r="AM52" s="702"/>
      <c r="AN52" s="702"/>
      <c r="AO52" s="702"/>
      <c r="AP52" s="702"/>
      <c r="AQ52" s="702"/>
      <c r="AR52" s="702"/>
      <c r="AS52" s="702"/>
      <c r="AT52" s="702"/>
      <c r="AU52" s="702"/>
      <c r="AV52" s="702"/>
      <c r="AW52" s="702"/>
      <c r="AX52" s="702"/>
      <c r="AY52" s="702"/>
      <c r="AZ52" s="702"/>
      <c r="BA52" s="703"/>
      <c r="BB52" s="702"/>
      <c r="BC52" s="704"/>
      <c r="BD52" s="702"/>
      <c r="BE52" s="703"/>
      <c r="BF52" s="703"/>
      <c r="BG52" s="702"/>
      <c r="BH52" s="705"/>
      <c r="BI52" s="650"/>
    </row>
    <row r="53" spans="2:61">
      <c r="O53" s="33"/>
      <c r="Q53" s="681"/>
      <c r="R53" s="723"/>
      <c r="S53" s="724"/>
      <c r="T53" s="702" t="s">
        <v>102</v>
      </c>
      <c r="U53" s="702"/>
      <c r="V53" s="702"/>
      <c r="W53" s="702"/>
      <c r="X53" s="702"/>
      <c r="Y53" s="702"/>
      <c r="Z53" s="702"/>
      <c r="AA53" s="702"/>
      <c r="AB53" s="702"/>
      <c r="AC53" s="702"/>
      <c r="AD53" s="702"/>
      <c r="AE53" s="702"/>
      <c r="AF53" s="702"/>
      <c r="AG53" s="702"/>
      <c r="AH53" s="702"/>
      <c r="AI53" s="702"/>
      <c r="AJ53" s="702"/>
      <c r="AK53" s="702"/>
      <c r="AL53" s="702"/>
      <c r="AM53" s="702"/>
      <c r="AN53" s="702"/>
      <c r="AO53" s="702"/>
      <c r="AP53" s="702"/>
      <c r="AQ53" s="702"/>
      <c r="AR53" s="702"/>
      <c r="AS53" s="702"/>
      <c r="AT53" s="702"/>
      <c r="AU53" s="702"/>
      <c r="AV53" s="702"/>
      <c r="AW53" s="702"/>
      <c r="AX53" s="702"/>
      <c r="AY53" s="702"/>
      <c r="AZ53" s="702"/>
      <c r="BA53" s="703"/>
      <c r="BB53" s="702"/>
      <c r="BC53" s="704"/>
      <c r="BD53" s="702"/>
      <c r="BE53" s="703"/>
      <c r="BF53" s="703"/>
      <c r="BG53" s="702"/>
      <c r="BH53" s="705"/>
      <c r="BI53" s="650"/>
    </row>
    <row r="54" spans="2:61">
      <c r="O54" s="33"/>
      <c r="Q54" s="681"/>
      <c r="R54" s="723"/>
      <c r="S54" s="724"/>
      <c r="T54" s="702" t="s">
        <v>103</v>
      </c>
      <c r="U54" s="702"/>
      <c r="V54" s="702"/>
      <c r="W54" s="702"/>
      <c r="X54" s="702"/>
      <c r="Y54" s="702"/>
      <c r="Z54" s="702"/>
      <c r="AA54" s="702"/>
      <c r="AB54" s="702"/>
      <c r="AC54" s="702"/>
      <c r="AD54" s="702"/>
      <c r="AE54" s="702"/>
      <c r="AF54" s="702"/>
      <c r="AG54" s="702"/>
      <c r="AH54" s="702"/>
      <c r="AI54" s="702"/>
      <c r="AJ54" s="702"/>
      <c r="AK54" s="702"/>
      <c r="AL54" s="702"/>
      <c r="AM54" s="702"/>
      <c r="AN54" s="702"/>
      <c r="AO54" s="702"/>
      <c r="AP54" s="702"/>
      <c r="AQ54" s="702"/>
      <c r="AR54" s="702"/>
      <c r="AS54" s="702"/>
      <c r="AT54" s="702"/>
      <c r="AU54" s="702"/>
      <c r="AV54" s="702"/>
      <c r="AW54" s="702"/>
      <c r="AX54" s="702"/>
      <c r="AY54" s="754"/>
      <c r="AZ54" s="754"/>
      <c r="BA54" s="755"/>
      <c r="BB54" s="754"/>
      <c r="BC54" s="756"/>
      <c r="BD54" s="754"/>
      <c r="BE54" s="755"/>
      <c r="BF54" s="755"/>
      <c r="BG54" s="754"/>
      <c r="BH54" s="705"/>
      <c r="BI54" s="650"/>
    </row>
    <row r="55" spans="2:61">
      <c r="O55" s="33"/>
      <c r="Q55" s="681"/>
      <c r="R55" s="723"/>
      <c r="S55" s="526"/>
      <c r="T55" s="757" t="s">
        <v>104</v>
      </c>
      <c r="U55" s="757"/>
      <c r="V55" s="757"/>
      <c r="W55" s="757"/>
      <c r="X55" s="757"/>
      <c r="Y55" s="757"/>
      <c r="Z55" s="757"/>
      <c r="AA55" s="757"/>
      <c r="AB55" s="757"/>
      <c r="AC55" s="757"/>
      <c r="AD55" s="757"/>
      <c r="AE55" s="757"/>
      <c r="AF55" s="757"/>
      <c r="AG55" s="757"/>
      <c r="AH55" s="757"/>
      <c r="AI55" s="757"/>
      <c r="AJ55" s="757"/>
      <c r="AK55" s="757"/>
      <c r="AL55" s="757"/>
      <c r="AM55" s="757"/>
      <c r="AN55" s="757"/>
      <c r="AO55" s="757"/>
      <c r="AP55" s="757"/>
      <c r="AQ55" s="757"/>
      <c r="AR55" s="757"/>
      <c r="AS55" s="757"/>
      <c r="AT55" s="757"/>
      <c r="AU55" s="757"/>
      <c r="AV55" s="757"/>
      <c r="AW55" s="757"/>
      <c r="AX55" s="757"/>
      <c r="AY55" s="757"/>
      <c r="AZ55" s="757"/>
      <c r="BA55" s="758"/>
      <c r="BB55" s="757"/>
      <c r="BC55" s="759"/>
      <c r="BD55" s="757"/>
      <c r="BE55" s="758"/>
      <c r="BF55" s="758"/>
      <c r="BG55" s="757"/>
      <c r="BH55" s="760"/>
      <c r="BI55" s="650"/>
    </row>
    <row r="56" spans="2:61" ht="14.25" customHeight="1">
      <c r="Q56" s="681"/>
      <c r="R56" s="1181" t="s">
        <v>472</v>
      </c>
      <c r="S56" s="761"/>
      <c r="T56" s="762"/>
      <c r="U56" s="764"/>
      <c r="V56" s="764"/>
      <c r="W56" s="764"/>
      <c r="X56" s="764"/>
      <c r="Y56" s="764"/>
      <c r="Z56" s="764"/>
      <c r="AA56" s="764">
        <v>130813.33334955155</v>
      </c>
      <c r="AB56" s="764">
        <v>134240.38332645714</v>
      </c>
      <c r="AC56" s="764">
        <v>138911.70538778702</v>
      </c>
      <c r="AD56" s="764">
        <v>142768.91039649094</v>
      </c>
      <c r="AE56" s="764">
        <v>156786.47983693387</v>
      </c>
      <c r="AF56" s="764">
        <v>161911.20833375904</v>
      </c>
      <c r="AG56" s="764">
        <v>160729.79645411065</v>
      </c>
      <c r="AH56" s="764">
        <v>166001.63918754779</v>
      </c>
      <c r="AI56" s="764">
        <v>173220.22727550296</v>
      </c>
      <c r="AJ56" s="764">
        <v>183178.41552213629</v>
      </c>
      <c r="AK56" s="764">
        <v>189500.6366491619</v>
      </c>
      <c r="AL56" s="764">
        <v>189932.26942960965</v>
      </c>
      <c r="AM56" s="764">
        <v>199507.75341956041</v>
      </c>
      <c r="AN56" s="764">
        <v>205834.62597499974</v>
      </c>
      <c r="AO56" s="764">
        <v>213227.57832771039</v>
      </c>
      <c r="AP56" s="764">
        <v>220099.27665348965</v>
      </c>
      <c r="AQ56" s="764">
        <v>216766.95727222733</v>
      </c>
      <c r="AR56" s="764">
        <v>226462.76836272384</v>
      </c>
      <c r="AS56" s="764">
        <v>219502.63791229244</v>
      </c>
      <c r="AT56" s="764">
        <v>196046.06564363791</v>
      </c>
      <c r="AU56" s="764">
        <v>199891.90359803644</v>
      </c>
      <c r="AV56" s="764">
        <v>222867.65111868709</v>
      </c>
      <c r="AW56" s="764">
        <v>227736.82243411936</v>
      </c>
      <c r="AX56" s="764">
        <v>237273.77116612258</v>
      </c>
      <c r="AY56" s="764">
        <v>229230.31950961662</v>
      </c>
      <c r="AZ56" s="764">
        <v>217874.05297362318</v>
      </c>
      <c r="BA56" s="765">
        <v>210252.58368245556</v>
      </c>
      <c r="BB56" s="764">
        <v>206293.94913715837</v>
      </c>
      <c r="BC56" s="765">
        <v>197744.15325094661</v>
      </c>
      <c r="BD56" s="764">
        <v>190724.50888999083</v>
      </c>
      <c r="BE56" s="766">
        <v>184236.67247241625</v>
      </c>
      <c r="BF56" s="766">
        <v>189415.26998626487</v>
      </c>
      <c r="BG56" s="764">
        <v>176160.54110725108</v>
      </c>
      <c r="BH56" s="767"/>
      <c r="BI56" s="689"/>
    </row>
    <row r="57" spans="2:61" ht="27" customHeight="1">
      <c r="B57" s="33"/>
      <c r="C57" s="33"/>
      <c r="D57" s="33"/>
      <c r="E57" s="33"/>
      <c r="F57" s="33"/>
      <c r="G57" s="33"/>
      <c r="H57" s="33"/>
      <c r="I57" s="33"/>
      <c r="J57" s="33"/>
      <c r="K57" s="33"/>
      <c r="L57" s="33"/>
      <c r="M57" s="33"/>
      <c r="N57" s="33"/>
      <c r="O57" s="33"/>
      <c r="P57" s="33"/>
      <c r="Q57" s="681"/>
      <c r="R57" s="768"/>
      <c r="S57" s="1250" t="s">
        <v>374</v>
      </c>
      <c r="T57" s="1251"/>
      <c r="U57" s="725"/>
      <c r="V57" s="725"/>
      <c r="W57" s="725"/>
      <c r="X57" s="725"/>
      <c r="Y57" s="725"/>
      <c r="Z57" s="725"/>
      <c r="AA57" s="725"/>
      <c r="AB57" s="725"/>
      <c r="AC57" s="725"/>
      <c r="AD57" s="725"/>
      <c r="AE57" s="725"/>
      <c r="AF57" s="725"/>
      <c r="AG57" s="725"/>
      <c r="AH57" s="725"/>
      <c r="AI57" s="725"/>
      <c r="AJ57" s="725"/>
      <c r="AK57" s="725"/>
      <c r="AL57" s="725"/>
      <c r="AM57" s="725"/>
      <c r="AN57" s="725"/>
      <c r="AO57" s="725"/>
      <c r="AP57" s="725"/>
      <c r="AQ57" s="725"/>
      <c r="AR57" s="725"/>
      <c r="AS57" s="725"/>
      <c r="AT57" s="725"/>
      <c r="AU57" s="725"/>
      <c r="AV57" s="725"/>
      <c r="AW57" s="725"/>
      <c r="AX57" s="725"/>
      <c r="AY57" s="725"/>
      <c r="AZ57" s="725"/>
      <c r="BA57" s="726"/>
      <c r="BB57" s="725"/>
      <c r="BC57" s="727"/>
      <c r="BD57" s="725"/>
      <c r="BE57" s="726"/>
      <c r="BF57" s="726"/>
      <c r="BG57" s="725"/>
      <c r="BH57" s="739"/>
      <c r="BI57" s="699"/>
    </row>
    <row r="58" spans="2:61">
      <c r="O58" s="33"/>
      <c r="Q58" s="681"/>
      <c r="R58" s="768"/>
      <c r="S58" s="724"/>
      <c r="T58" s="695" t="s">
        <v>375</v>
      </c>
      <c r="U58" s="729"/>
      <c r="V58" s="729"/>
      <c r="W58" s="729"/>
      <c r="X58" s="729"/>
      <c r="Y58" s="729"/>
      <c r="Z58" s="729"/>
      <c r="AA58" s="729"/>
      <c r="AB58" s="729"/>
      <c r="AC58" s="729"/>
      <c r="AD58" s="729"/>
      <c r="AE58" s="729"/>
      <c r="AF58" s="729"/>
      <c r="AG58" s="729"/>
      <c r="AH58" s="729"/>
      <c r="AI58" s="729"/>
      <c r="AJ58" s="729"/>
      <c r="AK58" s="729"/>
      <c r="AL58" s="729"/>
      <c r="AM58" s="729"/>
      <c r="AN58" s="729"/>
      <c r="AO58" s="729"/>
      <c r="AP58" s="729"/>
      <c r="AQ58" s="729"/>
      <c r="AR58" s="729"/>
      <c r="AS58" s="729"/>
      <c r="AT58" s="729"/>
      <c r="AU58" s="729"/>
      <c r="AV58" s="729"/>
      <c r="AW58" s="729"/>
      <c r="AX58" s="729"/>
      <c r="AY58" s="729"/>
      <c r="AZ58" s="729"/>
      <c r="BA58" s="730"/>
      <c r="BB58" s="729"/>
      <c r="BC58" s="731"/>
      <c r="BD58" s="729"/>
      <c r="BE58" s="730"/>
      <c r="BF58" s="730"/>
      <c r="BG58" s="729"/>
      <c r="BH58" s="770"/>
      <c r="BI58" s="771"/>
    </row>
    <row r="59" spans="2:61">
      <c r="O59" s="33"/>
      <c r="Q59" s="681"/>
      <c r="R59" s="768"/>
      <c r="S59" s="724"/>
      <c r="T59" s="772" t="s">
        <v>105</v>
      </c>
      <c r="U59" s="700"/>
      <c r="V59" s="700"/>
      <c r="W59" s="700"/>
      <c r="X59" s="700"/>
      <c r="Y59" s="700"/>
      <c r="Z59" s="700"/>
      <c r="AA59" s="700"/>
      <c r="AB59" s="700"/>
      <c r="AC59" s="700"/>
      <c r="AD59" s="700"/>
      <c r="AE59" s="700"/>
      <c r="AF59" s="700"/>
      <c r="AG59" s="700"/>
      <c r="AH59" s="700"/>
      <c r="AI59" s="700"/>
      <c r="AJ59" s="700"/>
      <c r="AK59" s="700"/>
      <c r="AL59" s="700"/>
      <c r="AM59" s="700"/>
      <c r="AN59" s="700"/>
      <c r="AO59" s="700"/>
      <c r="AP59" s="700"/>
      <c r="AQ59" s="700"/>
      <c r="AR59" s="700"/>
      <c r="AS59" s="700"/>
      <c r="AT59" s="700"/>
      <c r="AU59" s="700"/>
      <c r="AV59" s="700"/>
      <c r="AW59" s="700"/>
      <c r="AX59" s="700"/>
      <c r="AY59" s="700"/>
      <c r="AZ59" s="700"/>
      <c r="BA59" s="733"/>
      <c r="BB59" s="700"/>
      <c r="BC59" s="734"/>
      <c r="BD59" s="700"/>
      <c r="BE59" s="733"/>
      <c r="BF59" s="733"/>
      <c r="BG59" s="700"/>
      <c r="BH59" s="772"/>
      <c r="BI59" s="771"/>
    </row>
    <row r="60" spans="2:61">
      <c r="O60" s="33"/>
      <c r="Q60" s="681"/>
      <c r="R60" s="768"/>
      <c r="S60" s="724"/>
      <c r="T60" s="772" t="s">
        <v>106</v>
      </c>
      <c r="U60" s="700"/>
      <c r="V60" s="700"/>
      <c r="W60" s="700"/>
      <c r="X60" s="700"/>
      <c r="Y60" s="700"/>
      <c r="Z60" s="700"/>
      <c r="AA60" s="700"/>
      <c r="AB60" s="700"/>
      <c r="AC60" s="700"/>
      <c r="AD60" s="700"/>
      <c r="AE60" s="700"/>
      <c r="AF60" s="700"/>
      <c r="AG60" s="700"/>
      <c r="AH60" s="700"/>
      <c r="AI60" s="700"/>
      <c r="AJ60" s="700"/>
      <c r="AK60" s="700"/>
      <c r="AL60" s="700"/>
      <c r="AM60" s="700"/>
      <c r="AN60" s="700"/>
      <c r="AO60" s="700"/>
      <c r="AP60" s="700"/>
      <c r="AQ60" s="700"/>
      <c r="AR60" s="700"/>
      <c r="AS60" s="700"/>
      <c r="AT60" s="700"/>
      <c r="AU60" s="700"/>
      <c r="AV60" s="700"/>
      <c r="AW60" s="700"/>
      <c r="AX60" s="700"/>
      <c r="AY60" s="700"/>
      <c r="AZ60" s="700"/>
      <c r="BA60" s="733"/>
      <c r="BB60" s="700"/>
      <c r="BC60" s="734"/>
      <c r="BD60" s="700"/>
      <c r="BE60" s="733"/>
      <c r="BF60" s="733"/>
      <c r="BG60" s="700"/>
      <c r="BH60" s="772"/>
      <c r="BI60" s="771"/>
    </row>
    <row r="61" spans="2:61" ht="34.5" customHeight="1">
      <c r="B61" s="33"/>
      <c r="C61" s="33"/>
      <c r="D61" s="33"/>
      <c r="E61" s="33"/>
      <c r="F61" s="33"/>
      <c r="G61" s="33"/>
      <c r="H61" s="33"/>
      <c r="I61" s="33"/>
      <c r="J61" s="33"/>
      <c r="K61" s="33"/>
      <c r="L61" s="33"/>
      <c r="M61" s="33"/>
      <c r="N61" s="33"/>
      <c r="O61" s="33"/>
      <c r="P61" s="33"/>
      <c r="Q61" s="681"/>
      <c r="R61" s="768"/>
      <c r="S61" s="1250" t="s">
        <v>41</v>
      </c>
      <c r="T61" s="1251"/>
      <c r="U61" s="725"/>
      <c r="V61" s="725"/>
      <c r="W61" s="725"/>
      <c r="X61" s="725"/>
      <c r="Y61" s="725"/>
      <c r="Z61" s="725"/>
      <c r="AA61" s="725"/>
      <c r="AB61" s="725"/>
      <c r="AC61" s="725"/>
      <c r="AD61" s="725"/>
      <c r="AE61" s="725"/>
      <c r="AF61" s="725"/>
      <c r="AG61" s="725"/>
      <c r="AH61" s="725"/>
      <c r="AI61" s="725"/>
      <c r="AJ61" s="725"/>
      <c r="AK61" s="725"/>
      <c r="AL61" s="725"/>
      <c r="AM61" s="725"/>
      <c r="AN61" s="725"/>
      <c r="AO61" s="725"/>
      <c r="AP61" s="725"/>
      <c r="AQ61" s="725"/>
      <c r="AR61" s="725"/>
      <c r="AS61" s="725"/>
      <c r="AT61" s="725"/>
      <c r="AU61" s="725"/>
      <c r="AV61" s="725"/>
      <c r="AW61" s="725"/>
      <c r="AX61" s="725"/>
      <c r="AY61" s="725"/>
      <c r="AZ61" s="725"/>
      <c r="BA61" s="726"/>
      <c r="BB61" s="725"/>
      <c r="BC61" s="727"/>
      <c r="BD61" s="725"/>
      <c r="BE61" s="726"/>
      <c r="BF61" s="726"/>
      <c r="BG61" s="725"/>
      <c r="BH61" s="739"/>
      <c r="BI61" s="699"/>
    </row>
    <row r="62" spans="2:61">
      <c r="O62" s="33"/>
      <c r="Q62" s="681"/>
      <c r="R62" s="768"/>
      <c r="S62" s="724"/>
      <c r="T62" s="769" t="s">
        <v>107</v>
      </c>
      <c r="U62" s="729"/>
      <c r="V62" s="729"/>
      <c r="W62" s="729"/>
      <c r="X62" s="729"/>
      <c r="Y62" s="729"/>
      <c r="Z62" s="729"/>
      <c r="AA62" s="729"/>
      <c r="AB62" s="729"/>
      <c r="AC62" s="729"/>
      <c r="AD62" s="729"/>
      <c r="AE62" s="729"/>
      <c r="AF62" s="729"/>
      <c r="AG62" s="729"/>
      <c r="AH62" s="729"/>
      <c r="AI62" s="729"/>
      <c r="AJ62" s="729"/>
      <c r="AK62" s="729"/>
      <c r="AL62" s="729"/>
      <c r="AM62" s="729"/>
      <c r="AN62" s="729"/>
      <c r="AO62" s="729"/>
      <c r="AP62" s="729"/>
      <c r="AQ62" s="729"/>
      <c r="AR62" s="729"/>
      <c r="AS62" s="729"/>
      <c r="AT62" s="729"/>
      <c r="AU62" s="729"/>
      <c r="AV62" s="729"/>
      <c r="AW62" s="729"/>
      <c r="AX62" s="729"/>
      <c r="AY62" s="729"/>
      <c r="AZ62" s="729"/>
      <c r="BA62" s="730"/>
      <c r="BB62" s="729"/>
      <c r="BC62" s="731"/>
      <c r="BD62" s="729"/>
      <c r="BE62" s="730"/>
      <c r="BF62" s="730"/>
      <c r="BG62" s="729"/>
      <c r="BH62" s="770"/>
      <c r="BI62" s="771"/>
    </row>
    <row r="63" spans="2:61">
      <c r="O63" s="33"/>
      <c r="Q63" s="681"/>
      <c r="R63" s="768"/>
      <c r="S63" s="741"/>
      <c r="T63" s="773" t="s">
        <v>108</v>
      </c>
      <c r="U63" s="700"/>
      <c r="V63" s="700"/>
      <c r="W63" s="700"/>
      <c r="X63" s="700"/>
      <c r="Y63" s="700"/>
      <c r="Z63" s="700"/>
      <c r="AA63" s="700"/>
      <c r="AB63" s="700"/>
      <c r="AC63" s="700"/>
      <c r="AD63" s="700"/>
      <c r="AE63" s="700"/>
      <c r="AF63" s="700"/>
      <c r="AG63" s="700"/>
      <c r="AH63" s="700"/>
      <c r="AI63" s="700"/>
      <c r="AJ63" s="700"/>
      <c r="AK63" s="700"/>
      <c r="AL63" s="700"/>
      <c r="AM63" s="700"/>
      <c r="AN63" s="700"/>
      <c r="AO63" s="700"/>
      <c r="AP63" s="700"/>
      <c r="AQ63" s="700"/>
      <c r="AR63" s="700"/>
      <c r="AS63" s="700"/>
      <c r="AT63" s="700"/>
      <c r="AU63" s="700"/>
      <c r="AV63" s="700"/>
      <c r="AW63" s="700"/>
      <c r="AX63" s="700"/>
      <c r="AY63" s="700"/>
      <c r="AZ63" s="700"/>
      <c r="BA63" s="733"/>
      <c r="BB63" s="700"/>
      <c r="BC63" s="734"/>
      <c r="BD63" s="700"/>
      <c r="BE63" s="733"/>
      <c r="BF63" s="733"/>
      <c r="BG63" s="700"/>
      <c r="BH63" s="772"/>
      <c r="BI63" s="771"/>
    </row>
    <row r="64" spans="2:61">
      <c r="O64" s="33"/>
      <c r="Q64" s="681"/>
      <c r="R64" s="768"/>
      <c r="S64" s="741"/>
      <c r="T64" s="773" t="s">
        <v>109</v>
      </c>
      <c r="U64" s="700"/>
      <c r="V64" s="700"/>
      <c r="W64" s="700"/>
      <c r="X64" s="700"/>
      <c r="Y64" s="700"/>
      <c r="Z64" s="700"/>
      <c r="AA64" s="700"/>
      <c r="AB64" s="700"/>
      <c r="AC64" s="700"/>
      <c r="AD64" s="700"/>
      <c r="AE64" s="700"/>
      <c r="AF64" s="700"/>
      <c r="AG64" s="700"/>
      <c r="AH64" s="700"/>
      <c r="AI64" s="700"/>
      <c r="AJ64" s="700"/>
      <c r="AK64" s="700"/>
      <c r="AL64" s="700"/>
      <c r="AM64" s="700"/>
      <c r="AN64" s="700"/>
      <c r="AO64" s="700"/>
      <c r="AP64" s="700"/>
      <c r="AQ64" s="700"/>
      <c r="AR64" s="700"/>
      <c r="AS64" s="700"/>
      <c r="AT64" s="700"/>
      <c r="AU64" s="700"/>
      <c r="AV64" s="700"/>
      <c r="AW64" s="700"/>
      <c r="AX64" s="700"/>
      <c r="AY64" s="700"/>
      <c r="AZ64" s="700"/>
      <c r="BA64" s="733"/>
      <c r="BB64" s="700"/>
      <c r="BC64" s="734"/>
      <c r="BD64" s="700"/>
      <c r="BE64" s="733"/>
      <c r="BF64" s="733"/>
      <c r="BG64" s="700"/>
      <c r="BH64" s="772"/>
      <c r="BI64" s="771"/>
    </row>
    <row r="65" spans="2:61" ht="28.5" customHeight="1">
      <c r="B65" s="33"/>
      <c r="C65" s="33"/>
      <c r="D65" s="33"/>
      <c r="E65" s="33"/>
      <c r="F65" s="33"/>
      <c r="G65" s="33"/>
      <c r="H65" s="33"/>
      <c r="I65" s="33"/>
      <c r="J65" s="33"/>
      <c r="K65" s="33"/>
      <c r="L65" s="33"/>
      <c r="M65" s="33"/>
      <c r="N65" s="33"/>
      <c r="O65" s="33"/>
      <c r="P65" s="33"/>
      <c r="Q65" s="681"/>
      <c r="R65" s="768"/>
      <c r="S65" s="1250" t="s">
        <v>110</v>
      </c>
      <c r="T65" s="1251"/>
      <c r="U65" s="725"/>
      <c r="V65" s="725"/>
      <c r="W65" s="725"/>
      <c r="X65" s="725"/>
      <c r="Y65" s="725"/>
      <c r="Z65" s="725"/>
      <c r="AA65" s="725"/>
      <c r="AB65" s="725"/>
      <c r="AC65" s="725"/>
      <c r="AD65" s="725"/>
      <c r="AE65" s="725"/>
      <c r="AF65" s="725"/>
      <c r="AG65" s="725"/>
      <c r="AH65" s="725"/>
      <c r="AI65" s="725"/>
      <c r="AJ65" s="725"/>
      <c r="AK65" s="725"/>
      <c r="AL65" s="725"/>
      <c r="AM65" s="725"/>
      <c r="AN65" s="725"/>
      <c r="AO65" s="725"/>
      <c r="AP65" s="725"/>
      <c r="AQ65" s="725"/>
      <c r="AR65" s="725"/>
      <c r="AS65" s="725"/>
      <c r="AT65" s="725"/>
      <c r="AU65" s="725"/>
      <c r="AV65" s="725"/>
      <c r="AW65" s="725"/>
      <c r="AX65" s="725"/>
      <c r="AY65" s="725"/>
      <c r="AZ65" s="725"/>
      <c r="BA65" s="726"/>
      <c r="BB65" s="725"/>
      <c r="BC65" s="727"/>
      <c r="BD65" s="725"/>
      <c r="BE65" s="726"/>
      <c r="BF65" s="726"/>
      <c r="BG65" s="725"/>
      <c r="BH65" s="739"/>
      <c r="BI65" s="699"/>
    </row>
    <row r="66" spans="2:61">
      <c r="O66" s="33"/>
      <c r="Q66" s="681"/>
      <c r="R66" s="768"/>
      <c r="S66" s="724"/>
      <c r="T66" s="769" t="s">
        <v>111</v>
      </c>
      <c r="U66" s="729"/>
      <c r="V66" s="729"/>
      <c r="W66" s="729"/>
      <c r="X66" s="729"/>
      <c r="Y66" s="729"/>
      <c r="Z66" s="729"/>
      <c r="AA66" s="729"/>
      <c r="AB66" s="729"/>
      <c r="AC66" s="729"/>
      <c r="AD66" s="729"/>
      <c r="AE66" s="729"/>
      <c r="AF66" s="729"/>
      <c r="AG66" s="729"/>
      <c r="AH66" s="729"/>
      <c r="AI66" s="729"/>
      <c r="AJ66" s="729"/>
      <c r="AK66" s="729"/>
      <c r="AL66" s="729"/>
      <c r="AM66" s="729"/>
      <c r="AN66" s="729"/>
      <c r="AO66" s="729"/>
      <c r="AP66" s="729"/>
      <c r="AQ66" s="729"/>
      <c r="AR66" s="729"/>
      <c r="AS66" s="729"/>
      <c r="AT66" s="729"/>
      <c r="AU66" s="729"/>
      <c r="AV66" s="729"/>
      <c r="AW66" s="729"/>
      <c r="AX66" s="729"/>
      <c r="AY66" s="729"/>
      <c r="AZ66" s="729"/>
      <c r="BA66" s="730"/>
      <c r="BB66" s="729"/>
      <c r="BC66" s="731"/>
      <c r="BD66" s="729"/>
      <c r="BE66" s="730"/>
      <c r="BF66" s="730"/>
      <c r="BG66" s="729"/>
      <c r="BH66" s="770"/>
      <c r="BI66" s="771"/>
    </row>
    <row r="67" spans="2:61">
      <c r="O67" s="33"/>
      <c r="Q67" s="681"/>
      <c r="R67" s="768"/>
      <c r="S67" s="724"/>
      <c r="T67" s="773" t="s">
        <v>112</v>
      </c>
      <c r="U67" s="700"/>
      <c r="V67" s="700"/>
      <c r="W67" s="700"/>
      <c r="X67" s="700"/>
      <c r="Y67" s="700"/>
      <c r="Z67" s="700"/>
      <c r="AA67" s="700"/>
      <c r="AB67" s="700"/>
      <c r="AC67" s="700"/>
      <c r="AD67" s="700"/>
      <c r="AE67" s="700"/>
      <c r="AF67" s="700"/>
      <c r="AG67" s="700"/>
      <c r="AH67" s="700"/>
      <c r="AI67" s="700"/>
      <c r="AJ67" s="700"/>
      <c r="AK67" s="700"/>
      <c r="AL67" s="700"/>
      <c r="AM67" s="700"/>
      <c r="AN67" s="700"/>
      <c r="AO67" s="700"/>
      <c r="AP67" s="700"/>
      <c r="AQ67" s="700"/>
      <c r="AR67" s="700"/>
      <c r="AS67" s="700"/>
      <c r="AT67" s="700"/>
      <c r="AU67" s="700"/>
      <c r="AV67" s="700"/>
      <c r="AW67" s="700"/>
      <c r="AX67" s="700"/>
      <c r="AY67" s="700"/>
      <c r="AZ67" s="700"/>
      <c r="BA67" s="733"/>
      <c r="BB67" s="700"/>
      <c r="BC67" s="734"/>
      <c r="BD67" s="700"/>
      <c r="BE67" s="733"/>
      <c r="BF67" s="733"/>
      <c r="BG67" s="700"/>
      <c r="BH67" s="772"/>
      <c r="BI67" s="771"/>
    </row>
    <row r="68" spans="2:61">
      <c r="O68" s="33"/>
      <c r="Q68" s="681"/>
      <c r="R68" s="768"/>
      <c r="S68" s="724"/>
      <c r="T68" s="773" t="s">
        <v>113</v>
      </c>
      <c r="U68" s="700"/>
      <c r="V68" s="700"/>
      <c r="W68" s="700"/>
      <c r="X68" s="700"/>
      <c r="Y68" s="700"/>
      <c r="Z68" s="700"/>
      <c r="AA68" s="700"/>
      <c r="AB68" s="700"/>
      <c r="AC68" s="700"/>
      <c r="AD68" s="700"/>
      <c r="AE68" s="700"/>
      <c r="AF68" s="700"/>
      <c r="AG68" s="700"/>
      <c r="AH68" s="700"/>
      <c r="AI68" s="700"/>
      <c r="AJ68" s="700"/>
      <c r="AK68" s="700"/>
      <c r="AL68" s="700"/>
      <c r="AM68" s="700"/>
      <c r="AN68" s="700"/>
      <c r="AO68" s="700"/>
      <c r="AP68" s="700"/>
      <c r="AQ68" s="700"/>
      <c r="AR68" s="700"/>
      <c r="AS68" s="700"/>
      <c r="AT68" s="700"/>
      <c r="AU68" s="700"/>
      <c r="AV68" s="700"/>
      <c r="AW68" s="700"/>
      <c r="AX68" s="700"/>
      <c r="AY68" s="700"/>
      <c r="AZ68" s="700"/>
      <c r="BA68" s="733"/>
      <c r="BB68" s="700"/>
      <c r="BC68" s="734"/>
      <c r="BD68" s="700"/>
      <c r="BE68" s="733"/>
      <c r="BF68" s="733"/>
      <c r="BG68" s="700"/>
      <c r="BH68" s="772"/>
      <c r="BI68" s="771"/>
    </row>
    <row r="69" spans="2:61" ht="28.5" customHeight="1">
      <c r="B69" s="33"/>
      <c r="C69" s="33"/>
      <c r="D69" s="33"/>
      <c r="E69" s="33"/>
      <c r="F69" s="33"/>
      <c r="G69" s="33"/>
      <c r="H69" s="33"/>
      <c r="I69" s="33"/>
      <c r="J69" s="33"/>
      <c r="K69" s="33"/>
      <c r="L69" s="33"/>
      <c r="M69" s="33"/>
      <c r="N69" s="33"/>
      <c r="O69" s="33"/>
      <c r="P69" s="33"/>
      <c r="Q69" s="681"/>
      <c r="R69" s="768"/>
      <c r="S69" s="1250" t="s">
        <v>43</v>
      </c>
      <c r="T69" s="1254"/>
      <c r="U69" s="725"/>
      <c r="V69" s="725"/>
      <c r="W69" s="725"/>
      <c r="X69" s="725"/>
      <c r="Y69" s="725"/>
      <c r="Z69" s="725"/>
      <c r="AA69" s="725"/>
      <c r="AB69" s="725"/>
      <c r="AC69" s="725"/>
      <c r="AD69" s="725"/>
      <c r="AE69" s="725"/>
      <c r="AF69" s="725"/>
      <c r="AG69" s="725"/>
      <c r="AH69" s="725"/>
      <c r="AI69" s="725"/>
      <c r="AJ69" s="725"/>
      <c r="AK69" s="725"/>
      <c r="AL69" s="725"/>
      <c r="AM69" s="725"/>
      <c r="AN69" s="725"/>
      <c r="AO69" s="725"/>
      <c r="AP69" s="725"/>
      <c r="AQ69" s="725"/>
      <c r="AR69" s="725"/>
      <c r="AS69" s="725"/>
      <c r="AT69" s="725"/>
      <c r="AU69" s="725"/>
      <c r="AV69" s="725"/>
      <c r="AW69" s="725"/>
      <c r="AX69" s="725"/>
      <c r="AY69" s="725"/>
      <c r="AZ69" s="725"/>
      <c r="BA69" s="726"/>
      <c r="BB69" s="725"/>
      <c r="BC69" s="727"/>
      <c r="BD69" s="725"/>
      <c r="BE69" s="726"/>
      <c r="BF69" s="726"/>
      <c r="BG69" s="725"/>
      <c r="BH69" s="739"/>
      <c r="BI69" s="699"/>
    </row>
    <row r="70" spans="2:61">
      <c r="O70" s="33"/>
      <c r="Q70" s="681"/>
      <c r="R70" s="768"/>
      <c r="S70" s="724"/>
      <c r="T70" s="769" t="s">
        <v>114</v>
      </c>
      <c r="U70" s="729"/>
      <c r="V70" s="729"/>
      <c r="W70" s="729"/>
      <c r="X70" s="729"/>
      <c r="Y70" s="729"/>
      <c r="Z70" s="729"/>
      <c r="AA70" s="729"/>
      <c r="AB70" s="729"/>
      <c r="AC70" s="729"/>
      <c r="AD70" s="729"/>
      <c r="AE70" s="729"/>
      <c r="AF70" s="729"/>
      <c r="AG70" s="729"/>
      <c r="AH70" s="729"/>
      <c r="AI70" s="729"/>
      <c r="AJ70" s="729"/>
      <c r="AK70" s="729"/>
      <c r="AL70" s="729"/>
      <c r="AM70" s="729"/>
      <c r="AN70" s="729"/>
      <c r="AO70" s="729"/>
      <c r="AP70" s="729"/>
      <c r="AQ70" s="729"/>
      <c r="AR70" s="729"/>
      <c r="AS70" s="729"/>
      <c r="AT70" s="729"/>
      <c r="AU70" s="729"/>
      <c r="AV70" s="729"/>
      <c r="AW70" s="729"/>
      <c r="AX70" s="729"/>
      <c r="AY70" s="729"/>
      <c r="AZ70" s="729"/>
      <c r="BA70" s="730"/>
      <c r="BB70" s="729"/>
      <c r="BC70" s="731"/>
      <c r="BD70" s="729"/>
      <c r="BE70" s="730"/>
      <c r="BF70" s="730"/>
      <c r="BG70" s="729"/>
      <c r="BH70" s="770"/>
      <c r="BI70" s="771"/>
    </row>
    <row r="71" spans="2:61">
      <c r="O71" s="33"/>
      <c r="Q71" s="681"/>
      <c r="R71" s="768"/>
      <c r="S71" s="724"/>
      <c r="T71" s="773" t="s">
        <v>115</v>
      </c>
      <c r="U71" s="700"/>
      <c r="V71" s="700"/>
      <c r="W71" s="700"/>
      <c r="X71" s="700"/>
      <c r="Y71" s="700"/>
      <c r="Z71" s="700"/>
      <c r="AA71" s="700"/>
      <c r="AB71" s="700"/>
      <c r="AC71" s="700"/>
      <c r="AD71" s="700"/>
      <c r="AE71" s="700"/>
      <c r="AF71" s="700"/>
      <c r="AG71" s="700"/>
      <c r="AH71" s="700"/>
      <c r="AI71" s="700"/>
      <c r="AJ71" s="700"/>
      <c r="AK71" s="700"/>
      <c r="AL71" s="700"/>
      <c r="AM71" s="700"/>
      <c r="AN71" s="700"/>
      <c r="AO71" s="700"/>
      <c r="AP71" s="700"/>
      <c r="AQ71" s="700"/>
      <c r="AR71" s="700"/>
      <c r="AS71" s="700"/>
      <c r="AT71" s="700"/>
      <c r="AU71" s="700"/>
      <c r="AV71" s="700"/>
      <c r="AW71" s="700"/>
      <c r="AX71" s="700"/>
      <c r="AY71" s="700"/>
      <c r="AZ71" s="700"/>
      <c r="BA71" s="733"/>
      <c r="BB71" s="700"/>
      <c r="BC71" s="734"/>
      <c r="BD71" s="700"/>
      <c r="BE71" s="733"/>
      <c r="BF71" s="733"/>
      <c r="BG71" s="700"/>
      <c r="BH71" s="772"/>
      <c r="BI71" s="771"/>
    </row>
    <row r="72" spans="2:61">
      <c r="O72" s="33"/>
      <c r="Q72" s="681"/>
      <c r="R72" s="768"/>
      <c r="S72" s="724"/>
      <c r="T72" s="773" t="s">
        <v>116</v>
      </c>
      <c r="U72" s="700"/>
      <c r="V72" s="700"/>
      <c r="W72" s="700"/>
      <c r="X72" s="700"/>
      <c r="Y72" s="700"/>
      <c r="Z72" s="700"/>
      <c r="AA72" s="700"/>
      <c r="AB72" s="700"/>
      <c r="AC72" s="700"/>
      <c r="AD72" s="700"/>
      <c r="AE72" s="700"/>
      <c r="AF72" s="700"/>
      <c r="AG72" s="700"/>
      <c r="AH72" s="700"/>
      <c r="AI72" s="700"/>
      <c r="AJ72" s="700"/>
      <c r="AK72" s="700"/>
      <c r="AL72" s="700"/>
      <c r="AM72" s="700"/>
      <c r="AN72" s="700"/>
      <c r="AO72" s="700"/>
      <c r="AP72" s="700"/>
      <c r="AQ72" s="700"/>
      <c r="AR72" s="700"/>
      <c r="AS72" s="700"/>
      <c r="AT72" s="700"/>
      <c r="AU72" s="700"/>
      <c r="AV72" s="700"/>
      <c r="AW72" s="700"/>
      <c r="AX72" s="700"/>
      <c r="AY72" s="700"/>
      <c r="AZ72" s="700"/>
      <c r="BA72" s="733"/>
      <c r="BB72" s="700"/>
      <c r="BC72" s="734"/>
      <c r="BD72" s="700"/>
      <c r="BE72" s="733"/>
      <c r="BF72" s="733"/>
      <c r="BG72" s="700"/>
      <c r="BH72" s="772"/>
      <c r="BI72" s="771"/>
    </row>
    <row r="73" spans="2:61">
      <c r="O73" s="33"/>
      <c r="Q73" s="681"/>
      <c r="R73" s="768"/>
      <c r="S73" s="724"/>
      <c r="T73" s="773" t="s">
        <v>117</v>
      </c>
      <c r="U73" s="700"/>
      <c r="V73" s="700"/>
      <c r="W73" s="700"/>
      <c r="X73" s="700"/>
      <c r="Y73" s="700"/>
      <c r="Z73" s="700"/>
      <c r="AA73" s="700"/>
      <c r="AB73" s="700"/>
      <c r="AC73" s="700"/>
      <c r="AD73" s="700"/>
      <c r="AE73" s="700"/>
      <c r="AF73" s="700"/>
      <c r="AG73" s="700"/>
      <c r="AH73" s="700"/>
      <c r="AI73" s="700"/>
      <c r="AJ73" s="700"/>
      <c r="AK73" s="700"/>
      <c r="AL73" s="700"/>
      <c r="AM73" s="700"/>
      <c r="AN73" s="700"/>
      <c r="AO73" s="700"/>
      <c r="AP73" s="700"/>
      <c r="AQ73" s="700"/>
      <c r="AR73" s="700"/>
      <c r="AS73" s="700"/>
      <c r="AT73" s="700"/>
      <c r="AU73" s="700"/>
      <c r="AV73" s="700"/>
      <c r="AW73" s="700"/>
      <c r="AX73" s="700"/>
      <c r="AY73" s="700"/>
      <c r="AZ73" s="700"/>
      <c r="BA73" s="733"/>
      <c r="BB73" s="700"/>
      <c r="BC73" s="734"/>
      <c r="BD73" s="700"/>
      <c r="BE73" s="733"/>
      <c r="BF73" s="733"/>
      <c r="BG73" s="700"/>
      <c r="BH73" s="772"/>
      <c r="BI73" s="771"/>
    </row>
    <row r="74" spans="2:61" ht="14.25" customHeight="1">
      <c r="B74" s="33"/>
      <c r="C74" s="33"/>
      <c r="D74" s="33"/>
      <c r="E74" s="33"/>
      <c r="F74" s="33"/>
      <c r="G74" s="33"/>
      <c r="H74" s="33"/>
      <c r="I74" s="33"/>
      <c r="J74" s="33"/>
      <c r="K74" s="33"/>
      <c r="L74" s="33"/>
      <c r="M74" s="33"/>
      <c r="N74" s="33"/>
      <c r="O74" s="33"/>
      <c r="P74" s="33"/>
      <c r="Q74" s="681"/>
      <c r="R74" s="768"/>
      <c r="S74" s="1250" t="s">
        <v>118</v>
      </c>
      <c r="T74" s="1255"/>
      <c r="U74" s="725"/>
      <c r="V74" s="725"/>
      <c r="W74" s="725"/>
      <c r="X74" s="725"/>
      <c r="Y74" s="725"/>
      <c r="Z74" s="725"/>
      <c r="AA74" s="725"/>
      <c r="AB74" s="725"/>
      <c r="AC74" s="725"/>
      <c r="AD74" s="725"/>
      <c r="AE74" s="725"/>
      <c r="AF74" s="725"/>
      <c r="AG74" s="725"/>
      <c r="AH74" s="725"/>
      <c r="AI74" s="725"/>
      <c r="AJ74" s="725"/>
      <c r="AK74" s="725"/>
      <c r="AL74" s="725"/>
      <c r="AM74" s="725"/>
      <c r="AN74" s="725"/>
      <c r="AO74" s="725"/>
      <c r="AP74" s="725"/>
      <c r="AQ74" s="725"/>
      <c r="AR74" s="725"/>
      <c r="AS74" s="725"/>
      <c r="AT74" s="725"/>
      <c r="AU74" s="725"/>
      <c r="AV74" s="725"/>
      <c r="AW74" s="725"/>
      <c r="AX74" s="725"/>
      <c r="AY74" s="725"/>
      <c r="AZ74" s="725"/>
      <c r="BA74" s="726"/>
      <c r="BB74" s="725"/>
      <c r="BC74" s="727"/>
      <c r="BD74" s="725"/>
      <c r="BE74" s="726"/>
      <c r="BF74" s="726"/>
      <c r="BG74" s="725"/>
      <c r="BH74" s="739"/>
      <c r="BI74" s="699"/>
    </row>
    <row r="75" spans="2:61">
      <c r="O75" s="33"/>
      <c r="Q75" s="681"/>
      <c r="R75" s="768"/>
      <c r="S75" s="724"/>
      <c r="T75" s="773" t="s">
        <v>119</v>
      </c>
      <c r="U75" s="700"/>
      <c r="V75" s="700"/>
      <c r="W75" s="700"/>
      <c r="X75" s="700"/>
      <c r="Y75" s="700"/>
      <c r="Z75" s="700"/>
      <c r="AA75" s="700"/>
      <c r="AB75" s="700"/>
      <c r="AC75" s="700"/>
      <c r="AD75" s="700"/>
      <c r="AE75" s="700"/>
      <c r="AF75" s="700"/>
      <c r="AG75" s="700"/>
      <c r="AH75" s="700"/>
      <c r="AI75" s="700"/>
      <c r="AJ75" s="700"/>
      <c r="AK75" s="700"/>
      <c r="AL75" s="700"/>
      <c r="AM75" s="700"/>
      <c r="AN75" s="700"/>
      <c r="AO75" s="700"/>
      <c r="AP75" s="700"/>
      <c r="AQ75" s="700"/>
      <c r="AR75" s="700"/>
      <c r="AS75" s="700"/>
      <c r="AT75" s="700"/>
      <c r="AU75" s="700"/>
      <c r="AV75" s="700"/>
      <c r="AW75" s="700"/>
      <c r="AX75" s="700"/>
      <c r="AY75" s="700"/>
      <c r="AZ75" s="700"/>
      <c r="BA75" s="733"/>
      <c r="BB75" s="700"/>
      <c r="BC75" s="734"/>
      <c r="BD75" s="700"/>
      <c r="BE75" s="733"/>
      <c r="BF75" s="733"/>
      <c r="BG75" s="700"/>
      <c r="BH75" s="772"/>
      <c r="BI75" s="771"/>
    </row>
    <row r="76" spans="2:61">
      <c r="O76" s="33"/>
      <c r="Q76" s="681"/>
      <c r="R76" s="774"/>
      <c r="S76" s="526"/>
      <c r="T76" s="775" t="s">
        <v>120</v>
      </c>
      <c r="U76" s="700"/>
      <c r="V76" s="700"/>
      <c r="W76" s="700"/>
      <c r="X76" s="700"/>
      <c r="Y76" s="700"/>
      <c r="Z76" s="700"/>
      <c r="AA76" s="700"/>
      <c r="AB76" s="700"/>
      <c r="AC76" s="700"/>
      <c r="AD76" s="700"/>
      <c r="AE76" s="700"/>
      <c r="AF76" s="700"/>
      <c r="AG76" s="700"/>
      <c r="AH76" s="700"/>
      <c r="AI76" s="700"/>
      <c r="AJ76" s="700"/>
      <c r="AK76" s="700"/>
      <c r="AL76" s="700"/>
      <c r="AM76" s="700"/>
      <c r="AN76" s="700"/>
      <c r="AO76" s="700"/>
      <c r="AP76" s="700"/>
      <c r="AQ76" s="700"/>
      <c r="AR76" s="700"/>
      <c r="AS76" s="700"/>
      <c r="AT76" s="700"/>
      <c r="AU76" s="700"/>
      <c r="AV76" s="700"/>
      <c r="AW76" s="700"/>
      <c r="AX76" s="700"/>
      <c r="AY76" s="700"/>
      <c r="AZ76" s="700"/>
      <c r="BA76" s="733"/>
      <c r="BB76" s="700"/>
      <c r="BC76" s="734"/>
      <c r="BD76" s="700"/>
      <c r="BE76" s="733"/>
      <c r="BF76" s="733"/>
      <c r="BG76" s="700"/>
      <c r="BH76" s="772"/>
      <c r="BI76" s="771"/>
    </row>
    <row r="77" spans="2:61">
      <c r="B77" s="33"/>
      <c r="C77" s="33"/>
      <c r="D77" s="33"/>
      <c r="E77" s="33"/>
      <c r="F77" s="33"/>
      <c r="G77" s="33"/>
      <c r="H77" s="33"/>
      <c r="I77" s="33"/>
      <c r="J77" s="33"/>
      <c r="K77" s="33"/>
      <c r="L77" s="33"/>
      <c r="M77" s="33"/>
      <c r="N77" s="33"/>
      <c r="O77" s="33"/>
      <c r="P77" s="33"/>
      <c r="Q77" s="681"/>
      <c r="R77" s="1180" t="s">
        <v>473</v>
      </c>
      <c r="S77" s="776"/>
      <c r="T77" s="777"/>
      <c r="U77" s="779"/>
      <c r="V77" s="779"/>
      <c r="W77" s="779"/>
      <c r="X77" s="779"/>
      <c r="Y77" s="779"/>
      <c r="Z77" s="779"/>
      <c r="AA77" s="779">
        <f>SUM(AA78,AA92)</f>
        <v>208428.46404010098</v>
      </c>
      <c r="AB77" s="779">
        <f t="shared" ref="AB77:BE77" si="13">SUM(AB78,AB92)</f>
        <v>220426.31789148814</v>
      </c>
      <c r="AC77" s="779">
        <f t="shared" si="13"/>
        <v>227053.27518602545</v>
      </c>
      <c r="AD77" s="779">
        <f t="shared" si="13"/>
        <v>230460.238716855</v>
      </c>
      <c r="AE77" s="779">
        <f t="shared" si="13"/>
        <v>240154.04103971412</v>
      </c>
      <c r="AF77" s="779">
        <f t="shared" si="13"/>
        <v>249219.32303934323</v>
      </c>
      <c r="AG77" s="779">
        <f t="shared" si="13"/>
        <v>255829.24779154602</v>
      </c>
      <c r="AH77" s="779">
        <f t="shared" si="13"/>
        <v>257308.17924071298</v>
      </c>
      <c r="AI77" s="779">
        <f t="shared" si="13"/>
        <v>255051.04911078798</v>
      </c>
      <c r="AJ77" s="779">
        <f t="shared" si="13"/>
        <v>259405.80203285965</v>
      </c>
      <c r="AK77" s="779">
        <f t="shared" si="13"/>
        <v>258755.69324814266</v>
      </c>
      <c r="AL77" s="779">
        <f t="shared" si="13"/>
        <v>262834.00705027458</v>
      </c>
      <c r="AM77" s="779">
        <f t="shared" si="13"/>
        <v>259609.33501764369</v>
      </c>
      <c r="AN77" s="779">
        <f t="shared" si="13"/>
        <v>255967.35719444702</v>
      </c>
      <c r="AO77" s="779">
        <f t="shared" si="13"/>
        <v>249834.84828803115</v>
      </c>
      <c r="AP77" s="779">
        <f t="shared" si="13"/>
        <v>244449.2805860097</v>
      </c>
      <c r="AQ77" s="779">
        <f t="shared" si="13"/>
        <v>241473.22685041133</v>
      </c>
      <c r="AR77" s="779">
        <f t="shared" si="13"/>
        <v>239400.54005790642</v>
      </c>
      <c r="AS77" s="779">
        <f t="shared" si="13"/>
        <v>231655.32222555811</v>
      </c>
      <c r="AT77" s="779">
        <f t="shared" si="13"/>
        <v>228012.86998305668</v>
      </c>
      <c r="AU77" s="779">
        <f t="shared" si="13"/>
        <v>228777.96611340728</v>
      </c>
      <c r="AV77" s="779">
        <f t="shared" si="13"/>
        <v>225176.85502513798</v>
      </c>
      <c r="AW77" s="779">
        <f t="shared" si="13"/>
        <v>226970.95978147385</v>
      </c>
      <c r="AX77" s="779">
        <f t="shared" si="13"/>
        <v>224243.71433606418</v>
      </c>
      <c r="AY77" s="779">
        <f t="shared" si="13"/>
        <v>218897.23226063393</v>
      </c>
      <c r="AZ77" s="779">
        <f t="shared" si="13"/>
        <v>217418.9022758549</v>
      </c>
      <c r="BA77" s="780">
        <f t="shared" si="13"/>
        <v>215384.30334470008</v>
      </c>
      <c r="BB77" s="779">
        <f t="shared" si="13"/>
        <v>213243.7406819406</v>
      </c>
      <c r="BC77" s="781">
        <f t="shared" si="13"/>
        <v>210365.47694366932</v>
      </c>
      <c r="BD77" s="779">
        <f t="shared" si="13"/>
        <v>206145.49087386706</v>
      </c>
      <c r="BE77" s="780">
        <f t="shared" si="13"/>
        <v>183358.07610322154</v>
      </c>
      <c r="BF77" s="780">
        <f t="shared" ref="BF77:BG77" si="14">SUM(BF78,BF92)</f>
        <v>184767.90812328519</v>
      </c>
      <c r="BG77" s="779">
        <f t="shared" si="14"/>
        <v>191892.34833479172</v>
      </c>
      <c r="BH77" s="782"/>
      <c r="BI77" s="689"/>
    </row>
    <row r="78" spans="2:61">
      <c r="B78" s="33"/>
      <c r="C78" s="33"/>
      <c r="D78" s="33"/>
      <c r="E78" s="33"/>
      <c r="F78" s="33"/>
      <c r="G78" s="33"/>
      <c r="H78" s="33"/>
      <c r="I78" s="33"/>
      <c r="J78" s="33"/>
      <c r="K78" s="33"/>
      <c r="L78" s="33"/>
      <c r="M78" s="33"/>
      <c r="N78" s="33"/>
      <c r="O78" s="33"/>
      <c r="P78" s="33"/>
      <c r="Q78" s="681"/>
      <c r="R78" s="783"/>
      <c r="S78" s="784" t="s">
        <v>121</v>
      </c>
      <c r="T78" s="785"/>
      <c r="U78" s="786"/>
      <c r="V78" s="786"/>
      <c r="W78" s="786"/>
      <c r="X78" s="786"/>
      <c r="Y78" s="786"/>
      <c r="Z78" s="786"/>
      <c r="AA78" s="786">
        <v>105912.37305784106</v>
      </c>
      <c r="AB78" s="786">
        <v>113843.60363297477</v>
      </c>
      <c r="AC78" s="786">
        <v>120176.60863933785</v>
      </c>
      <c r="AD78" s="786">
        <v>123485.66416724893</v>
      </c>
      <c r="AE78" s="786">
        <v>129195.42627947801</v>
      </c>
      <c r="AF78" s="786">
        <v>136070.28863355386</v>
      </c>
      <c r="AG78" s="786">
        <v>141796.13158561106</v>
      </c>
      <c r="AH78" s="786">
        <v>146108.73441736915</v>
      </c>
      <c r="AI78" s="786">
        <v>146461.07231864129</v>
      </c>
      <c r="AJ78" s="786">
        <v>151296.73618146233</v>
      </c>
      <c r="AK78" s="786">
        <v>151350.3051677857</v>
      </c>
      <c r="AL78" s="786">
        <v>155786.544376684</v>
      </c>
      <c r="AM78" s="786">
        <v>156162.75087340386</v>
      </c>
      <c r="AN78" s="786">
        <v>154346.5749416264</v>
      </c>
      <c r="AO78" s="786">
        <v>148846.82880935143</v>
      </c>
      <c r="AP78" s="786">
        <v>144354.98274595061</v>
      </c>
      <c r="AQ78" s="786">
        <v>140809.58000582471</v>
      </c>
      <c r="AR78" s="786">
        <v>140474.39753624398</v>
      </c>
      <c r="AS78" s="786">
        <v>135761.67937419633</v>
      </c>
      <c r="AT78" s="786">
        <v>136752.68856029867</v>
      </c>
      <c r="AU78" s="786">
        <v>136325.1413579334</v>
      </c>
      <c r="AV78" s="786">
        <v>135911.08838994888</v>
      </c>
      <c r="AW78" s="786">
        <v>137727.1793899092</v>
      </c>
      <c r="AX78" s="786">
        <v>134753.86097071413</v>
      </c>
      <c r="AY78" s="786">
        <v>129462.34344415413</v>
      </c>
      <c r="AZ78" s="786">
        <v>128659.16698558071</v>
      </c>
      <c r="BA78" s="787">
        <v>128012.30967230811</v>
      </c>
      <c r="BB78" s="786">
        <v>126789.51260622792</v>
      </c>
      <c r="BC78" s="788">
        <v>124730.77848897202</v>
      </c>
      <c r="BD78" s="786">
        <v>121747.60602084729</v>
      </c>
      <c r="BE78" s="787">
        <v>103833.49558407934</v>
      </c>
      <c r="BF78" s="787">
        <v>102881.59635240347</v>
      </c>
      <c r="BG78" s="786">
        <v>110597.59115088132</v>
      </c>
      <c r="BH78" s="789"/>
      <c r="BI78" s="689"/>
    </row>
    <row r="79" spans="2:61">
      <c r="B79" s="33"/>
      <c r="C79" s="33"/>
      <c r="D79" s="33"/>
      <c r="E79" s="33"/>
      <c r="F79" s="33"/>
      <c r="G79" s="33"/>
      <c r="H79" s="33"/>
      <c r="I79" s="33"/>
      <c r="J79" s="33"/>
      <c r="K79" s="33"/>
      <c r="L79" s="33"/>
      <c r="M79" s="33"/>
      <c r="N79" s="33"/>
      <c r="O79" s="33"/>
      <c r="P79" s="33"/>
      <c r="Q79" s="681"/>
      <c r="R79" s="790"/>
      <c r="S79" s="790"/>
      <c r="T79" s="791" t="s">
        <v>193</v>
      </c>
      <c r="U79" s="792"/>
      <c r="V79" s="792"/>
      <c r="W79" s="792"/>
      <c r="X79" s="792"/>
      <c r="Y79" s="792"/>
      <c r="Z79" s="792"/>
      <c r="AA79" s="792"/>
      <c r="AB79" s="792"/>
      <c r="AC79" s="792"/>
      <c r="AD79" s="792"/>
      <c r="AE79" s="792"/>
      <c r="AF79" s="792"/>
      <c r="AG79" s="792"/>
      <c r="AH79" s="792"/>
      <c r="AI79" s="792"/>
      <c r="AJ79" s="792"/>
      <c r="AK79" s="792"/>
      <c r="AL79" s="792"/>
      <c r="AM79" s="792"/>
      <c r="AN79" s="792"/>
      <c r="AO79" s="792"/>
      <c r="AP79" s="792"/>
      <c r="AQ79" s="792"/>
      <c r="AR79" s="792"/>
      <c r="AS79" s="792"/>
      <c r="AT79" s="792"/>
      <c r="AU79" s="792"/>
      <c r="AV79" s="792"/>
      <c r="AW79" s="792"/>
      <c r="AX79" s="792"/>
      <c r="AY79" s="792"/>
      <c r="AZ79" s="792"/>
      <c r="BA79" s="792"/>
      <c r="BB79" s="792"/>
      <c r="BC79" s="792"/>
      <c r="BD79" s="792"/>
      <c r="BE79" s="793"/>
      <c r="BF79" s="793"/>
      <c r="BG79" s="792"/>
      <c r="BH79" s="728"/>
      <c r="BI79" s="699"/>
    </row>
    <row r="80" spans="2:61">
      <c r="O80" s="33"/>
      <c r="Q80" s="681"/>
      <c r="R80" s="794"/>
      <c r="S80" s="790"/>
      <c r="T80" s="700" t="s">
        <v>122</v>
      </c>
      <c r="U80" s="700"/>
      <c r="V80" s="700"/>
      <c r="W80" s="700"/>
      <c r="X80" s="700"/>
      <c r="Y80" s="700"/>
      <c r="Z80" s="700"/>
      <c r="AA80" s="700"/>
      <c r="AB80" s="700"/>
      <c r="AC80" s="700"/>
      <c r="AD80" s="700"/>
      <c r="AE80" s="700"/>
      <c r="AF80" s="700"/>
      <c r="AG80" s="700"/>
      <c r="AH80" s="700"/>
      <c r="AI80" s="700"/>
      <c r="AJ80" s="700"/>
      <c r="AK80" s="700"/>
      <c r="AL80" s="700"/>
      <c r="AM80" s="700"/>
      <c r="AN80" s="700"/>
      <c r="AO80" s="700"/>
      <c r="AP80" s="700"/>
      <c r="AQ80" s="700"/>
      <c r="AR80" s="700"/>
      <c r="AS80" s="700"/>
      <c r="AT80" s="700"/>
      <c r="AU80" s="700"/>
      <c r="AV80" s="700"/>
      <c r="AW80" s="700"/>
      <c r="AX80" s="700"/>
      <c r="AY80" s="700"/>
      <c r="AZ80" s="700"/>
      <c r="BA80" s="700"/>
      <c r="BB80" s="700"/>
      <c r="BC80" s="700"/>
      <c r="BD80" s="700"/>
      <c r="BE80" s="733"/>
      <c r="BF80" s="733"/>
      <c r="BG80" s="700"/>
      <c r="BH80" s="772"/>
      <c r="BI80" s="771"/>
    </row>
    <row r="81" spans="2:61">
      <c r="O81" s="33"/>
      <c r="Q81" s="681"/>
      <c r="R81" s="794"/>
      <c r="S81" s="790"/>
      <c r="T81" s="700" t="s">
        <v>123</v>
      </c>
      <c r="U81" s="700"/>
      <c r="V81" s="700"/>
      <c r="W81" s="700"/>
      <c r="X81" s="700"/>
      <c r="Y81" s="700"/>
      <c r="Z81" s="700"/>
      <c r="AA81" s="700"/>
      <c r="AB81" s="700"/>
      <c r="AC81" s="700"/>
      <c r="AD81" s="700"/>
      <c r="AE81" s="700"/>
      <c r="AF81" s="700"/>
      <c r="AG81" s="700"/>
      <c r="AH81" s="700"/>
      <c r="AI81" s="700"/>
      <c r="AJ81" s="700"/>
      <c r="AK81" s="700"/>
      <c r="AL81" s="700"/>
      <c r="AM81" s="700"/>
      <c r="AN81" s="700"/>
      <c r="AO81" s="700"/>
      <c r="AP81" s="700"/>
      <c r="AQ81" s="700"/>
      <c r="AR81" s="700"/>
      <c r="AS81" s="700"/>
      <c r="AT81" s="700"/>
      <c r="AU81" s="700"/>
      <c r="AV81" s="700"/>
      <c r="AW81" s="700"/>
      <c r="AX81" s="700"/>
      <c r="AY81" s="700"/>
      <c r="AZ81" s="700"/>
      <c r="BA81" s="700"/>
      <c r="BB81" s="700"/>
      <c r="BC81" s="700"/>
      <c r="BD81" s="700"/>
      <c r="BE81" s="733"/>
      <c r="BF81" s="733"/>
      <c r="BG81" s="700"/>
      <c r="BH81" s="772"/>
      <c r="BI81" s="771"/>
    </row>
    <row r="82" spans="2:61">
      <c r="O82" s="33"/>
      <c r="Q82" s="681"/>
      <c r="R82" s="794"/>
      <c r="S82" s="790"/>
      <c r="T82" s="700" t="s">
        <v>124</v>
      </c>
      <c r="U82" s="700"/>
      <c r="V82" s="700"/>
      <c r="W82" s="700"/>
      <c r="X82" s="700"/>
      <c r="Y82" s="700"/>
      <c r="Z82" s="700"/>
      <c r="AA82" s="700"/>
      <c r="AB82" s="700"/>
      <c r="AC82" s="700"/>
      <c r="AD82" s="700"/>
      <c r="AE82" s="700"/>
      <c r="AF82" s="700"/>
      <c r="AG82" s="700"/>
      <c r="AH82" s="700"/>
      <c r="AI82" s="700"/>
      <c r="AJ82" s="700"/>
      <c r="AK82" s="700"/>
      <c r="AL82" s="700"/>
      <c r="AM82" s="700"/>
      <c r="AN82" s="700"/>
      <c r="AO82" s="700"/>
      <c r="AP82" s="700"/>
      <c r="AQ82" s="700"/>
      <c r="AR82" s="700"/>
      <c r="AS82" s="700"/>
      <c r="AT82" s="700"/>
      <c r="AU82" s="700"/>
      <c r="AV82" s="700"/>
      <c r="AW82" s="700"/>
      <c r="AX82" s="700"/>
      <c r="AY82" s="700"/>
      <c r="AZ82" s="700"/>
      <c r="BA82" s="700"/>
      <c r="BB82" s="700"/>
      <c r="BC82" s="700"/>
      <c r="BD82" s="700"/>
      <c r="BE82" s="733"/>
      <c r="BF82" s="733"/>
      <c r="BG82" s="700"/>
      <c r="BH82" s="772"/>
      <c r="BI82" s="771"/>
    </row>
    <row r="83" spans="2:61">
      <c r="O83" s="33"/>
      <c r="Q83" s="681"/>
      <c r="R83" s="794"/>
      <c r="S83" s="790"/>
      <c r="T83" s="700" t="s">
        <v>376</v>
      </c>
      <c r="U83" s="700"/>
      <c r="V83" s="700"/>
      <c r="W83" s="700"/>
      <c r="X83" s="700"/>
      <c r="Y83" s="700"/>
      <c r="Z83" s="700"/>
      <c r="AA83" s="700"/>
      <c r="AB83" s="700"/>
      <c r="AC83" s="700"/>
      <c r="AD83" s="700"/>
      <c r="AE83" s="700"/>
      <c r="AF83" s="700"/>
      <c r="AG83" s="700"/>
      <c r="AH83" s="700"/>
      <c r="AI83" s="700"/>
      <c r="AJ83" s="700"/>
      <c r="AK83" s="700"/>
      <c r="AL83" s="700"/>
      <c r="AM83" s="700"/>
      <c r="AN83" s="700"/>
      <c r="AO83" s="700"/>
      <c r="AP83" s="700"/>
      <c r="AQ83" s="700"/>
      <c r="AR83" s="700"/>
      <c r="AS83" s="700"/>
      <c r="AT83" s="700"/>
      <c r="AU83" s="700"/>
      <c r="AV83" s="700"/>
      <c r="AW83" s="700"/>
      <c r="AX83" s="700"/>
      <c r="AY83" s="700"/>
      <c r="AZ83" s="700"/>
      <c r="BA83" s="700"/>
      <c r="BB83" s="700"/>
      <c r="BC83" s="700"/>
      <c r="BD83" s="700"/>
      <c r="BE83" s="733"/>
      <c r="BF83" s="733"/>
      <c r="BG83" s="700"/>
      <c r="BH83" s="772"/>
      <c r="BI83" s="771"/>
    </row>
    <row r="84" spans="2:61">
      <c r="O84" s="33"/>
      <c r="Q84" s="681"/>
      <c r="R84" s="794"/>
      <c r="S84" s="790"/>
      <c r="T84" s="700" t="s">
        <v>377</v>
      </c>
      <c r="U84" s="700"/>
      <c r="V84" s="700"/>
      <c r="W84" s="700"/>
      <c r="X84" s="700"/>
      <c r="Y84" s="700"/>
      <c r="Z84" s="700"/>
      <c r="AA84" s="700"/>
      <c r="AB84" s="700"/>
      <c r="AC84" s="700"/>
      <c r="AD84" s="700"/>
      <c r="AE84" s="700"/>
      <c r="AF84" s="700"/>
      <c r="AG84" s="700"/>
      <c r="AH84" s="700"/>
      <c r="AI84" s="700"/>
      <c r="AJ84" s="700"/>
      <c r="AK84" s="700"/>
      <c r="AL84" s="700"/>
      <c r="AM84" s="700"/>
      <c r="AN84" s="700"/>
      <c r="AO84" s="700"/>
      <c r="AP84" s="700"/>
      <c r="AQ84" s="700"/>
      <c r="AR84" s="700"/>
      <c r="AS84" s="700"/>
      <c r="AT84" s="700"/>
      <c r="AU84" s="700"/>
      <c r="AV84" s="700"/>
      <c r="AW84" s="700"/>
      <c r="AX84" s="700"/>
      <c r="AY84" s="700"/>
      <c r="AZ84" s="700"/>
      <c r="BA84" s="700"/>
      <c r="BB84" s="700"/>
      <c r="BC84" s="700"/>
      <c r="BD84" s="700"/>
      <c r="BE84" s="733"/>
      <c r="BF84" s="733"/>
      <c r="BG84" s="700"/>
      <c r="BH84" s="772"/>
      <c r="BI84" s="771"/>
    </row>
    <row r="85" spans="2:61">
      <c r="O85" s="33"/>
      <c r="Q85" s="681"/>
      <c r="R85" s="794"/>
      <c r="S85" s="790"/>
      <c r="T85" s="700" t="s">
        <v>125</v>
      </c>
      <c r="U85" s="700"/>
      <c r="V85" s="700"/>
      <c r="W85" s="700"/>
      <c r="X85" s="700"/>
      <c r="Y85" s="700"/>
      <c r="Z85" s="700"/>
      <c r="AA85" s="700"/>
      <c r="AB85" s="700"/>
      <c r="AC85" s="700"/>
      <c r="AD85" s="700"/>
      <c r="AE85" s="700"/>
      <c r="AF85" s="700"/>
      <c r="AG85" s="700"/>
      <c r="AH85" s="700"/>
      <c r="AI85" s="700"/>
      <c r="AJ85" s="700"/>
      <c r="AK85" s="700"/>
      <c r="AL85" s="700"/>
      <c r="AM85" s="700"/>
      <c r="AN85" s="700"/>
      <c r="AO85" s="700"/>
      <c r="AP85" s="700"/>
      <c r="AQ85" s="700"/>
      <c r="AR85" s="700"/>
      <c r="AS85" s="700"/>
      <c r="AT85" s="700"/>
      <c r="AU85" s="700"/>
      <c r="AV85" s="700"/>
      <c r="AW85" s="700"/>
      <c r="AX85" s="700"/>
      <c r="AY85" s="700"/>
      <c r="AZ85" s="700"/>
      <c r="BA85" s="700"/>
      <c r="BB85" s="700"/>
      <c r="BC85" s="700"/>
      <c r="BD85" s="700"/>
      <c r="BE85" s="733"/>
      <c r="BF85" s="733"/>
      <c r="BG85" s="700"/>
      <c r="BH85" s="772"/>
      <c r="BI85" s="771"/>
    </row>
    <row r="86" spans="2:61">
      <c r="O86" s="33"/>
      <c r="Q86" s="681"/>
      <c r="R86" s="794"/>
      <c r="S86" s="790"/>
      <c r="T86" s="700" t="s">
        <v>126</v>
      </c>
      <c r="U86" s="700"/>
      <c r="V86" s="700"/>
      <c r="W86" s="700"/>
      <c r="X86" s="700"/>
      <c r="Y86" s="700"/>
      <c r="Z86" s="700"/>
      <c r="AA86" s="700"/>
      <c r="AB86" s="700"/>
      <c r="AC86" s="700"/>
      <c r="AD86" s="700"/>
      <c r="AE86" s="700"/>
      <c r="AF86" s="700"/>
      <c r="AG86" s="700"/>
      <c r="AH86" s="700"/>
      <c r="AI86" s="700"/>
      <c r="AJ86" s="700"/>
      <c r="AK86" s="700"/>
      <c r="AL86" s="700"/>
      <c r="AM86" s="700"/>
      <c r="AN86" s="700"/>
      <c r="AO86" s="700"/>
      <c r="AP86" s="700"/>
      <c r="AQ86" s="700"/>
      <c r="AR86" s="700"/>
      <c r="AS86" s="700"/>
      <c r="AT86" s="700"/>
      <c r="AU86" s="700"/>
      <c r="AV86" s="700"/>
      <c r="AW86" s="700"/>
      <c r="AX86" s="700"/>
      <c r="AY86" s="700"/>
      <c r="AZ86" s="700"/>
      <c r="BA86" s="700"/>
      <c r="BB86" s="700"/>
      <c r="BC86" s="700"/>
      <c r="BD86" s="700"/>
      <c r="BE86" s="733"/>
      <c r="BF86" s="733"/>
      <c r="BG86" s="700"/>
      <c r="BH86" s="772"/>
      <c r="BI86" s="771"/>
    </row>
    <row r="87" spans="2:61">
      <c r="O87" s="33"/>
      <c r="Q87" s="681"/>
      <c r="R87" s="794"/>
      <c r="S87" s="790"/>
      <c r="T87" s="700" t="s">
        <v>127</v>
      </c>
      <c r="U87" s="700"/>
      <c r="V87" s="700"/>
      <c r="W87" s="700"/>
      <c r="X87" s="700"/>
      <c r="Y87" s="700"/>
      <c r="Z87" s="700"/>
      <c r="AA87" s="700"/>
      <c r="AB87" s="700"/>
      <c r="AC87" s="700"/>
      <c r="AD87" s="700"/>
      <c r="AE87" s="700"/>
      <c r="AF87" s="700"/>
      <c r="AG87" s="700"/>
      <c r="AH87" s="700"/>
      <c r="AI87" s="700"/>
      <c r="AJ87" s="700"/>
      <c r="AK87" s="700"/>
      <c r="AL87" s="700"/>
      <c r="AM87" s="700"/>
      <c r="AN87" s="700"/>
      <c r="AO87" s="700"/>
      <c r="AP87" s="700"/>
      <c r="AQ87" s="700"/>
      <c r="AR87" s="700"/>
      <c r="AS87" s="700"/>
      <c r="AT87" s="700"/>
      <c r="AU87" s="700"/>
      <c r="AV87" s="700"/>
      <c r="AW87" s="700"/>
      <c r="AX87" s="700"/>
      <c r="AY87" s="700"/>
      <c r="AZ87" s="700"/>
      <c r="BA87" s="700"/>
      <c r="BB87" s="700"/>
      <c r="BC87" s="700"/>
      <c r="BD87" s="700"/>
      <c r="BE87" s="733"/>
      <c r="BF87" s="733"/>
      <c r="BG87" s="700"/>
      <c r="BH87" s="772"/>
      <c r="BI87" s="771"/>
    </row>
    <row r="88" spans="2:61">
      <c r="O88" s="33"/>
      <c r="Q88" s="681"/>
      <c r="R88" s="794"/>
      <c r="S88" s="790"/>
      <c r="T88" s="700" t="s">
        <v>128</v>
      </c>
      <c r="U88" s="700"/>
      <c r="V88" s="700"/>
      <c r="W88" s="700"/>
      <c r="X88" s="700"/>
      <c r="Y88" s="700"/>
      <c r="Z88" s="700"/>
      <c r="AA88" s="700"/>
      <c r="AB88" s="700"/>
      <c r="AC88" s="700"/>
      <c r="AD88" s="700"/>
      <c r="AE88" s="700"/>
      <c r="AF88" s="700"/>
      <c r="AG88" s="700"/>
      <c r="AH88" s="700"/>
      <c r="AI88" s="700"/>
      <c r="AJ88" s="700"/>
      <c r="AK88" s="700"/>
      <c r="AL88" s="700"/>
      <c r="AM88" s="700"/>
      <c r="AN88" s="700"/>
      <c r="AO88" s="700"/>
      <c r="AP88" s="700"/>
      <c r="AQ88" s="700"/>
      <c r="AR88" s="700"/>
      <c r="AS88" s="700"/>
      <c r="AT88" s="700"/>
      <c r="AU88" s="700"/>
      <c r="AV88" s="700"/>
      <c r="AW88" s="700"/>
      <c r="AX88" s="700"/>
      <c r="AY88" s="700"/>
      <c r="AZ88" s="700"/>
      <c r="BA88" s="700"/>
      <c r="BB88" s="700"/>
      <c r="BC88" s="700"/>
      <c r="BD88" s="700"/>
      <c r="BE88" s="733"/>
      <c r="BF88" s="733"/>
      <c r="BG88" s="700"/>
      <c r="BH88" s="772"/>
      <c r="BI88" s="771"/>
    </row>
    <row r="89" spans="2:61">
      <c r="Q89" s="681"/>
      <c r="R89" s="794"/>
      <c r="S89" s="790"/>
      <c r="T89" s="795" t="s">
        <v>129</v>
      </c>
      <c r="U89" s="796"/>
      <c r="V89" s="796"/>
      <c r="W89" s="796"/>
      <c r="X89" s="796"/>
      <c r="Y89" s="796"/>
      <c r="Z89" s="796"/>
      <c r="AA89" s="796"/>
      <c r="AB89" s="796"/>
      <c r="AC89" s="796"/>
      <c r="AD89" s="796"/>
      <c r="AE89" s="796"/>
      <c r="AF89" s="796"/>
      <c r="AG89" s="796"/>
      <c r="AH89" s="796"/>
      <c r="AI89" s="796"/>
      <c r="AJ89" s="796"/>
      <c r="AK89" s="796"/>
      <c r="AL89" s="796"/>
      <c r="AM89" s="796"/>
      <c r="AN89" s="796"/>
      <c r="AO89" s="796"/>
      <c r="AP89" s="796"/>
      <c r="AQ89" s="796"/>
      <c r="AR89" s="796"/>
      <c r="AS89" s="796"/>
      <c r="AT89" s="796"/>
      <c r="AU89" s="796"/>
      <c r="AV89" s="796"/>
      <c r="AW89" s="796"/>
      <c r="AX89" s="796"/>
      <c r="AY89" s="796"/>
      <c r="AZ89" s="796"/>
      <c r="BA89" s="796"/>
      <c r="BB89" s="796"/>
      <c r="BC89" s="796"/>
      <c r="BD89" s="796"/>
      <c r="BE89" s="797"/>
      <c r="BF89" s="797"/>
      <c r="BG89" s="796"/>
      <c r="BH89" s="798"/>
      <c r="BI89" s="771"/>
    </row>
    <row r="90" spans="2:61">
      <c r="O90" s="33"/>
      <c r="Q90" s="681"/>
      <c r="R90" s="794"/>
      <c r="S90" s="790"/>
      <c r="T90" s="795" t="s">
        <v>273</v>
      </c>
      <c r="U90" s="796"/>
      <c r="V90" s="796"/>
      <c r="W90" s="796"/>
      <c r="X90" s="796"/>
      <c r="Y90" s="796"/>
      <c r="Z90" s="796"/>
      <c r="AA90" s="796"/>
      <c r="AB90" s="796"/>
      <c r="AC90" s="796"/>
      <c r="AD90" s="796"/>
      <c r="AE90" s="796"/>
      <c r="AF90" s="796"/>
      <c r="AG90" s="796"/>
      <c r="AH90" s="796"/>
      <c r="AI90" s="796"/>
      <c r="AJ90" s="796"/>
      <c r="AK90" s="796"/>
      <c r="AL90" s="796"/>
      <c r="AM90" s="796"/>
      <c r="AN90" s="796"/>
      <c r="AO90" s="796"/>
      <c r="AP90" s="796"/>
      <c r="AQ90" s="796"/>
      <c r="AR90" s="796"/>
      <c r="AS90" s="796"/>
      <c r="AT90" s="796"/>
      <c r="AU90" s="796"/>
      <c r="AV90" s="796"/>
      <c r="AW90" s="796"/>
      <c r="AX90" s="796"/>
      <c r="AY90" s="796"/>
      <c r="AZ90" s="796"/>
      <c r="BA90" s="796"/>
      <c r="BB90" s="796"/>
      <c r="BC90" s="796"/>
      <c r="BD90" s="796"/>
      <c r="BE90" s="797"/>
      <c r="BF90" s="797"/>
      <c r="BG90" s="796"/>
      <c r="BH90" s="798"/>
      <c r="BI90" s="771"/>
    </row>
    <row r="91" spans="2:61">
      <c r="O91" s="33"/>
      <c r="Q91" s="681"/>
      <c r="R91" s="794"/>
      <c r="S91" s="790"/>
      <c r="T91" s="791" t="s">
        <v>270</v>
      </c>
      <c r="U91" s="796"/>
      <c r="V91" s="796"/>
      <c r="W91" s="796"/>
      <c r="X91" s="796"/>
      <c r="Y91" s="796"/>
      <c r="Z91" s="796"/>
      <c r="AA91" s="796"/>
      <c r="AB91" s="796"/>
      <c r="AC91" s="796"/>
      <c r="AD91" s="796"/>
      <c r="AE91" s="796"/>
      <c r="AF91" s="796"/>
      <c r="AG91" s="796"/>
      <c r="AH91" s="796"/>
      <c r="AI91" s="796"/>
      <c r="AJ91" s="796"/>
      <c r="AK91" s="796"/>
      <c r="AL91" s="796"/>
      <c r="AM91" s="796"/>
      <c r="AN91" s="796"/>
      <c r="AO91" s="796"/>
      <c r="AP91" s="796"/>
      <c r="AQ91" s="796"/>
      <c r="AR91" s="796"/>
      <c r="AS91" s="796"/>
      <c r="AT91" s="796"/>
      <c r="AU91" s="796"/>
      <c r="AV91" s="796"/>
      <c r="AW91" s="796"/>
      <c r="AX91" s="796"/>
      <c r="AY91" s="796"/>
      <c r="AZ91" s="796"/>
      <c r="BA91" s="796"/>
      <c r="BB91" s="796"/>
      <c r="BC91" s="796"/>
      <c r="BD91" s="796"/>
      <c r="BE91" s="748"/>
      <c r="BF91" s="748"/>
      <c r="BG91" s="747"/>
      <c r="BH91" s="798"/>
      <c r="BI91" s="771"/>
    </row>
    <row r="92" spans="2:61">
      <c r="B92" s="33"/>
      <c r="C92" s="33"/>
      <c r="D92" s="33"/>
      <c r="E92" s="33"/>
      <c r="F92" s="33"/>
      <c r="G92" s="33"/>
      <c r="H92" s="33"/>
      <c r="I92" s="33"/>
      <c r="J92" s="33"/>
      <c r="K92" s="33"/>
      <c r="L92" s="33"/>
      <c r="M92" s="33"/>
      <c r="N92" s="33"/>
      <c r="O92" s="33"/>
      <c r="P92" s="33"/>
      <c r="Q92" s="681"/>
      <c r="R92" s="794"/>
      <c r="S92" s="784" t="s">
        <v>210</v>
      </c>
      <c r="T92" s="785"/>
      <c r="U92" s="800"/>
      <c r="V92" s="800"/>
      <c r="W92" s="800"/>
      <c r="X92" s="800"/>
      <c r="Y92" s="800"/>
      <c r="Z92" s="800"/>
      <c r="AA92" s="800">
        <v>102516.09098225992</v>
      </c>
      <c r="AB92" s="800">
        <v>106582.71425851336</v>
      </c>
      <c r="AC92" s="800">
        <v>106876.6665466876</v>
      </c>
      <c r="AD92" s="800">
        <v>106974.57454960607</v>
      </c>
      <c r="AE92" s="800">
        <v>110958.61476023613</v>
      </c>
      <c r="AF92" s="800">
        <v>113149.03440578937</v>
      </c>
      <c r="AG92" s="800">
        <v>114033.11620593496</v>
      </c>
      <c r="AH92" s="800">
        <v>111199.44482334383</v>
      </c>
      <c r="AI92" s="800">
        <v>108589.97679214667</v>
      </c>
      <c r="AJ92" s="800">
        <v>108109.06585139733</v>
      </c>
      <c r="AK92" s="800">
        <v>107405.38808035696</v>
      </c>
      <c r="AL92" s="800">
        <v>107047.46267359056</v>
      </c>
      <c r="AM92" s="800">
        <v>103446.58414423982</v>
      </c>
      <c r="AN92" s="800">
        <v>101620.7822528206</v>
      </c>
      <c r="AO92" s="800">
        <v>100988.01947867972</v>
      </c>
      <c r="AP92" s="800">
        <v>100094.29784005909</v>
      </c>
      <c r="AQ92" s="800">
        <v>100663.64684458662</v>
      </c>
      <c r="AR92" s="800">
        <v>98926.142521662434</v>
      </c>
      <c r="AS92" s="800">
        <v>95893.642851361787</v>
      </c>
      <c r="AT92" s="800">
        <v>91260.181422757989</v>
      </c>
      <c r="AU92" s="800">
        <v>92452.824755473877</v>
      </c>
      <c r="AV92" s="800">
        <v>89265.766635189095</v>
      </c>
      <c r="AW92" s="800">
        <v>89243.780391564665</v>
      </c>
      <c r="AX92" s="800">
        <v>89489.853365350049</v>
      </c>
      <c r="AY92" s="800">
        <v>89434.888816479797</v>
      </c>
      <c r="AZ92" s="800">
        <v>88759.73529027417</v>
      </c>
      <c r="BA92" s="801">
        <v>87371.993672391982</v>
      </c>
      <c r="BB92" s="800">
        <v>86454.228075712686</v>
      </c>
      <c r="BC92" s="802">
        <v>85634.698454697282</v>
      </c>
      <c r="BD92" s="800">
        <v>84397.884853019757</v>
      </c>
      <c r="BE92" s="801">
        <v>79524.580519142197</v>
      </c>
      <c r="BF92" s="801">
        <v>81886.311770881715</v>
      </c>
      <c r="BG92" s="800">
        <v>81294.75718391042</v>
      </c>
      <c r="BH92" s="803"/>
      <c r="BI92" s="699"/>
    </row>
    <row r="93" spans="2:61">
      <c r="B93" s="33"/>
      <c r="C93" s="33"/>
      <c r="D93" s="33"/>
      <c r="E93" s="33"/>
      <c r="F93" s="33"/>
      <c r="G93" s="33"/>
      <c r="H93" s="33"/>
      <c r="I93" s="33"/>
      <c r="J93" s="33"/>
      <c r="K93" s="33"/>
      <c r="L93" s="33"/>
      <c r="M93" s="33"/>
      <c r="N93" s="33"/>
      <c r="O93" s="33"/>
      <c r="P93" s="33"/>
      <c r="Q93" s="681"/>
      <c r="R93" s="794"/>
      <c r="S93" s="794"/>
      <c r="T93" s="791" t="s">
        <v>378</v>
      </c>
      <c r="U93" s="792"/>
      <c r="V93" s="792"/>
      <c r="W93" s="792"/>
      <c r="X93" s="792"/>
      <c r="Y93" s="792"/>
      <c r="Z93" s="792"/>
      <c r="AA93" s="792"/>
      <c r="AB93" s="792"/>
      <c r="AC93" s="792"/>
      <c r="AD93" s="792"/>
      <c r="AE93" s="792"/>
      <c r="AF93" s="792"/>
      <c r="AG93" s="792"/>
      <c r="AH93" s="792"/>
      <c r="AI93" s="792"/>
      <c r="AJ93" s="792"/>
      <c r="AK93" s="792"/>
      <c r="AL93" s="792"/>
      <c r="AM93" s="792"/>
      <c r="AN93" s="792"/>
      <c r="AO93" s="792"/>
      <c r="AP93" s="792"/>
      <c r="AQ93" s="792"/>
      <c r="AR93" s="792"/>
      <c r="AS93" s="792"/>
      <c r="AT93" s="792"/>
      <c r="AU93" s="792"/>
      <c r="AV93" s="792"/>
      <c r="AW93" s="792"/>
      <c r="AX93" s="792"/>
      <c r="AY93" s="792"/>
      <c r="AZ93" s="792"/>
      <c r="BA93" s="793"/>
      <c r="BB93" s="792"/>
      <c r="BC93" s="804"/>
      <c r="BD93" s="805"/>
      <c r="BE93" s="806"/>
      <c r="BF93" s="806"/>
      <c r="BG93" s="805"/>
      <c r="BH93" s="728"/>
      <c r="BI93" s="699"/>
    </row>
    <row r="94" spans="2:61">
      <c r="Q94" s="681"/>
      <c r="R94" s="794"/>
      <c r="S94" s="790"/>
      <c r="T94" s="700" t="s">
        <v>130</v>
      </c>
      <c r="U94" s="700"/>
      <c r="V94" s="700"/>
      <c r="W94" s="700"/>
      <c r="X94" s="700"/>
      <c r="Y94" s="700"/>
      <c r="Z94" s="700"/>
      <c r="AA94" s="700"/>
      <c r="AB94" s="700"/>
      <c r="AC94" s="700"/>
      <c r="AD94" s="700"/>
      <c r="AE94" s="700"/>
      <c r="AF94" s="700"/>
      <c r="AG94" s="700"/>
      <c r="AH94" s="700"/>
      <c r="AI94" s="700"/>
      <c r="AJ94" s="700"/>
      <c r="AK94" s="700"/>
      <c r="AL94" s="700"/>
      <c r="AM94" s="700"/>
      <c r="AN94" s="700"/>
      <c r="AO94" s="700"/>
      <c r="AP94" s="700"/>
      <c r="AQ94" s="700"/>
      <c r="AR94" s="700"/>
      <c r="AS94" s="700"/>
      <c r="AT94" s="700"/>
      <c r="AU94" s="700"/>
      <c r="AV94" s="700"/>
      <c r="AW94" s="700"/>
      <c r="AX94" s="700"/>
      <c r="AY94" s="700"/>
      <c r="AZ94" s="700"/>
      <c r="BA94" s="733"/>
      <c r="BB94" s="700"/>
      <c r="BC94" s="734"/>
      <c r="BD94" s="700"/>
      <c r="BE94" s="733"/>
      <c r="BF94" s="733"/>
      <c r="BG94" s="700"/>
      <c r="BH94" s="772"/>
      <c r="BI94" s="771"/>
    </row>
    <row r="95" spans="2:61">
      <c r="Q95" s="681"/>
      <c r="R95" s="794"/>
      <c r="S95" s="790"/>
      <c r="T95" s="700" t="s">
        <v>131</v>
      </c>
      <c r="U95" s="700"/>
      <c r="V95" s="700"/>
      <c r="W95" s="700"/>
      <c r="X95" s="700"/>
      <c r="Y95" s="700"/>
      <c r="Z95" s="700"/>
      <c r="AA95" s="700"/>
      <c r="AB95" s="700"/>
      <c r="AC95" s="700"/>
      <c r="AD95" s="700"/>
      <c r="AE95" s="700"/>
      <c r="AF95" s="700"/>
      <c r="AG95" s="700"/>
      <c r="AH95" s="700"/>
      <c r="AI95" s="700"/>
      <c r="AJ95" s="700"/>
      <c r="AK95" s="700"/>
      <c r="AL95" s="700"/>
      <c r="AM95" s="700"/>
      <c r="AN95" s="700"/>
      <c r="AO95" s="700"/>
      <c r="AP95" s="700"/>
      <c r="AQ95" s="700"/>
      <c r="AR95" s="700"/>
      <c r="AS95" s="700"/>
      <c r="AT95" s="700"/>
      <c r="AU95" s="700"/>
      <c r="AV95" s="700"/>
      <c r="AW95" s="700"/>
      <c r="AX95" s="700"/>
      <c r="AY95" s="700"/>
      <c r="AZ95" s="700"/>
      <c r="BA95" s="733"/>
      <c r="BB95" s="700"/>
      <c r="BC95" s="734"/>
      <c r="BD95" s="700"/>
      <c r="BE95" s="733"/>
      <c r="BF95" s="733"/>
      <c r="BG95" s="700"/>
      <c r="BH95" s="772"/>
      <c r="BI95" s="771"/>
    </row>
    <row r="96" spans="2:61">
      <c r="Q96" s="681"/>
      <c r="R96" s="794"/>
      <c r="S96" s="790"/>
      <c r="T96" s="700" t="s">
        <v>132</v>
      </c>
      <c r="U96" s="700"/>
      <c r="V96" s="700"/>
      <c r="W96" s="700"/>
      <c r="X96" s="700"/>
      <c r="Y96" s="700"/>
      <c r="Z96" s="700"/>
      <c r="AA96" s="700"/>
      <c r="AB96" s="700"/>
      <c r="AC96" s="700"/>
      <c r="AD96" s="700"/>
      <c r="AE96" s="700"/>
      <c r="AF96" s="700"/>
      <c r="AG96" s="700"/>
      <c r="AH96" s="700"/>
      <c r="AI96" s="700"/>
      <c r="AJ96" s="700"/>
      <c r="AK96" s="700"/>
      <c r="AL96" s="700"/>
      <c r="AM96" s="700"/>
      <c r="AN96" s="700"/>
      <c r="AO96" s="700"/>
      <c r="AP96" s="700"/>
      <c r="AQ96" s="700"/>
      <c r="AR96" s="700"/>
      <c r="AS96" s="700"/>
      <c r="AT96" s="700"/>
      <c r="AU96" s="700"/>
      <c r="AV96" s="700"/>
      <c r="AW96" s="700"/>
      <c r="AX96" s="700"/>
      <c r="AY96" s="700"/>
      <c r="AZ96" s="700"/>
      <c r="BA96" s="733"/>
      <c r="BB96" s="700"/>
      <c r="BC96" s="734"/>
      <c r="BD96" s="700"/>
      <c r="BE96" s="733"/>
      <c r="BF96" s="733"/>
      <c r="BG96" s="700"/>
      <c r="BH96" s="772"/>
      <c r="BI96" s="771"/>
    </row>
    <row r="97" spans="2:61">
      <c r="Q97" s="681"/>
      <c r="R97" s="794"/>
      <c r="S97" s="790"/>
      <c r="T97" s="700" t="s">
        <v>133</v>
      </c>
      <c r="U97" s="700"/>
      <c r="V97" s="700"/>
      <c r="W97" s="700"/>
      <c r="X97" s="700"/>
      <c r="Y97" s="700"/>
      <c r="Z97" s="700"/>
      <c r="AA97" s="700"/>
      <c r="AB97" s="700"/>
      <c r="AC97" s="700"/>
      <c r="AD97" s="700"/>
      <c r="AE97" s="700"/>
      <c r="AF97" s="700"/>
      <c r="AG97" s="700"/>
      <c r="AH97" s="700"/>
      <c r="AI97" s="700"/>
      <c r="AJ97" s="700"/>
      <c r="AK97" s="700"/>
      <c r="AL97" s="700"/>
      <c r="AM97" s="700"/>
      <c r="AN97" s="700"/>
      <c r="AO97" s="700"/>
      <c r="AP97" s="700"/>
      <c r="AQ97" s="700"/>
      <c r="AR97" s="700"/>
      <c r="AS97" s="700"/>
      <c r="AT97" s="700"/>
      <c r="AU97" s="700"/>
      <c r="AV97" s="700"/>
      <c r="AW97" s="700"/>
      <c r="AX97" s="700"/>
      <c r="AY97" s="700"/>
      <c r="AZ97" s="700"/>
      <c r="BA97" s="733"/>
      <c r="BB97" s="700"/>
      <c r="BC97" s="734"/>
      <c r="BD97" s="700"/>
      <c r="BE97" s="733"/>
      <c r="BF97" s="733"/>
      <c r="BG97" s="700"/>
      <c r="BH97" s="772"/>
      <c r="BI97" s="771"/>
    </row>
    <row r="98" spans="2:61">
      <c r="Q98" s="681"/>
      <c r="R98" s="794"/>
      <c r="S98" s="790"/>
      <c r="T98" s="795" t="s">
        <v>129</v>
      </c>
      <c r="U98" s="796"/>
      <c r="V98" s="796"/>
      <c r="W98" s="796"/>
      <c r="X98" s="796"/>
      <c r="Y98" s="796"/>
      <c r="Z98" s="796"/>
      <c r="AA98" s="796"/>
      <c r="AB98" s="796"/>
      <c r="AC98" s="796"/>
      <c r="AD98" s="796"/>
      <c r="AE98" s="796"/>
      <c r="AF98" s="796"/>
      <c r="AG98" s="796"/>
      <c r="AH98" s="796"/>
      <c r="AI98" s="796"/>
      <c r="AJ98" s="796"/>
      <c r="AK98" s="796"/>
      <c r="AL98" s="796"/>
      <c r="AM98" s="796"/>
      <c r="AN98" s="796"/>
      <c r="AO98" s="796"/>
      <c r="AP98" s="796"/>
      <c r="AQ98" s="796"/>
      <c r="AR98" s="796"/>
      <c r="AS98" s="796"/>
      <c r="AT98" s="796"/>
      <c r="AU98" s="796"/>
      <c r="AV98" s="796"/>
      <c r="AW98" s="796"/>
      <c r="AX98" s="796"/>
      <c r="AY98" s="796"/>
      <c r="AZ98" s="796"/>
      <c r="BA98" s="797"/>
      <c r="BB98" s="796"/>
      <c r="BC98" s="807"/>
      <c r="BD98" s="796"/>
      <c r="BE98" s="797"/>
      <c r="BF98" s="797"/>
      <c r="BG98" s="796"/>
      <c r="BH98" s="798"/>
      <c r="BI98" s="771"/>
    </row>
    <row r="99" spans="2:61">
      <c r="O99" s="33"/>
      <c r="Q99" s="681"/>
      <c r="R99" s="794"/>
      <c r="S99" s="790"/>
      <c r="T99" s="795" t="s">
        <v>273</v>
      </c>
      <c r="U99" s="796"/>
      <c r="V99" s="796"/>
      <c r="W99" s="796"/>
      <c r="X99" s="796"/>
      <c r="Y99" s="796"/>
      <c r="Z99" s="796"/>
      <c r="AA99" s="796"/>
      <c r="AB99" s="799"/>
      <c r="AC99" s="799"/>
      <c r="AD99" s="799"/>
      <c r="AE99" s="799"/>
      <c r="AF99" s="799"/>
      <c r="AG99" s="799"/>
      <c r="AH99" s="799"/>
      <c r="AI99" s="799"/>
      <c r="AJ99" s="799"/>
      <c r="AK99" s="799"/>
      <c r="AL99" s="799"/>
      <c r="AM99" s="799"/>
      <c r="AN99" s="799"/>
      <c r="AO99" s="799"/>
      <c r="AP99" s="799"/>
      <c r="AQ99" s="799"/>
      <c r="AR99" s="799"/>
      <c r="AS99" s="799"/>
      <c r="AT99" s="799"/>
      <c r="AU99" s="799"/>
      <c r="AV99" s="799"/>
      <c r="AW99" s="799"/>
      <c r="AX99" s="799"/>
      <c r="AY99" s="799"/>
      <c r="AZ99" s="799"/>
      <c r="BA99" s="808"/>
      <c r="BB99" s="799"/>
      <c r="BC99" s="809"/>
      <c r="BD99" s="799"/>
      <c r="BE99" s="808"/>
      <c r="BF99" s="808"/>
      <c r="BG99" s="799"/>
      <c r="BH99" s="810"/>
      <c r="BI99" s="771"/>
    </row>
    <row r="100" spans="2:61">
      <c r="O100" s="33"/>
      <c r="Q100" s="681"/>
      <c r="R100" s="794"/>
      <c r="S100" s="790"/>
      <c r="T100" s="791" t="s">
        <v>270</v>
      </c>
      <c r="U100" s="796"/>
      <c r="V100" s="796"/>
      <c r="W100" s="796"/>
      <c r="X100" s="796"/>
      <c r="Y100" s="796"/>
      <c r="Z100" s="796"/>
      <c r="AA100" s="796"/>
      <c r="AB100" s="796"/>
      <c r="AC100" s="796"/>
      <c r="AD100" s="796"/>
      <c r="AE100" s="796"/>
      <c r="AF100" s="796"/>
      <c r="AG100" s="796"/>
      <c r="AH100" s="796"/>
      <c r="AI100" s="796"/>
      <c r="AJ100" s="796"/>
      <c r="AK100" s="796"/>
      <c r="AL100" s="796"/>
      <c r="AM100" s="796"/>
      <c r="AN100" s="796"/>
      <c r="AO100" s="796"/>
      <c r="AP100" s="796"/>
      <c r="AQ100" s="796"/>
      <c r="AR100" s="796"/>
      <c r="AS100" s="796"/>
      <c r="AT100" s="796"/>
      <c r="AU100" s="796"/>
      <c r="AV100" s="796"/>
      <c r="AW100" s="796"/>
      <c r="AX100" s="796"/>
      <c r="AY100" s="796"/>
      <c r="AZ100" s="796"/>
      <c r="BA100" s="797"/>
      <c r="BB100" s="796"/>
      <c r="BC100" s="807"/>
      <c r="BD100" s="796"/>
      <c r="BE100" s="797"/>
      <c r="BF100" s="797"/>
      <c r="BG100" s="796"/>
      <c r="BH100" s="798"/>
      <c r="BI100" s="771"/>
    </row>
    <row r="101" spans="2:61" ht="18">
      <c r="B101" s="33"/>
      <c r="C101" s="33"/>
      <c r="D101" s="33"/>
      <c r="E101" s="33"/>
      <c r="F101" s="33"/>
      <c r="G101" s="33"/>
      <c r="H101" s="33"/>
      <c r="I101" s="33"/>
      <c r="J101" s="33"/>
      <c r="K101" s="33"/>
      <c r="L101" s="33"/>
      <c r="M101" s="33"/>
      <c r="N101" s="33"/>
      <c r="O101" s="33"/>
      <c r="P101" s="33"/>
      <c r="Q101" s="681"/>
      <c r="R101" s="811" t="s">
        <v>474</v>
      </c>
      <c r="S101" s="812"/>
      <c r="T101" s="813"/>
      <c r="U101" s="815"/>
      <c r="V101" s="815"/>
      <c r="W101" s="815"/>
      <c r="X101" s="815"/>
      <c r="Y101" s="815"/>
      <c r="Z101" s="815"/>
      <c r="AA101" s="815">
        <v>128734.03467905562</v>
      </c>
      <c r="AB101" s="815">
        <v>132089.29215583345</v>
      </c>
      <c r="AC101" s="815">
        <v>138195.50589450009</v>
      </c>
      <c r="AD101" s="815">
        <v>138765.9874862491</v>
      </c>
      <c r="AE101" s="815">
        <v>148492.77177324577</v>
      </c>
      <c r="AF101" s="815">
        <v>150334.54613282537</v>
      </c>
      <c r="AG101" s="815">
        <v>151237.5950732705</v>
      </c>
      <c r="AH101" s="815">
        <v>145468.00545694886</v>
      </c>
      <c r="AI101" s="815">
        <v>144296.48061828667</v>
      </c>
      <c r="AJ101" s="815">
        <v>152302.32400683648</v>
      </c>
      <c r="AK101" s="815">
        <v>155800.96806250076</v>
      </c>
      <c r="AL101" s="815">
        <v>152498.37214285234</v>
      </c>
      <c r="AM101" s="815">
        <v>163395.51710069692</v>
      </c>
      <c r="AN101" s="815">
        <v>165863.58076403826</v>
      </c>
      <c r="AO101" s="815">
        <v>164178.27891844133</v>
      </c>
      <c r="AP101" s="815">
        <v>170529.14953378681</v>
      </c>
      <c r="AQ101" s="815">
        <v>161945.34106755559</v>
      </c>
      <c r="AR101" s="815">
        <v>172696.8925343524</v>
      </c>
      <c r="AS101" s="815">
        <v>167823.28705190305</v>
      </c>
      <c r="AT101" s="815">
        <v>161597.40052531566</v>
      </c>
      <c r="AU101" s="815">
        <v>178418.24869778263</v>
      </c>
      <c r="AV101" s="815">
        <v>193324.6800604717</v>
      </c>
      <c r="AW101" s="815">
        <v>211465.19042925126</v>
      </c>
      <c r="AX101" s="815">
        <v>207591.54428279115</v>
      </c>
      <c r="AY101" s="815">
        <v>193462.25437192223</v>
      </c>
      <c r="AZ101" s="815">
        <v>186720.28921488469</v>
      </c>
      <c r="BA101" s="816">
        <v>184461.36552314585</v>
      </c>
      <c r="BB101" s="815">
        <v>186191.82187095148</v>
      </c>
      <c r="BC101" s="817">
        <v>165342.86055388825</v>
      </c>
      <c r="BD101" s="815">
        <v>158793.66479396421</v>
      </c>
      <c r="BE101" s="816">
        <v>166662.26414935701</v>
      </c>
      <c r="BF101" s="816">
        <v>156174.35089887455</v>
      </c>
      <c r="BG101" s="815">
        <v>158396.44097893784</v>
      </c>
      <c r="BH101" s="818"/>
      <c r="BI101" s="689"/>
    </row>
    <row r="102" spans="2:61">
      <c r="Q102" s="681"/>
      <c r="R102" s="819"/>
      <c r="S102" s="1207" t="s">
        <v>475</v>
      </c>
      <c r="T102" s="820"/>
      <c r="U102" s="821"/>
      <c r="V102" s="821"/>
      <c r="W102" s="821"/>
      <c r="X102" s="821"/>
      <c r="Y102" s="821"/>
      <c r="Z102" s="821"/>
      <c r="AA102" s="821"/>
      <c r="AB102" s="821"/>
      <c r="AC102" s="821"/>
      <c r="AD102" s="821"/>
      <c r="AE102" s="821"/>
      <c r="AF102" s="821"/>
      <c r="AG102" s="821"/>
      <c r="AH102" s="821"/>
      <c r="AI102" s="821"/>
      <c r="AJ102" s="821"/>
      <c r="AK102" s="821"/>
      <c r="AL102" s="821"/>
      <c r="AM102" s="821"/>
      <c r="AN102" s="821"/>
      <c r="AO102" s="821"/>
      <c r="AP102" s="821"/>
      <c r="AQ102" s="821"/>
      <c r="AR102" s="821"/>
      <c r="AS102" s="821"/>
      <c r="AT102" s="821"/>
      <c r="AU102" s="821"/>
      <c r="AV102" s="821"/>
      <c r="AW102" s="821"/>
      <c r="AX102" s="821"/>
      <c r="AY102" s="821"/>
      <c r="AZ102" s="821"/>
      <c r="BA102" s="821"/>
      <c r="BB102" s="821"/>
      <c r="BC102" s="821"/>
      <c r="BD102" s="821"/>
      <c r="BE102" s="822"/>
      <c r="BF102" s="822"/>
      <c r="BG102" s="856"/>
      <c r="BH102" s="823"/>
      <c r="BI102" s="771"/>
    </row>
    <row r="103" spans="2:61">
      <c r="Q103" s="681"/>
      <c r="R103" s="819"/>
      <c r="S103" s="1208" t="s">
        <v>476</v>
      </c>
      <c r="T103" s="820"/>
      <c r="U103" s="821"/>
      <c r="V103" s="821"/>
      <c r="W103" s="821"/>
      <c r="X103" s="821"/>
      <c r="Y103" s="821"/>
      <c r="Z103" s="821"/>
      <c r="AA103" s="821"/>
      <c r="AB103" s="821"/>
      <c r="AC103" s="821"/>
      <c r="AD103" s="821"/>
      <c r="AE103" s="821"/>
      <c r="AF103" s="821"/>
      <c r="AG103" s="821"/>
      <c r="AH103" s="821"/>
      <c r="AI103" s="821"/>
      <c r="AJ103" s="821"/>
      <c r="AK103" s="821"/>
      <c r="AL103" s="821"/>
      <c r="AM103" s="821"/>
      <c r="AN103" s="821"/>
      <c r="AO103" s="821"/>
      <c r="AP103" s="821"/>
      <c r="AQ103" s="821"/>
      <c r="AR103" s="821"/>
      <c r="AS103" s="821"/>
      <c r="AT103" s="821"/>
      <c r="AU103" s="821"/>
      <c r="AV103" s="821"/>
      <c r="AW103" s="821"/>
      <c r="AX103" s="821"/>
      <c r="AY103" s="821"/>
      <c r="AZ103" s="821"/>
      <c r="BA103" s="821"/>
      <c r="BB103" s="821"/>
      <c r="BC103" s="821"/>
      <c r="BD103" s="821"/>
      <c r="BE103" s="824"/>
      <c r="BF103" s="824"/>
      <c r="BG103" s="821"/>
      <c r="BH103" s="823"/>
      <c r="BI103" s="771"/>
    </row>
    <row r="104" spans="2:61">
      <c r="Q104" s="681"/>
      <c r="R104" s="819"/>
      <c r="S104" s="1208" t="s">
        <v>477</v>
      </c>
      <c r="T104" s="820"/>
      <c r="U104" s="821"/>
      <c r="V104" s="821"/>
      <c r="W104" s="821"/>
      <c r="X104" s="821"/>
      <c r="Y104" s="821"/>
      <c r="Z104" s="821"/>
      <c r="AA104" s="821"/>
      <c r="AB104" s="821"/>
      <c r="AC104" s="821"/>
      <c r="AD104" s="821"/>
      <c r="AE104" s="821"/>
      <c r="AF104" s="821"/>
      <c r="AG104" s="821"/>
      <c r="AH104" s="821"/>
      <c r="AI104" s="821"/>
      <c r="AJ104" s="821"/>
      <c r="AK104" s="821"/>
      <c r="AL104" s="821"/>
      <c r="AM104" s="821"/>
      <c r="AN104" s="821"/>
      <c r="AO104" s="821"/>
      <c r="AP104" s="821"/>
      <c r="AQ104" s="821"/>
      <c r="AR104" s="821"/>
      <c r="AS104" s="821"/>
      <c r="AT104" s="821"/>
      <c r="AU104" s="821"/>
      <c r="AV104" s="821"/>
      <c r="AW104" s="821"/>
      <c r="AX104" s="821"/>
      <c r="AY104" s="821"/>
      <c r="AZ104" s="821"/>
      <c r="BA104" s="821"/>
      <c r="BB104" s="821"/>
      <c r="BC104" s="821"/>
      <c r="BD104" s="821"/>
      <c r="BE104" s="824"/>
      <c r="BF104" s="824"/>
      <c r="BG104" s="821"/>
      <c r="BH104" s="823"/>
      <c r="BI104" s="771"/>
    </row>
    <row r="105" spans="2:61">
      <c r="Q105" s="681"/>
      <c r="R105" s="819"/>
      <c r="S105" s="1208" t="s">
        <v>478</v>
      </c>
      <c r="T105" s="820"/>
      <c r="U105" s="821"/>
      <c r="V105" s="821"/>
      <c r="W105" s="821"/>
      <c r="X105" s="821"/>
      <c r="Y105" s="821"/>
      <c r="Z105" s="821"/>
      <c r="AA105" s="821"/>
      <c r="AB105" s="821"/>
      <c r="AC105" s="821"/>
      <c r="AD105" s="821"/>
      <c r="AE105" s="821"/>
      <c r="AF105" s="821"/>
      <c r="AG105" s="821"/>
      <c r="AH105" s="821"/>
      <c r="AI105" s="821"/>
      <c r="AJ105" s="821"/>
      <c r="AK105" s="821"/>
      <c r="AL105" s="821"/>
      <c r="AM105" s="821"/>
      <c r="AN105" s="821"/>
      <c r="AO105" s="821"/>
      <c r="AP105" s="821"/>
      <c r="AQ105" s="821"/>
      <c r="AR105" s="821"/>
      <c r="AS105" s="821"/>
      <c r="AT105" s="821"/>
      <c r="AU105" s="821"/>
      <c r="AV105" s="821"/>
      <c r="AW105" s="821"/>
      <c r="AX105" s="821"/>
      <c r="AY105" s="821"/>
      <c r="AZ105" s="821"/>
      <c r="BA105" s="821"/>
      <c r="BB105" s="821"/>
      <c r="BC105" s="821"/>
      <c r="BD105" s="821"/>
      <c r="BE105" s="824"/>
      <c r="BF105" s="824"/>
      <c r="BG105" s="821"/>
      <c r="BH105" s="823"/>
      <c r="BI105" s="771"/>
    </row>
    <row r="106" spans="2:61">
      <c r="Q106" s="681"/>
      <c r="R106" s="819"/>
      <c r="S106" s="1208" t="s">
        <v>479</v>
      </c>
      <c r="T106" s="820"/>
      <c r="U106" s="821"/>
      <c r="V106" s="821"/>
      <c r="W106" s="821"/>
      <c r="X106" s="821"/>
      <c r="Y106" s="821"/>
      <c r="Z106" s="821"/>
      <c r="AA106" s="821"/>
      <c r="AB106" s="821"/>
      <c r="AC106" s="821"/>
      <c r="AD106" s="821"/>
      <c r="AE106" s="821"/>
      <c r="AF106" s="821"/>
      <c r="AG106" s="821"/>
      <c r="AH106" s="821"/>
      <c r="AI106" s="821"/>
      <c r="AJ106" s="821"/>
      <c r="AK106" s="821"/>
      <c r="AL106" s="821"/>
      <c r="AM106" s="821"/>
      <c r="AN106" s="821"/>
      <c r="AO106" s="821"/>
      <c r="AP106" s="821"/>
      <c r="AQ106" s="821"/>
      <c r="AR106" s="821"/>
      <c r="AS106" s="821"/>
      <c r="AT106" s="821"/>
      <c r="AU106" s="821"/>
      <c r="AV106" s="821"/>
      <c r="AW106" s="821"/>
      <c r="AX106" s="821"/>
      <c r="AY106" s="821"/>
      <c r="AZ106" s="821"/>
      <c r="BA106" s="821"/>
      <c r="BB106" s="821"/>
      <c r="BC106" s="821"/>
      <c r="BD106" s="821"/>
      <c r="BE106" s="824"/>
      <c r="BF106" s="824"/>
      <c r="BG106" s="821"/>
      <c r="BH106" s="823"/>
      <c r="BI106" s="771"/>
    </row>
    <row r="107" spans="2:61">
      <c r="Q107" s="681"/>
      <c r="R107" s="819"/>
      <c r="S107" s="1208" t="s">
        <v>480</v>
      </c>
      <c r="T107" s="820"/>
      <c r="U107" s="821"/>
      <c r="V107" s="821"/>
      <c r="W107" s="821"/>
      <c r="X107" s="821"/>
      <c r="Y107" s="821"/>
      <c r="Z107" s="821"/>
      <c r="AA107" s="821"/>
      <c r="AB107" s="821"/>
      <c r="AC107" s="821"/>
      <c r="AD107" s="821"/>
      <c r="AE107" s="821"/>
      <c r="AF107" s="821"/>
      <c r="AG107" s="821"/>
      <c r="AH107" s="821"/>
      <c r="AI107" s="821"/>
      <c r="AJ107" s="821"/>
      <c r="AK107" s="821"/>
      <c r="AL107" s="821"/>
      <c r="AM107" s="821"/>
      <c r="AN107" s="821"/>
      <c r="AO107" s="821"/>
      <c r="AP107" s="821"/>
      <c r="AQ107" s="821"/>
      <c r="AR107" s="821"/>
      <c r="AS107" s="821"/>
      <c r="AT107" s="821"/>
      <c r="AU107" s="821"/>
      <c r="AV107" s="821"/>
      <c r="AW107" s="821"/>
      <c r="AX107" s="821"/>
      <c r="AY107" s="821"/>
      <c r="AZ107" s="821"/>
      <c r="BA107" s="821"/>
      <c r="BB107" s="821"/>
      <c r="BC107" s="821"/>
      <c r="BD107" s="821"/>
      <c r="BE107" s="824"/>
      <c r="BF107" s="824"/>
      <c r="BG107" s="821"/>
      <c r="BH107" s="823"/>
      <c r="BI107" s="771"/>
    </row>
    <row r="108" spans="2:61">
      <c r="Q108" s="681"/>
      <c r="R108" s="819"/>
      <c r="S108" s="1208" t="s">
        <v>481</v>
      </c>
      <c r="T108" s="820"/>
      <c r="U108" s="821"/>
      <c r="V108" s="821"/>
      <c r="W108" s="821"/>
      <c r="X108" s="821"/>
      <c r="Y108" s="821"/>
      <c r="Z108" s="821"/>
      <c r="AA108" s="821"/>
      <c r="AB108" s="821"/>
      <c r="AC108" s="821"/>
      <c r="AD108" s="821"/>
      <c r="AE108" s="821"/>
      <c r="AF108" s="821"/>
      <c r="AG108" s="821"/>
      <c r="AH108" s="821"/>
      <c r="AI108" s="821"/>
      <c r="AJ108" s="821"/>
      <c r="AK108" s="821"/>
      <c r="AL108" s="821"/>
      <c r="AM108" s="821"/>
      <c r="AN108" s="821"/>
      <c r="AO108" s="821"/>
      <c r="AP108" s="821"/>
      <c r="AQ108" s="821"/>
      <c r="AR108" s="821"/>
      <c r="AS108" s="821"/>
      <c r="AT108" s="821"/>
      <c r="AU108" s="821"/>
      <c r="AV108" s="821"/>
      <c r="AW108" s="821"/>
      <c r="AX108" s="821"/>
      <c r="AY108" s="821"/>
      <c r="AZ108" s="821"/>
      <c r="BA108" s="821"/>
      <c r="BB108" s="821"/>
      <c r="BC108" s="821"/>
      <c r="BD108" s="821"/>
      <c r="BE108" s="824"/>
      <c r="BF108" s="824"/>
      <c r="BG108" s="821"/>
      <c r="BH108" s="823"/>
      <c r="BI108" s="771"/>
    </row>
    <row r="109" spans="2:61">
      <c r="Q109" s="681"/>
      <c r="R109" s="819"/>
      <c r="S109" s="1208" t="s">
        <v>482</v>
      </c>
      <c r="T109" s="820"/>
      <c r="U109" s="821"/>
      <c r="V109" s="821"/>
      <c r="W109" s="821"/>
      <c r="X109" s="821"/>
      <c r="Y109" s="821"/>
      <c r="Z109" s="821"/>
      <c r="AA109" s="821"/>
      <c r="AB109" s="821"/>
      <c r="AC109" s="821"/>
      <c r="AD109" s="821"/>
      <c r="AE109" s="821"/>
      <c r="AF109" s="821"/>
      <c r="AG109" s="821"/>
      <c r="AH109" s="821"/>
      <c r="AI109" s="821"/>
      <c r="AJ109" s="821"/>
      <c r="AK109" s="821"/>
      <c r="AL109" s="821"/>
      <c r="AM109" s="821"/>
      <c r="AN109" s="821"/>
      <c r="AO109" s="821"/>
      <c r="AP109" s="821"/>
      <c r="AQ109" s="821"/>
      <c r="AR109" s="821"/>
      <c r="AS109" s="821"/>
      <c r="AT109" s="821"/>
      <c r="AU109" s="821"/>
      <c r="AV109" s="821"/>
      <c r="AW109" s="821"/>
      <c r="AX109" s="821"/>
      <c r="AY109" s="821"/>
      <c r="AZ109" s="821"/>
      <c r="BA109" s="821"/>
      <c r="BB109" s="821"/>
      <c r="BC109" s="821"/>
      <c r="BD109" s="821"/>
      <c r="BE109" s="824"/>
      <c r="BF109" s="824"/>
      <c r="BG109" s="821"/>
      <c r="BH109" s="823"/>
      <c r="BI109" s="771"/>
    </row>
    <row r="110" spans="2:61">
      <c r="Q110" s="681"/>
      <c r="R110" s="819"/>
      <c r="S110" s="1208" t="s">
        <v>483</v>
      </c>
      <c r="T110" s="820"/>
      <c r="U110" s="821"/>
      <c r="V110" s="821"/>
      <c r="W110" s="821"/>
      <c r="X110" s="821"/>
      <c r="Y110" s="821"/>
      <c r="Z110" s="821"/>
      <c r="AA110" s="821"/>
      <c r="AB110" s="821"/>
      <c r="AC110" s="821"/>
      <c r="AD110" s="821"/>
      <c r="AE110" s="821"/>
      <c r="AF110" s="821"/>
      <c r="AG110" s="821"/>
      <c r="AH110" s="821"/>
      <c r="AI110" s="821"/>
      <c r="AJ110" s="821"/>
      <c r="AK110" s="821"/>
      <c r="AL110" s="821"/>
      <c r="AM110" s="821"/>
      <c r="AN110" s="821"/>
      <c r="AO110" s="821"/>
      <c r="AP110" s="821"/>
      <c r="AQ110" s="821"/>
      <c r="AR110" s="821"/>
      <c r="AS110" s="821"/>
      <c r="AT110" s="821"/>
      <c r="AU110" s="821"/>
      <c r="AV110" s="821"/>
      <c r="AW110" s="821"/>
      <c r="AX110" s="821"/>
      <c r="AY110" s="821"/>
      <c r="AZ110" s="821"/>
      <c r="BA110" s="821"/>
      <c r="BB110" s="821"/>
      <c r="BC110" s="821"/>
      <c r="BD110" s="821"/>
      <c r="BE110" s="824"/>
      <c r="BF110" s="824"/>
      <c r="BG110" s="821"/>
      <c r="BH110" s="823"/>
      <c r="BI110" s="771"/>
    </row>
    <row r="111" spans="2:61">
      <c r="Q111" s="681"/>
      <c r="R111" s="819"/>
      <c r="S111" s="1208" t="s">
        <v>484</v>
      </c>
      <c r="T111" s="825"/>
      <c r="U111" s="821"/>
      <c r="V111" s="821"/>
      <c r="W111" s="821"/>
      <c r="X111" s="821"/>
      <c r="Y111" s="821"/>
      <c r="Z111" s="821"/>
      <c r="AA111" s="821"/>
      <c r="AB111" s="821"/>
      <c r="AC111" s="821"/>
      <c r="AD111" s="821"/>
      <c r="AE111" s="821"/>
      <c r="AF111" s="821"/>
      <c r="AG111" s="821"/>
      <c r="AH111" s="821"/>
      <c r="AI111" s="821"/>
      <c r="AJ111" s="821"/>
      <c r="AK111" s="821"/>
      <c r="AL111" s="821"/>
      <c r="AM111" s="821"/>
      <c r="AN111" s="821"/>
      <c r="AO111" s="821"/>
      <c r="AP111" s="821"/>
      <c r="AQ111" s="821"/>
      <c r="AR111" s="821"/>
      <c r="AS111" s="821"/>
      <c r="AT111" s="821"/>
      <c r="AU111" s="821"/>
      <c r="AV111" s="821"/>
      <c r="AW111" s="821"/>
      <c r="AX111" s="821"/>
      <c r="AY111" s="821"/>
      <c r="AZ111" s="821"/>
      <c r="BA111" s="821"/>
      <c r="BB111" s="821"/>
      <c r="BC111" s="821"/>
      <c r="BD111" s="821"/>
      <c r="BE111" s="824"/>
      <c r="BF111" s="824"/>
      <c r="BG111" s="821"/>
      <c r="BH111" s="823"/>
      <c r="BI111" s="771"/>
    </row>
    <row r="112" spans="2:61" ht="15.75" thickBot="1">
      <c r="Q112" s="681"/>
      <c r="R112" s="826"/>
      <c r="S112" s="827" t="s">
        <v>134</v>
      </c>
      <c r="T112" s="828"/>
      <c r="U112" s="821"/>
      <c r="V112" s="821"/>
      <c r="W112" s="821"/>
      <c r="X112" s="821"/>
      <c r="Y112" s="821"/>
      <c r="Z112" s="821"/>
      <c r="AA112" s="821"/>
      <c r="AB112" s="821"/>
      <c r="AC112" s="821"/>
      <c r="AD112" s="821"/>
      <c r="AE112" s="821"/>
      <c r="AF112" s="821"/>
      <c r="AG112" s="821"/>
      <c r="AH112" s="821"/>
      <c r="AI112" s="821"/>
      <c r="AJ112" s="821"/>
      <c r="AK112" s="821"/>
      <c r="AL112" s="821"/>
      <c r="AM112" s="821"/>
      <c r="AN112" s="821"/>
      <c r="AO112" s="821"/>
      <c r="AP112" s="821"/>
      <c r="AQ112" s="821"/>
      <c r="AR112" s="821"/>
      <c r="AS112" s="821"/>
      <c r="AT112" s="821"/>
      <c r="AU112" s="821"/>
      <c r="AV112" s="821"/>
      <c r="AW112" s="821"/>
      <c r="AX112" s="821"/>
      <c r="AY112" s="821"/>
      <c r="AZ112" s="821"/>
      <c r="BA112" s="821"/>
      <c r="BB112" s="821"/>
      <c r="BC112" s="821"/>
      <c r="BD112" s="821"/>
      <c r="BE112" s="829"/>
      <c r="BF112" s="829"/>
      <c r="BG112" s="1229"/>
      <c r="BH112" s="830"/>
      <c r="BI112" s="771"/>
    </row>
    <row r="113" spans="2:65">
      <c r="B113" s="33"/>
      <c r="C113" s="33"/>
      <c r="D113" s="33"/>
      <c r="E113" s="33"/>
      <c r="F113" s="33"/>
      <c r="G113" s="33"/>
      <c r="H113" s="33"/>
      <c r="I113" s="33"/>
      <c r="J113" s="33"/>
      <c r="K113" s="33"/>
      <c r="L113" s="33"/>
      <c r="M113" s="33"/>
      <c r="N113" s="33"/>
      <c r="O113" s="33"/>
      <c r="P113" s="33"/>
      <c r="Q113" s="831" t="s">
        <v>379</v>
      </c>
      <c r="R113" s="832"/>
      <c r="S113" s="832"/>
      <c r="T113" s="833"/>
      <c r="U113" s="835"/>
      <c r="V113" s="835"/>
      <c r="W113" s="835"/>
      <c r="X113" s="835"/>
      <c r="Y113" s="835"/>
      <c r="Z113" s="835"/>
      <c r="AA113" s="835">
        <f>AA114+AA126+AA130</f>
        <v>95115.210606310487</v>
      </c>
      <c r="AB113" s="835">
        <f t="shared" ref="AB113:BA113" si="15">AB114+AB126+AB130</f>
        <v>96387.577832557159</v>
      </c>
      <c r="AC113" s="835">
        <f t="shared" si="15"/>
        <v>97877.247673151054</v>
      </c>
      <c r="AD113" s="835">
        <f t="shared" si="15"/>
        <v>95476.396954999393</v>
      </c>
      <c r="AE113" s="835">
        <f t="shared" si="15"/>
        <v>100580.17653052793</v>
      </c>
      <c r="AF113" s="835">
        <f t="shared" si="15"/>
        <v>101590.31180218326</v>
      </c>
      <c r="AG113" s="835">
        <f t="shared" si="15"/>
        <v>102713.95678181281</v>
      </c>
      <c r="AH113" s="835">
        <f t="shared" si="15"/>
        <v>101700.97666141427</v>
      </c>
      <c r="AI113" s="835">
        <f t="shared" si="15"/>
        <v>95411.633743068</v>
      </c>
      <c r="AJ113" s="835">
        <f t="shared" si="15"/>
        <v>95719.492437790177</v>
      </c>
      <c r="AK113" s="835">
        <f t="shared" si="15"/>
        <v>97687.391008710198</v>
      </c>
      <c r="AL113" s="835">
        <f t="shared" si="15"/>
        <v>95596.349980735322</v>
      </c>
      <c r="AM113" s="835">
        <f t="shared" si="15"/>
        <v>93348.89004158671</v>
      </c>
      <c r="AN113" s="835">
        <f t="shared" si="15"/>
        <v>93406.608758920207</v>
      </c>
      <c r="AO113" s="835">
        <f t="shared" si="15"/>
        <v>92579.459559083538</v>
      </c>
      <c r="AP113" s="835">
        <f t="shared" si="15"/>
        <v>92863.539991650614</v>
      </c>
      <c r="AQ113" s="835">
        <f t="shared" si="15"/>
        <v>91563.631559912697</v>
      </c>
      <c r="AR113" s="835">
        <f t="shared" si="15"/>
        <v>91356.635948636249</v>
      </c>
      <c r="AS113" s="835">
        <f t="shared" si="15"/>
        <v>87803.003629933228</v>
      </c>
      <c r="AT113" s="835">
        <f t="shared" si="15"/>
        <v>78426.97591989307</v>
      </c>
      <c r="AU113" s="835">
        <f t="shared" si="15"/>
        <v>80107.916337036411</v>
      </c>
      <c r="AV113" s="835">
        <f t="shared" si="15"/>
        <v>78988.83562459251</v>
      </c>
      <c r="AW113" s="835">
        <f t="shared" si="15"/>
        <v>80840.41173959765</v>
      </c>
      <c r="AX113" s="835">
        <f t="shared" si="15"/>
        <v>82077.431072264837</v>
      </c>
      <c r="AY113" s="835">
        <f t="shared" si="15"/>
        <v>80656.867423758347</v>
      </c>
      <c r="AZ113" s="835">
        <f t="shared" si="15"/>
        <v>79441.198058755661</v>
      </c>
      <c r="BA113" s="835">
        <f t="shared" si="15"/>
        <v>79139.76194961014</v>
      </c>
      <c r="BB113" s="835">
        <f t="shared" ref="BB113:BG113" si="16">BB114+BB126+BB130</f>
        <v>80080.984543816958</v>
      </c>
      <c r="BC113" s="836">
        <f t="shared" si="16"/>
        <v>80012.339599757484</v>
      </c>
      <c r="BD113" s="835">
        <f t="shared" si="16"/>
        <v>78805.303456943089</v>
      </c>
      <c r="BE113" s="837">
        <f t="shared" si="16"/>
        <v>74300.974246701691</v>
      </c>
      <c r="BF113" s="837">
        <f t="shared" si="16"/>
        <v>75673.426188558034</v>
      </c>
      <c r="BG113" s="835">
        <f t="shared" si="16"/>
        <v>73096.422096791328</v>
      </c>
      <c r="BH113" s="838"/>
      <c r="BI113" s="689"/>
    </row>
    <row r="114" spans="2:65">
      <c r="B114" s="33"/>
      <c r="C114" s="33"/>
      <c r="D114" s="33"/>
      <c r="E114" s="33"/>
      <c r="F114" s="33"/>
      <c r="G114" s="33"/>
      <c r="H114" s="33"/>
      <c r="I114" s="33"/>
      <c r="J114" s="33"/>
      <c r="K114" s="33"/>
      <c r="L114" s="33"/>
      <c r="M114" s="33"/>
      <c r="N114" s="33"/>
      <c r="O114" s="33"/>
      <c r="P114" s="33"/>
      <c r="Q114" s="839"/>
      <c r="R114" s="840" t="s">
        <v>380</v>
      </c>
      <c r="S114" s="841"/>
      <c r="T114" s="842"/>
      <c r="U114" s="843"/>
      <c r="V114" s="843"/>
      <c r="W114" s="843"/>
      <c r="X114" s="843"/>
      <c r="Y114" s="843"/>
      <c r="Z114" s="843"/>
      <c r="AA114" s="843">
        <f>'2.CO2-Sector'!AA44</f>
        <v>64586.4301957309</v>
      </c>
      <c r="AB114" s="843">
        <f>'2.CO2-Sector'!AB44</f>
        <v>65879.14511326408</v>
      </c>
      <c r="AC114" s="843">
        <f>'2.CO2-Sector'!AC44</f>
        <v>65838.964131392422</v>
      </c>
      <c r="AD114" s="843">
        <f>'2.CO2-Sector'!AD44</f>
        <v>64559.325065492056</v>
      </c>
      <c r="AE114" s="843">
        <f>'2.CO2-Sector'!AE44</f>
        <v>66238.622985958908</v>
      </c>
      <c r="AF114" s="843">
        <f>'2.CO2-Sector'!AF44</f>
        <v>66536.485934140452</v>
      </c>
      <c r="AG114" s="843">
        <f>'2.CO2-Sector'!AG44</f>
        <v>67098.564949597596</v>
      </c>
      <c r="AH114" s="843">
        <f>'2.CO2-Sector'!AH44</f>
        <v>64534.251484688459</v>
      </c>
      <c r="AI114" s="843">
        <f>'2.CO2-Sector'!AI44</f>
        <v>58508.907150785672</v>
      </c>
      <c r="AJ114" s="843">
        <f>'2.CO2-Sector'!AJ44</f>
        <v>58901.657163758384</v>
      </c>
      <c r="AK114" s="843">
        <f>'2.CO2-Sector'!AK44</f>
        <v>59416.310095449946</v>
      </c>
      <c r="AL114" s="843">
        <f>'2.CO2-Sector'!AL44</f>
        <v>58121.059040844426</v>
      </c>
      <c r="AM114" s="843">
        <f>'2.CO2-Sector'!AM44</f>
        <v>55790.678584331035</v>
      </c>
      <c r="AN114" s="843">
        <f>'2.CO2-Sector'!AN44</f>
        <v>55151.709804744089</v>
      </c>
      <c r="AO114" s="843">
        <f>'2.CO2-Sector'!AO44</f>
        <v>55146.530783155409</v>
      </c>
      <c r="AP114" s="843">
        <f>'2.CO2-Sector'!AP44</f>
        <v>56175.32293587811</v>
      </c>
      <c r="AQ114" s="843">
        <f>'2.CO2-Sector'!AQ44</f>
        <v>56482.386409614774</v>
      </c>
      <c r="AR114" s="843">
        <f>'2.CO2-Sector'!AR44</f>
        <v>55665.285431644341</v>
      </c>
      <c r="AS114" s="843">
        <f>'2.CO2-Sector'!AS44</f>
        <v>51341.551967056999</v>
      </c>
      <c r="AT114" s="843">
        <f>'2.CO2-Sector'!AT44</f>
        <v>45917.571100262983</v>
      </c>
      <c r="AU114" s="843">
        <f>'2.CO2-Sector'!AU44</f>
        <v>46966.787342752585</v>
      </c>
      <c r="AV114" s="843">
        <f>'2.CO2-Sector'!AV44</f>
        <v>46726.420539065373</v>
      </c>
      <c r="AW114" s="843">
        <f>'2.CO2-Sector'!AW44</f>
        <v>46878.691416485657</v>
      </c>
      <c r="AX114" s="843">
        <f>'2.CO2-Sector'!AX44</f>
        <v>48588.11862373005</v>
      </c>
      <c r="AY114" s="843">
        <f>'2.CO2-Sector'!AY44</f>
        <v>48010.045483454567</v>
      </c>
      <c r="AZ114" s="843">
        <f>'2.CO2-Sector'!AZ44</f>
        <v>46515.254488674582</v>
      </c>
      <c r="BA114" s="844">
        <f>'2.CO2-Sector'!BA44</f>
        <v>46104.330032549507</v>
      </c>
      <c r="BB114" s="843">
        <f>'2.CO2-Sector'!BB44</f>
        <v>46833.879579685185</v>
      </c>
      <c r="BC114" s="845">
        <f>'2.CO2-Sector'!BC44</f>
        <v>46115.929016115522</v>
      </c>
      <c r="BD114" s="843">
        <f>'2.CO2-Sector'!BD44</f>
        <v>44470.17768855457</v>
      </c>
      <c r="BE114" s="844">
        <f>'2.CO2-Sector'!BE44</f>
        <v>41584.062024188286</v>
      </c>
      <c r="BF114" s="844">
        <f>'2.CO2-Sector'!BF44</f>
        <v>43011.420348580978</v>
      </c>
      <c r="BG114" s="843">
        <f>'2.CO2-Sector'!BG44</f>
        <v>40349.5649939621</v>
      </c>
      <c r="BH114" s="846"/>
      <c r="BI114" s="847"/>
    </row>
    <row r="115" spans="2:65" ht="15" customHeight="1">
      <c r="B115" s="33"/>
      <c r="C115" s="33"/>
      <c r="D115" s="33"/>
      <c r="E115" s="33"/>
      <c r="F115" s="33"/>
      <c r="G115" s="33"/>
      <c r="H115" s="33"/>
      <c r="I115" s="33"/>
      <c r="J115" s="33"/>
      <c r="K115" s="33"/>
      <c r="L115" s="33"/>
      <c r="M115" s="33"/>
      <c r="N115" s="33"/>
      <c r="O115" s="33"/>
      <c r="P115" s="33"/>
      <c r="Q115" s="848"/>
      <c r="R115" s="849"/>
      <c r="S115" s="682" t="s">
        <v>45</v>
      </c>
      <c r="T115" s="850"/>
      <c r="U115" s="851"/>
      <c r="V115" s="851"/>
      <c r="W115" s="851"/>
      <c r="X115" s="851"/>
      <c r="Y115" s="851"/>
      <c r="Z115" s="851"/>
      <c r="AA115" s="851">
        <f t="shared" ref="AA115:AX115" si="17">SUM(AA116:AA119)</f>
        <v>48713.799951557143</v>
      </c>
      <c r="AB115" s="851">
        <f t="shared" si="17"/>
        <v>50055.727509006254</v>
      </c>
      <c r="AC115" s="851">
        <f t="shared" si="17"/>
        <v>50515.742177053216</v>
      </c>
      <c r="AD115" s="851">
        <f t="shared" si="17"/>
        <v>49824.560488012197</v>
      </c>
      <c r="AE115" s="851">
        <f t="shared" si="17"/>
        <v>50822.750362904619</v>
      </c>
      <c r="AF115" s="851">
        <f t="shared" si="17"/>
        <v>50688.531077973988</v>
      </c>
      <c r="AG115" s="851">
        <f t="shared" si="17"/>
        <v>51044.127701300742</v>
      </c>
      <c r="AH115" s="851">
        <f t="shared" si="17"/>
        <v>48409.229513127852</v>
      </c>
      <c r="AI115" s="851">
        <f t="shared" si="17"/>
        <v>43437.701232996616</v>
      </c>
      <c r="AJ115" s="851">
        <f t="shared" si="17"/>
        <v>43162.221354085559</v>
      </c>
      <c r="AK115" s="851">
        <f t="shared" si="17"/>
        <v>43487.276922285935</v>
      </c>
      <c r="AL115" s="851">
        <f t="shared" si="17"/>
        <v>42501.923029075173</v>
      </c>
      <c r="AM115" s="851">
        <f t="shared" si="17"/>
        <v>40225.138974983514</v>
      </c>
      <c r="AN115" s="851">
        <f t="shared" si="17"/>
        <v>40022.706637526935</v>
      </c>
      <c r="AO115" s="851">
        <f t="shared" si="17"/>
        <v>39745.124832842463</v>
      </c>
      <c r="AP115" s="851">
        <f t="shared" si="17"/>
        <v>41111.508723424922</v>
      </c>
      <c r="AQ115" s="851">
        <f t="shared" si="17"/>
        <v>41069.217387605189</v>
      </c>
      <c r="AR115" s="851">
        <f t="shared" si="17"/>
        <v>40094.300578232018</v>
      </c>
      <c r="AS115" s="851">
        <f t="shared" si="17"/>
        <v>37327.809573850856</v>
      </c>
      <c r="AT115" s="851">
        <f t="shared" si="17"/>
        <v>32651.320523922066</v>
      </c>
      <c r="AU115" s="851">
        <f t="shared" si="17"/>
        <v>32676.031698858231</v>
      </c>
      <c r="AV115" s="851">
        <f t="shared" si="17"/>
        <v>32983.411629760099</v>
      </c>
      <c r="AW115" s="851">
        <f t="shared" si="17"/>
        <v>33594.961899891277</v>
      </c>
      <c r="AX115" s="851">
        <f t="shared" si="17"/>
        <v>34930.311560817281</v>
      </c>
      <c r="AY115" s="851">
        <f t="shared" ref="AY115:BE115" si="18">SUM(AY116:AY119)</f>
        <v>34678.091525374628</v>
      </c>
      <c r="AZ115" s="851">
        <f t="shared" si="18"/>
        <v>33525.535694038939</v>
      </c>
      <c r="BA115" s="852">
        <f t="shared" si="18"/>
        <v>33421.166717103173</v>
      </c>
      <c r="BB115" s="851">
        <f t="shared" si="18"/>
        <v>33940.112768815561</v>
      </c>
      <c r="BC115" s="853">
        <f t="shared" si="18"/>
        <v>33565.012665797505</v>
      </c>
      <c r="BD115" s="851">
        <f t="shared" si="18"/>
        <v>32232.041261313967</v>
      </c>
      <c r="BE115" s="852">
        <f t="shared" si="18"/>
        <v>30702.798503151902</v>
      </c>
      <c r="BF115" s="852">
        <f t="shared" ref="BF115:BG115" si="19">SUM(BF116:BF119)</f>
        <v>31084.59443428948</v>
      </c>
      <c r="BG115" s="851">
        <f t="shared" si="19"/>
        <v>29010.712443550594</v>
      </c>
      <c r="BH115" s="854"/>
      <c r="BI115" s="847"/>
    </row>
    <row r="116" spans="2:65" ht="15" customHeight="1">
      <c r="B116" s="33"/>
      <c r="C116" s="33"/>
      <c r="D116" s="33"/>
      <c r="E116" s="33"/>
      <c r="F116" s="33"/>
      <c r="G116" s="33"/>
      <c r="H116" s="33"/>
      <c r="I116" s="33"/>
      <c r="J116" s="33"/>
      <c r="K116" s="33"/>
      <c r="L116" s="33"/>
      <c r="M116" s="33"/>
      <c r="N116" s="33"/>
      <c r="O116" s="33"/>
      <c r="P116" s="33"/>
      <c r="Q116" s="848"/>
      <c r="R116" s="849"/>
      <c r="S116" s="386"/>
      <c r="T116" s="855" t="s">
        <v>381</v>
      </c>
      <c r="U116" s="856"/>
      <c r="V116" s="856"/>
      <c r="W116" s="856"/>
      <c r="X116" s="856"/>
      <c r="Y116" s="856"/>
      <c r="Z116" s="856"/>
      <c r="AA116" s="856">
        <f>'2.CO2-Sector'!AA46</f>
        <v>38701.103416042592</v>
      </c>
      <c r="AB116" s="856">
        <f>'2.CO2-Sector'!AB46</f>
        <v>40346.744742035473</v>
      </c>
      <c r="AC116" s="856">
        <f>'2.CO2-Sector'!AC46</f>
        <v>41665.79114506545</v>
      </c>
      <c r="AD116" s="856">
        <f>'2.CO2-Sector'!AD46</f>
        <v>41224.494256585334</v>
      </c>
      <c r="AE116" s="856">
        <f>'2.CO2-Sector'!AE46</f>
        <v>42297.116417365723</v>
      </c>
      <c r="AF116" s="856">
        <f>'2.CO2-Sector'!AF46</f>
        <v>42142.02726535382</v>
      </c>
      <c r="AG116" s="856">
        <f>'2.CO2-Sector'!AG46</f>
        <v>42559.539804125336</v>
      </c>
      <c r="AH116" s="856">
        <f>'2.CO2-Sector'!AH46</f>
        <v>39926.083389390726</v>
      </c>
      <c r="AI116" s="856">
        <f>'2.CO2-Sector'!AI46</f>
        <v>35362.599382577479</v>
      </c>
      <c r="AJ116" s="856">
        <f>'2.CO2-Sector'!AJ46</f>
        <v>35010.124942594921</v>
      </c>
      <c r="AK116" s="856">
        <f>'2.CO2-Sector'!AK46</f>
        <v>35085.742906855594</v>
      </c>
      <c r="AL116" s="856">
        <f>'2.CO2-Sector'!AL46</f>
        <v>34374.185269382258</v>
      </c>
      <c r="AM116" s="856">
        <f>'2.CO2-Sector'!AM46</f>
        <v>32417.253435765444</v>
      </c>
      <c r="AN116" s="856">
        <f>'2.CO2-Sector'!AN46</f>
        <v>31935.273453308597</v>
      </c>
      <c r="AO116" s="856">
        <f>'2.CO2-Sector'!AO46</f>
        <v>31276.189983420805</v>
      </c>
      <c r="AP116" s="856">
        <f>'2.CO2-Sector'!AP46</f>
        <v>32279.645554026018</v>
      </c>
      <c r="AQ116" s="856">
        <f>'2.CO2-Sector'!AQ46</f>
        <v>31990.873871774482</v>
      </c>
      <c r="AR116" s="856">
        <f>'2.CO2-Sector'!AR46</f>
        <v>30658.349937916188</v>
      </c>
      <c r="AS116" s="856">
        <f>'2.CO2-Sector'!AS46</f>
        <v>28552.561480293498</v>
      </c>
      <c r="AT116" s="856">
        <f>'2.CO2-Sector'!AT46</f>
        <v>25308.481718967807</v>
      </c>
      <c r="AU116" s="856">
        <f>'2.CO2-Sector'!AU46</f>
        <v>24321.270937421363</v>
      </c>
      <c r="AV116" s="856">
        <f>'2.CO2-Sector'!AV46</f>
        <v>24982.895526650263</v>
      </c>
      <c r="AW116" s="856">
        <f>'2.CO2-Sector'!AW46</f>
        <v>25624.79533860795</v>
      </c>
      <c r="AX116" s="856">
        <f>'2.CO2-Sector'!AX46</f>
        <v>26805.206128279013</v>
      </c>
      <c r="AY116" s="856">
        <f>'2.CO2-Sector'!AY46</f>
        <v>26557.37523672733</v>
      </c>
      <c r="AZ116" s="856">
        <f>'2.CO2-Sector'!AZ46</f>
        <v>25936.139788924989</v>
      </c>
      <c r="BA116" s="822">
        <f>'2.CO2-Sector'!BA46</f>
        <v>25969.470794926132</v>
      </c>
      <c r="BB116" s="856">
        <f>'2.CO2-Sector'!BB46</f>
        <v>26428.778063772283</v>
      </c>
      <c r="BC116" s="857">
        <f>'2.CO2-Sector'!BC46</f>
        <v>26182.943719015086</v>
      </c>
      <c r="BD116" s="856">
        <f>'2.CO2-Sector'!BD46</f>
        <v>25328.005761907836</v>
      </c>
      <c r="BE116" s="822">
        <f>'2.CO2-Sector'!BE46</f>
        <v>24490.267324230699</v>
      </c>
      <c r="BF116" s="822">
        <f>'2.CO2-Sector'!BF46</f>
        <v>24395.605542970698</v>
      </c>
      <c r="BG116" s="856">
        <f>'2.CO2-Sector'!BG46</f>
        <v>22479.160225974269</v>
      </c>
      <c r="BH116" s="858"/>
      <c r="BI116" s="847"/>
    </row>
    <row r="117" spans="2:65" ht="15" customHeight="1">
      <c r="B117" s="33"/>
      <c r="C117" s="33"/>
      <c r="D117" s="33"/>
      <c r="E117" s="33"/>
      <c r="F117" s="33"/>
      <c r="G117" s="33"/>
      <c r="H117" s="33"/>
      <c r="I117" s="33"/>
      <c r="J117" s="33"/>
      <c r="K117" s="33"/>
      <c r="L117" s="33"/>
      <c r="M117" s="33"/>
      <c r="N117" s="33"/>
      <c r="O117" s="33"/>
      <c r="P117" s="33"/>
      <c r="Q117" s="848"/>
      <c r="R117" s="849"/>
      <c r="S117" s="386"/>
      <c r="T117" s="859" t="s">
        <v>382</v>
      </c>
      <c r="U117" s="821"/>
      <c r="V117" s="821"/>
      <c r="W117" s="821"/>
      <c r="X117" s="821"/>
      <c r="Y117" s="821"/>
      <c r="Z117" s="821"/>
      <c r="AA117" s="821">
        <f>'2.CO2-Sector'!AA47</f>
        <v>6674.4490046098008</v>
      </c>
      <c r="AB117" s="821">
        <f>'2.CO2-Sector'!AB47</f>
        <v>6524.5328569297899</v>
      </c>
      <c r="AC117" s="821">
        <f>'2.CO2-Sector'!AC47</f>
        <v>5945.8339540571296</v>
      </c>
      <c r="AD117" s="821">
        <f>'2.CO2-Sector'!AD47</f>
        <v>5842.3534676861218</v>
      </c>
      <c r="AE117" s="821">
        <f>'2.CO2-Sector'!AE47</f>
        <v>5740.0247792311475</v>
      </c>
      <c r="AF117" s="821">
        <f>'2.CO2-Sector'!AF47</f>
        <v>5795.1316308500936</v>
      </c>
      <c r="AG117" s="821">
        <f>'2.CO2-Sector'!AG47</f>
        <v>5789.0719316293607</v>
      </c>
      <c r="AH117" s="821">
        <f>'2.CO2-Sector'!AH47</f>
        <v>5903.8352801359188</v>
      </c>
      <c r="AI117" s="821">
        <f>'2.CO2-Sector'!AI47</f>
        <v>5638.1994106625216</v>
      </c>
      <c r="AJ117" s="821">
        <f>'2.CO2-Sector'!AJ47</f>
        <v>5703.2053582387398</v>
      </c>
      <c r="AK117" s="821">
        <f>'2.CO2-Sector'!AK47</f>
        <v>5899.9845210859867</v>
      </c>
      <c r="AL117" s="821">
        <f>'2.CO2-Sector'!AL47</f>
        <v>5594.9262706926856</v>
      </c>
      <c r="AM117" s="821">
        <f>'2.CO2-Sector'!AM47</f>
        <v>5607.0023060629446</v>
      </c>
      <c r="AN117" s="821">
        <f>'2.CO2-Sector'!AN47</f>
        <v>6016.2632307025469</v>
      </c>
      <c r="AO117" s="821">
        <f>'2.CO2-Sector'!AO47</f>
        <v>6398.6869967575658</v>
      </c>
      <c r="AP117" s="821">
        <f>'2.CO2-Sector'!AP47</f>
        <v>6645.7105523034488</v>
      </c>
      <c r="AQ117" s="821">
        <f>'2.CO2-Sector'!AQ47</f>
        <v>6788.1886315874171</v>
      </c>
      <c r="AR117" s="821">
        <f>'2.CO2-Sector'!AR47</f>
        <v>7012.0890129308336</v>
      </c>
      <c r="AS117" s="821">
        <f>'2.CO2-Sector'!AS47</f>
        <v>6591.81832614634</v>
      </c>
      <c r="AT117" s="821">
        <f>'2.CO2-Sector'!AT47</f>
        <v>5364.6005099960848</v>
      </c>
      <c r="AU117" s="821">
        <f>'2.CO2-Sector'!AU47</f>
        <v>6284.7190568659116</v>
      </c>
      <c r="AV117" s="821">
        <f>'2.CO2-Sector'!AV47</f>
        <v>5895.7907835699853</v>
      </c>
      <c r="AW117" s="821">
        <f>'2.CO2-Sector'!AW47</f>
        <v>5679.3251402286451</v>
      </c>
      <c r="AX117" s="821">
        <f>'2.CO2-Sector'!AX47</f>
        <v>5766.6750900500374</v>
      </c>
      <c r="AY117" s="821">
        <f>'2.CO2-Sector'!AY47</f>
        <v>5811.9451381047556</v>
      </c>
      <c r="AZ117" s="821">
        <f>'2.CO2-Sector'!AZ47</f>
        <v>5477.0464397639898</v>
      </c>
      <c r="BA117" s="824">
        <f>'2.CO2-Sector'!BA47</f>
        <v>5504.0022085956616</v>
      </c>
      <c r="BB117" s="821">
        <f>'2.CO2-Sector'!BB47</f>
        <v>5583.2353800745541</v>
      </c>
      <c r="BC117" s="860">
        <f>'2.CO2-Sector'!BC47</f>
        <v>5615.0174032474988</v>
      </c>
      <c r="BD117" s="821">
        <f>'2.CO2-Sector'!BD47</f>
        <v>5200.0262366432871</v>
      </c>
      <c r="BE117" s="824">
        <f>'2.CO2-Sector'!BE47</f>
        <v>4504.2505011024523</v>
      </c>
      <c r="BF117" s="824">
        <f>'2.CO2-Sector'!BF47</f>
        <v>4891.887190342547</v>
      </c>
      <c r="BG117" s="821">
        <f>'2.CO2-Sector'!BG47</f>
        <v>4655.2678088802913</v>
      </c>
      <c r="BH117" s="823"/>
      <c r="BI117" s="847"/>
    </row>
    <row r="118" spans="2:65" ht="15" customHeight="1">
      <c r="B118" s="33"/>
      <c r="C118" s="33"/>
      <c r="D118" s="33"/>
      <c r="E118" s="33"/>
      <c r="F118" s="33"/>
      <c r="G118" s="33"/>
      <c r="H118" s="33"/>
      <c r="I118" s="33"/>
      <c r="J118" s="33"/>
      <c r="K118" s="33"/>
      <c r="L118" s="33"/>
      <c r="M118" s="33"/>
      <c r="N118" s="33"/>
      <c r="O118" s="33"/>
      <c r="P118" s="33"/>
      <c r="Q118" s="848"/>
      <c r="R118" s="849"/>
      <c r="S118" s="386"/>
      <c r="T118" s="859" t="s">
        <v>383</v>
      </c>
      <c r="U118" s="821"/>
      <c r="V118" s="821"/>
      <c r="W118" s="821"/>
      <c r="X118" s="821"/>
      <c r="Y118" s="821"/>
      <c r="Z118" s="821"/>
      <c r="AA118" s="821">
        <f>'2.CO2-Sector'!AA48</f>
        <v>312.93265823101166</v>
      </c>
      <c r="AB118" s="821">
        <f>'2.CO2-Sector'!AB48</f>
        <v>307.97107789698435</v>
      </c>
      <c r="AC118" s="821">
        <f>'2.CO2-Sector'!AC48</f>
        <v>295.29687962532637</v>
      </c>
      <c r="AD118" s="821">
        <f>'2.CO2-Sector'!AD48</f>
        <v>290.63467317525141</v>
      </c>
      <c r="AE118" s="821">
        <f>'2.CO2-Sector'!AE48</f>
        <v>290.02818822876941</v>
      </c>
      <c r="AF118" s="821">
        <f>'2.CO2-Sector'!AF48</f>
        <v>283.40724792134881</v>
      </c>
      <c r="AG118" s="821">
        <f>'2.CO2-Sector'!AG48</f>
        <v>282.81616108587957</v>
      </c>
      <c r="AH118" s="821">
        <f>'2.CO2-Sector'!AH48</f>
        <v>270.4505316939792</v>
      </c>
      <c r="AI118" s="821">
        <f>'2.CO2-Sector'!AI48</f>
        <v>231.01486186880268</v>
      </c>
      <c r="AJ118" s="821">
        <f>'2.CO2-Sector'!AJ48</f>
        <v>236.17622947190605</v>
      </c>
      <c r="AK118" s="821">
        <f>'2.CO2-Sector'!AK48</f>
        <v>232.77059403447643</v>
      </c>
      <c r="AL118" s="821">
        <f>'2.CO2-Sector'!AL48</f>
        <v>223.34615935223468</v>
      </c>
      <c r="AM118" s="821">
        <f>'2.CO2-Sector'!AM48</f>
        <v>216.97067555275785</v>
      </c>
      <c r="AN118" s="821">
        <f>'2.CO2-Sector'!AN48</f>
        <v>253.04917488817512</v>
      </c>
      <c r="AO118" s="821">
        <f>'2.CO2-Sector'!AO48</f>
        <v>259.84110151123582</v>
      </c>
      <c r="AP118" s="821">
        <f>'2.CO2-Sector'!AP48</f>
        <v>243.96514344126908</v>
      </c>
      <c r="AQ118" s="821">
        <f>'2.CO2-Sector'!AQ48</f>
        <v>231.92793937005607</v>
      </c>
      <c r="AR118" s="821">
        <f>'2.CO2-Sector'!AR48</f>
        <v>216.15611100140237</v>
      </c>
      <c r="AS118" s="821">
        <f>'2.CO2-Sector'!AS48</f>
        <v>183.2383982729593</v>
      </c>
      <c r="AT118" s="821">
        <f>'2.CO2-Sector'!AT48</f>
        <v>164.79831510666327</v>
      </c>
      <c r="AU118" s="821">
        <f>'2.CO2-Sector'!AU48</f>
        <v>188.02623863878793</v>
      </c>
      <c r="AV118" s="821">
        <f>'2.CO2-Sector'!AV48</f>
        <v>188.07840694740474</v>
      </c>
      <c r="AW118" s="821">
        <f>'2.CO2-Sector'!AW48</f>
        <v>199.57086177654855</v>
      </c>
      <c r="AX118" s="821">
        <f>'2.CO2-Sector'!AX48</f>
        <v>212.11792199407731</v>
      </c>
      <c r="AY118" s="821">
        <f>'2.CO2-Sector'!AY48</f>
        <v>209.39134529972279</v>
      </c>
      <c r="AZ118" s="821">
        <f>'2.CO2-Sector'!AZ48</f>
        <v>210.50366839149265</v>
      </c>
      <c r="BA118" s="824">
        <f>'2.CO2-Sector'!BA48</f>
        <v>206.20457113393425</v>
      </c>
      <c r="BB118" s="821">
        <f>'2.CO2-Sector'!BB48</f>
        <v>213.00806049427757</v>
      </c>
      <c r="BC118" s="860">
        <f>'2.CO2-Sector'!BC48</f>
        <v>217.2544088476491</v>
      </c>
      <c r="BD118" s="821">
        <f>'2.CO2-Sector'!BD48</f>
        <v>197.83983652610891</v>
      </c>
      <c r="BE118" s="824">
        <f>'2.CO2-Sector'!BE48</f>
        <v>163.5904862519815</v>
      </c>
      <c r="BF118" s="824">
        <f>'2.CO2-Sector'!BF48</f>
        <v>167.55476597757024</v>
      </c>
      <c r="BG118" s="821">
        <f>'2.CO2-Sector'!BG48</f>
        <v>148.33777442323014</v>
      </c>
      <c r="BH118" s="823"/>
      <c r="BI118" s="847"/>
    </row>
    <row r="119" spans="2:65" ht="14.25" customHeight="1">
      <c r="B119" s="33"/>
      <c r="C119" s="33"/>
      <c r="D119" s="33"/>
      <c r="E119" s="33"/>
      <c r="F119" s="33"/>
      <c r="G119" s="33"/>
      <c r="H119" s="33"/>
      <c r="I119" s="33"/>
      <c r="J119" s="33"/>
      <c r="K119" s="33"/>
      <c r="L119" s="33"/>
      <c r="M119" s="33"/>
      <c r="N119" s="33"/>
      <c r="O119" s="33"/>
      <c r="P119" s="33"/>
      <c r="Q119" s="848"/>
      <c r="R119" s="849"/>
      <c r="S119" s="862"/>
      <c r="T119" s="775" t="s">
        <v>468</v>
      </c>
      <c r="U119" s="863"/>
      <c r="V119" s="863"/>
      <c r="W119" s="863"/>
      <c r="X119" s="863"/>
      <c r="Y119" s="863"/>
      <c r="Z119" s="863"/>
      <c r="AA119" s="863">
        <f>'2.CO2-Sector'!AA49</f>
        <v>3025.3148726737413</v>
      </c>
      <c r="AB119" s="863">
        <f>'2.CO2-Sector'!AB49</f>
        <v>2876.4788321440037</v>
      </c>
      <c r="AC119" s="863">
        <f>'2.CO2-Sector'!AC49</f>
        <v>2608.8201983053082</v>
      </c>
      <c r="AD119" s="863">
        <f>'2.CO2-Sector'!AD49</f>
        <v>2467.0780905654915</v>
      </c>
      <c r="AE119" s="863">
        <f>'2.CO2-Sector'!AE49</f>
        <v>2495.5809780789796</v>
      </c>
      <c r="AF119" s="863">
        <f>'2.CO2-Sector'!AF49</f>
        <v>2467.9649338487307</v>
      </c>
      <c r="AG119" s="863">
        <f>'2.CO2-Sector'!AG49</f>
        <v>2412.6998044601655</v>
      </c>
      <c r="AH119" s="863">
        <f>'2.CO2-Sector'!AH49</f>
        <v>2308.86031190723</v>
      </c>
      <c r="AI119" s="863">
        <f>'2.CO2-Sector'!AI49</f>
        <v>2205.887577887816</v>
      </c>
      <c r="AJ119" s="863">
        <f>'2.CO2-Sector'!AJ49</f>
        <v>2212.7148237799938</v>
      </c>
      <c r="AK119" s="863">
        <f>'2.CO2-Sector'!AK49</f>
        <v>2268.7789003098792</v>
      </c>
      <c r="AL119" s="863">
        <f>'2.CO2-Sector'!AL49</f>
        <v>2309.4653296479942</v>
      </c>
      <c r="AM119" s="863">
        <f>'2.CO2-Sector'!AM49</f>
        <v>1983.9125576023625</v>
      </c>
      <c r="AN119" s="863">
        <f>'2.CO2-Sector'!AN49</f>
        <v>1818.1207786276111</v>
      </c>
      <c r="AO119" s="863">
        <f>'2.CO2-Sector'!AO49</f>
        <v>1810.4067511528565</v>
      </c>
      <c r="AP119" s="863">
        <f>'2.CO2-Sector'!AP49</f>
        <v>1942.187473654189</v>
      </c>
      <c r="AQ119" s="863">
        <f>'2.CO2-Sector'!AQ49</f>
        <v>2058.2269448732345</v>
      </c>
      <c r="AR119" s="863">
        <f>'2.CO2-Sector'!AR49</f>
        <v>2207.7055163835989</v>
      </c>
      <c r="AS119" s="863">
        <f>'2.CO2-Sector'!AS49</f>
        <v>2000.1913691380626</v>
      </c>
      <c r="AT119" s="863">
        <f>'2.CO2-Sector'!AT49</f>
        <v>1813.4399798515126</v>
      </c>
      <c r="AU119" s="863">
        <f>'2.CO2-Sector'!AU49</f>
        <v>1882.0154659321704</v>
      </c>
      <c r="AV119" s="863">
        <f>'2.CO2-Sector'!AV49</f>
        <v>1916.6469125924464</v>
      </c>
      <c r="AW119" s="863">
        <f>'2.CO2-Sector'!AW49</f>
        <v>2091.2705592781335</v>
      </c>
      <c r="AX119" s="863">
        <f>'2.CO2-Sector'!AX49</f>
        <v>2146.3124204941573</v>
      </c>
      <c r="AY119" s="863">
        <f>'2.CO2-Sector'!AY49</f>
        <v>2099.3798052428242</v>
      </c>
      <c r="AZ119" s="863">
        <f>'2.CO2-Sector'!AZ49</f>
        <v>1901.845796958469</v>
      </c>
      <c r="BA119" s="864">
        <f>'2.CO2-Sector'!BA49</f>
        <v>1741.4891424474445</v>
      </c>
      <c r="BB119" s="863">
        <f>'2.CO2-Sector'!BB49</f>
        <v>1715.0912644744483</v>
      </c>
      <c r="BC119" s="865">
        <f>'2.CO2-Sector'!BC49</f>
        <v>1549.7971346872716</v>
      </c>
      <c r="BD119" s="863">
        <f>'2.CO2-Sector'!BD49</f>
        <v>1506.1694262367337</v>
      </c>
      <c r="BE119" s="864">
        <f>'2.CO2-Sector'!BE49</f>
        <v>1544.6901915667684</v>
      </c>
      <c r="BF119" s="864">
        <f>'2.CO2-Sector'!BF49</f>
        <v>1629.5469349986652</v>
      </c>
      <c r="BG119" s="863">
        <f>'2.CO2-Sector'!BG49</f>
        <v>1727.9466342728037</v>
      </c>
      <c r="BH119" s="866"/>
      <c r="BI119" s="847"/>
    </row>
    <row r="120" spans="2:65" ht="15" customHeight="1">
      <c r="B120" s="33"/>
      <c r="C120" s="33"/>
      <c r="D120" s="33"/>
      <c r="E120" s="33"/>
      <c r="F120" s="33"/>
      <c r="G120" s="33"/>
      <c r="H120" s="33"/>
      <c r="I120" s="33"/>
      <c r="J120" s="33"/>
      <c r="K120" s="33"/>
      <c r="L120" s="33"/>
      <c r="M120" s="33"/>
      <c r="N120" s="33"/>
      <c r="O120" s="33"/>
      <c r="P120" s="33"/>
      <c r="Q120" s="848"/>
      <c r="R120" s="849"/>
      <c r="S120" s="867" t="s">
        <v>46</v>
      </c>
      <c r="T120" s="868"/>
      <c r="U120" s="869"/>
      <c r="V120" s="869"/>
      <c r="W120" s="869"/>
      <c r="X120" s="869"/>
      <c r="Y120" s="869"/>
      <c r="Z120" s="869"/>
      <c r="AA120" s="869">
        <f>'2.CO2-Sector'!AA50</f>
        <v>6502.5198481393973</v>
      </c>
      <c r="AB120" s="869">
        <f>'2.CO2-Sector'!AB50</f>
        <v>6501.6178785101847</v>
      </c>
      <c r="AC120" s="869">
        <f>'2.CO2-Sector'!AC50</f>
        <v>6320.2747353516324</v>
      </c>
      <c r="AD120" s="869">
        <f>'2.CO2-Sector'!AD50</f>
        <v>5888.5293879709279</v>
      </c>
      <c r="AE120" s="869">
        <f>'2.CO2-Sector'!AE50</f>
        <v>6317.3432371260969</v>
      </c>
      <c r="AF120" s="869">
        <f>'2.CO2-Sector'!AF50</f>
        <v>6494.4740937862225</v>
      </c>
      <c r="AG120" s="869">
        <f>'2.CO2-Sector'!AG50</f>
        <v>6509.5288592091256</v>
      </c>
      <c r="AH120" s="869">
        <f>'2.CO2-Sector'!AH50</f>
        <v>6508.8192807061223</v>
      </c>
      <c r="AI120" s="869">
        <f>'2.CO2-Sector'!AI50</f>
        <v>5907.0717378638092</v>
      </c>
      <c r="AJ120" s="869">
        <f>'2.CO2-Sector'!AJ50</f>
        <v>6474.5463462429225</v>
      </c>
      <c r="AK120" s="869">
        <f>'2.CO2-Sector'!AK50</f>
        <v>6342.7964797778213</v>
      </c>
      <c r="AL120" s="869">
        <f>'2.CO2-Sector'!AL50</f>
        <v>5935.0809321820916</v>
      </c>
      <c r="AM120" s="869">
        <f>'2.CO2-Sector'!AM50</f>
        <v>5892.4609813854495</v>
      </c>
      <c r="AN120" s="869">
        <f>'2.CO2-Sector'!AN50</f>
        <v>5749.0411017484939</v>
      </c>
      <c r="AO120" s="869">
        <f>'2.CO2-Sector'!AO50</f>
        <v>5820.7483086713437</v>
      </c>
      <c r="AP120" s="869">
        <f>'2.CO2-Sector'!AP50</f>
        <v>5471.1839692556232</v>
      </c>
      <c r="AQ120" s="869">
        <f>'2.CO2-Sector'!AQ50</f>
        <v>5546.5956960091653</v>
      </c>
      <c r="AR120" s="869">
        <f>'2.CO2-Sector'!AR50</f>
        <v>5636.6682685339174</v>
      </c>
      <c r="AS120" s="869">
        <f>'2.CO2-Sector'!AS50</f>
        <v>4778.0158189128606</v>
      </c>
      <c r="AT120" s="869">
        <f>'2.CO2-Sector'!AT50</f>
        <v>4603.8288413838154</v>
      </c>
      <c r="AU120" s="869">
        <f>'2.CO2-Sector'!AU50</f>
        <v>5141.8660936803253</v>
      </c>
      <c r="AV120" s="869">
        <f>'2.CO2-Sector'!AV50</f>
        <v>4820.5216020551516</v>
      </c>
      <c r="AW120" s="869">
        <f>'2.CO2-Sector'!AW50</f>
        <v>4399.7095059634594</v>
      </c>
      <c r="AX120" s="869">
        <f>'2.CO2-Sector'!AX50</f>
        <v>4523.703265993493</v>
      </c>
      <c r="AY120" s="869">
        <f>'2.CO2-Sector'!AY50</f>
        <v>4442.5408139795582</v>
      </c>
      <c r="AZ120" s="869">
        <f>'2.CO2-Sector'!AZ50</f>
        <v>4340.9213554076468</v>
      </c>
      <c r="BA120" s="870">
        <f>'2.CO2-Sector'!BA50</f>
        <v>3994.5427922793624</v>
      </c>
      <c r="BB120" s="869">
        <f>'2.CO2-Sector'!BB50</f>
        <v>4179.4178848250904</v>
      </c>
      <c r="BC120" s="871">
        <f>'2.CO2-Sector'!BC50</f>
        <v>3914.5602455256681</v>
      </c>
      <c r="BD120" s="869">
        <f>'2.CO2-Sector'!BD50</f>
        <v>4042.2183708956936</v>
      </c>
      <c r="BE120" s="870">
        <f>'2.CO2-Sector'!BE50</f>
        <v>3365.5347539857376</v>
      </c>
      <c r="BF120" s="870">
        <f>'2.CO2-Sector'!BF50</f>
        <v>4072.1077384940845</v>
      </c>
      <c r="BG120" s="869">
        <f>'2.CO2-Sector'!BG50</f>
        <v>3712.0604748877231</v>
      </c>
      <c r="BH120" s="872"/>
      <c r="BI120" s="847"/>
    </row>
    <row r="121" spans="2:65" ht="15" customHeight="1">
      <c r="B121" s="33"/>
      <c r="C121" s="33"/>
      <c r="D121" s="33"/>
      <c r="E121" s="33"/>
      <c r="F121" s="33"/>
      <c r="G121" s="33"/>
      <c r="H121" s="33"/>
      <c r="I121" s="33"/>
      <c r="J121" s="33"/>
      <c r="K121" s="33"/>
      <c r="L121" s="33"/>
      <c r="M121" s="33"/>
      <c r="N121" s="33"/>
      <c r="O121" s="33"/>
      <c r="P121" s="33"/>
      <c r="Q121" s="848"/>
      <c r="R121" s="849"/>
      <c r="S121" s="873"/>
      <c r="T121" s="855" t="s">
        <v>278</v>
      </c>
      <c r="U121" s="856"/>
      <c r="V121" s="856"/>
      <c r="W121" s="856"/>
      <c r="X121" s="856"/>
      <c r="Y121" s="856"/>
      <c r="Z121" s="856"/>
      <c r="AA121" s="856">
        <f>'2.CO2-Sector'!AA51</f>
        <v>2879.456980449987</v>
      </c>
      <c r="AB121" s="856">
        <f>'2.CO2-Sector'!AB51</f>
        <v>2856.3732248527199</v>
      </c>
      <c r="AC121" s="856">
        <f>'2.CO2-Sector'!AC51</f>
        <v>2885.9592075283686</v>
      </c>
      <c r="AD121" s="856">
        <f>'2.CO2-Sector'!AD51</f>
        <v>2717.4128315005764</v>
      </c>
      <c r="AE121" s="856">
        <f>'2.CO2-Sector'!AE51</f>
        <v>2933.6161440786377</v>
      </c>
      <c r="AF121" s="856">
        <f>'2.CO2-Sector'!AF51</f>
        <v>2937.334645634221</v>
      </c>
      <c r="AG121" s="856">
        <f>'2.CO2-Sector'!AG51</f>
        <v>2923.5350389104387</v>
      </c>
      <c r="AH121" s="856">
        <f>'2.CO2-Sector'!AH51</f>
        <v>2839.7146471649644</v>
      </c>
      <c r="AI121" s="856">
        <f>'2.CO2-Sector'!AI51</f>
        <v>2494.8947553714825</v>
      </c>
      <c r="AJ121" s="856">
        <f>'2.CO2-Sector'!AJ51</f>
        <v>2842.488267746593</v>
      </c>
      <c r="AK121" s="856">
        <f>'2.CO2-Sector'!AK51</f>
        <v>2716.0559912674257</v>
      </c>
      <c r="AL121" s="856">
        <f>'2.CO2-Sector'!AL51</f>
        <v>2556.484249995342</v>
      </c>
      <c r="AM121" s="856">
        <f>'2.CO2-Sector'!AM51</f>
        <v>2381.0427467509862</v>
      </c>
      <c r="AN121" s="856">
        <f>'2.CO2-Sector'!AN51</f>
        <v>2157.4236112997928</v>
      </c>
      <c r="AO121" s="856">
        <f>'2.CO2-Sector'!AO51</f>
        <v>2156.4098613910915</v>
      </c>
      <c r="AP121" s="856">
        <f>'2.CO2-Sector'!AP51</f>
        <v>1843.8515128396782</v>
      </c>
      <c r="AQ121" s="856">
        <f>'2.CO2-Sector'!AQ51</f>
        <v>1872.1762990332647</v>
      </c>
      <c r="AR121" s="856">
        <f>'2.CO2-Sector'!AR51</f>
        <v>1930.263957647956</v>
      </c>
      <c r="AS121" s="856">
        <f>'2.CO2-Sector'!AS51</f>
        <v>1678.1631426048677</v>
      </c>
      <c r="AT121" s="856">
        <f>'2.CO2-Sector'!AT51</f>
        <v>1654.9475232545478</v>
      </c>
      <c r="AU121" s="856">
        <f>'2.CO2-Sector'!AU51</f>
        <v>1837.7283883938844</v>
      </c>
      <c r="AV121" s="856">
        <f>'2.CO2-Sector'!AV51</f>
        <v>1725.3987355485162</v>
      </c>
      <c r="AW121" s="856">
        <f>'2.CO2-Sector'!AW51</f>
        <v>1602.9973224438443</v>
      </c>
      <c r="AX121" s="856">
        <f>'2.CO2-Sector'!AX51</f>
        <v>1669.1200822289197</v>
      </c>
      <c r="AY121" s="856">
        <f>'2.CO2-Sector'!AY51</f>
        <v>1649.0858767351895</v>
      </c>
      <c r="AZ121" s="856">
        <f>'2.CO2-Sector'!AZ51</f>
        <v>1697.1820075338835</v>
      </c>
      <c r="BA121" s="822">
        <f>'2.CO2-Sector'!BA51</f>
        <v>1352.5556096301498</v>
      </c>
      <c r="BB121" s="856">
        <f>'2.CO2-Sector'!BB51</f>
        <v>1420.0659804269048</v>
      </c>
      <c r="BC121" s="857">
        <f>'2.CO2-Sector'!BC51</f>
        <v>1152.3889069811462</v>
      </c>
      <c r="BD121" s="856">
        <f>'2.CO2-Sector'!BD51</f>
        <v>1398.9085917748262</v>
      </c>
      <c r="BE121" s="822">
        <f>'2.CO2-Sector'!BE51</f>
        <v>1103.9711301427574</v>
      </c>
      <c r="BF121" s="822">
        <f>'2.CO2-Sector'!BF51</f>
        <v>1457.65494844158</v>
      </c>
      <c r="BG121" s="856">
        <f>'2.CO2-Sector'!BG51</f>
        <v>1250.1104162948463</v>
      </c>
      <c r="BH121" s="858"/>
      <c r="BI121" s="847"/>
    </row>
    <row r="122" spans="2:65" ht="14.25" customHeight="1">
      <c r="B122" s="33"/>
      <c r="C122" s="33"/>
      <c r="D122" s="33"/>
      <c r="E122" s="33"/>
      <c r="F122" s="33"/>
      <c r="G122" s="33"/>
      <c r="H122" s="33"/>
      <c r="I122" s="33"/>
      <c r="J122" s="33"/>
      <c r="K122" s="33"/>
      <c r="L122" s="33"/>
      <c r="M122" s="33"/>
      <c r="N122" s="33"/>
      <c r="O122" s="33"/>
      <c r="P122" s="33"/>
      <c r="Q122" s="848"/>
      <c r="R122" s="849"/>
      <c r="S122" s="874"/>
      <c r="T122" s="775" t="s">
        <v>469</v>
      </c>
      <c r="U122" s="863"/>
      <c r="V122" s="863"/>
      <c r="W122" s="863"/>
      <c r="X122" s="863"/>
      <c r="Y122" s="863"/>
      <c r="Z122" s="863"/>
      <c r="AA122" s="863">
        <f>'2.CO2-Sector'!AA52</f>
        <v>3623.0628676894103</v>
      </c>
      <c r="AB122" s="863">
        <f>'2.CO2-Sector'!AB52</f>
        <v>3645.2446536574648</v>
      </c>
      <c r="AC122" s="863">
        <f>'2.CO2-Sector'!AC52</f>
        <v>3434.3155278232639</v>
      </c>
      <c r="AD122" s="863">
        <f>'2.CO2-Sector'!AD52</f>
        <v>3171.1165564703515</v>
      </c>
      <c r="AE122" s="863">
        <f>'2.CO2-Sector'!AE52</f>
        <v>3383.7270930474592</v>
      </c>
      <c r="AF122" s="863">
        <f>'2.CO2-Sector'!AF52</f>
        <v>3557.1394481520015</v>
      </c>
      <c r="AG122" s="863">
        <f>'2.CO2-Sector'!AG52</f>
        <v>3585.9938202986868</v>
      </c>
      <c r="AH122" s="863">
        <f>'2.CO2-Sector'!AH52</f>
        <v>3669.1046335411579</v>
      </c>
      <c r="AI122" s="863">
        <f>'2.CO2-Sector'!AI52</f>
        <v>3412.1769824923267</v>
      </c>
      <c r="AJ122" s="863">
        <f>'2.CO2-Sector'!AJ52</f>
        <v>3632.0580784963295</v>
      </c>
      <c r="AK122" s="863">
        <f>'2.CO2-Sector'!AK52</f>
        <v>3626.7404885103956</v>
      </c>
      <c r="AL122" s="863">
        <f>'2.CO2-Sector'!AL52</f>
        <v>3378.5966821867496</v>
      </c>
      <c r="AM122" s="863">
        <f>'2.CO2-Sector'!AM52</f>
        <v>3511.4182346344633</v>
      </c>
      <c r="AN122" s="863">
        <f>'2.CO2-Sector'!AN52</f>
        <v>3591.6174904487011</v>
      </c>
      <c r="AO122" s="863">
        <f>'2.CO2-Sector'!AO52</f>
        <v>3664.3384472802522</v>
      </c>
      <c r="AP122" s="863">
        <f>'2.CO2-Sector'!AP52</f>
        <v>3627.3324564159448</v>
      </c>
      <c r="AQ122" s="863">
        <f>'2.CO2-Sector'!AQ52</f>
        <v>3674.4193969759008</v>
      </c>
      <c r="AR122" s="863">
        <f>'2.CO2-Sector'!AR52</f>
        <v>3706.4043108859614</v>
      </c>
      <c r="AS122" s="863">
        <f>'2.CO2-Sector'!AS52</f>
        <v>3099.8526763079926</v>
      </c>
      <c r="AT122" s="863">
        <f>'2.CO2-Sector'!AT52</f>
        <v>2948.8813181292676</v>
      </c>
      <c r="AU122" s="863">
        <f>'2.CO2-Sector'!AU52</f>
        <v>3304.1377052864409</v>
      </c>
      <c r="AV122" s="863">
        <f>'2.CO2-Sector'!AV52</f>
        <v>3095.1228665066355</v>
      </c>
      <c r="AW122" s="863">
        <f>'2.CO2-Sector'!AW52</f>
        <v>2796.7121835196149</v>
      </c>
      <c r="AX122" s="863">
        <f>'2.CO2-Sector'!AX52</f>
        <v>2854.5831837645733</v>
      </c>
      <c r="AY122" s="863">
        <f>'2.CO2-Sector'!AY52</f>
        <v>2793.4549372443689</v>
      </c>
      <c r="AZ122" s="863">
        <f>'2.CO2-Sector'!AZ52</f>
        <v>2643.7393478737631</v>
      </c>
      <c r="BA122" s="864">
        <f>'2.CO2-Sector'!BA52</f>
        <v>2641.9871826492126</v>
      </c>
      <c r="BB122" s="863">
        <f>'2.CO2-Sector'!BB52</f>
        <v>2759.3519043981855</v>
      </c>
      <c r="BC122" s="865">
        <f>'2.CO2-Sector'!BC52</f>
        <v>2762.1713385445219</v>
      </c>
      <c r="BD122" s="863">
        <f>'2.CO2-Sector'!BD52</f>
        <v>2643.3097791208675</v>
      </c>
      <c r="BE122" s="864">
        <f>'2.CO2-Sector'!BE52</f>
        <v>2261.5636238429802</v>
      </c>
      <c r="BF122" s="864">
        <f>'2.CO2-Sector'!BF52</f>
        <v>2614.4527900525045</v>
      </c>
      <c r="BG122" s="863">
        <f>'2.CO2-Sector'!BG52</f>
        <v>2461.9500585928768</v>
      </c>
      <c r="BH122" s="866"/>
      <c r="BI122" s="847"/>
    </row>
    <row r="123" spans="2:65">
      <c r="B123" s="33"/>
      <c r="C123" s="33"/>
      <c r="D123" s="33"/>
      <c r="E123" s="33"/>
      <c r="F123" s="33"/>
      <c r="G123" s="33"/>
      <c r="H123" s="33"/>
      <c r="I123" s="33"/>
      <c r="J123" s="33"/>
      <c r="K123" s="33"/>
      <c r="L123" s="33"/>
      <c r="M123" s="33"/>
      <c r="N123" s="33"/>
      <c r="O123" s="33"/>
      <c r="P123" s="33"/>
      <c r="Q123" s="848"/>
      <c r="R123" s="849"/>
      <c r="S123" s="875" t="s">
        <v>485</v>
      </c>
      <c r="T123" s="876"/>
      <c r="U123" s="877"/>
      <c r="V123" s="877"/>
      <c r="W123" s="877"/>
      <c r="X123" s="877"/>
      <c r="Y123" s="877"/>
      <c r="Z123" s="877"/>
      <c r="AA123" s="877">
        <f>'2.CO2-Sector'!AA53</f>
        <v>7265.6764416128917</v>
      </c>
      <c r="AB123" s="877">
        <f>'2.CO2-Sector'!AB53</f>
        <v>7119.0705979612903</v>
      </c>
      <c r="AC123" s="877">
        <f>'2.CO2-Sector'!AC53</f>
        <v>6828.8850506820208</v>
      </c>
      <c r="AD123" s="877">
        <f>'2.CO2-Sector'!AD53</f>
        <v>6692.8373653858389</v>
      </c>
      <c r="AE123" s="877">
        <f>'2.CO2-Sector'!AE53</f>
        <v>6705.4638858638518</v>
      </c>
      <c r="AF123" s="877">
        <f>'2.CO2-Sector'!AF53</f>
        <v>6905.0859560106701</v>
      </c>
      <c r="AG123" s="877">
        <f>'2.CO2-Sector'!AG53</f>
        <v>6931.4455186566211</v>
      </c>
      <c r="AH123" s="877">
        <f>'2.CO2-Sector'!AH53</f>
        <v>6903.8648621962639</v>
      </c>
      <c r="AI123" s="877">
        <f>'2.CO2-Sector'!AI53</f>
        <v>6617.7807434145861</v>
      </c>
      <c r="AJ123" s="877">
        <f>'2.CO2-Sector'!AJ53</f>
        <v>6551.4152527651322</v>
      </c>
      <c r="AK123" s="877">
        <f>'2.CO2-Sector'!AK53</f>
        <v>6840.8661650238328</v>
      </c>
      <c r="AL123" s="877">
        <f>'2.CO2-Sector'!AL53</f>
        <v>6877.9758421539673</v>
      </c>
      <c r="AM123" s="877">
        <f>'2.CO2-Sector'!AM53</f>
        <v>6742.8882611310128</v>
      </c>
      <c r="AN123" s="877">
        <f>'2.CO2-Sector'!AN53</f>
        <v>6513.5964242283071</v>
      </c>
      <c r="AO123" s="877">
        <f>'2.CO2-Sector'!AO53</f>
        <v>6619.7856382496866</v>
      </c>
      <c r="AP123" s="877">
        <f>'2.CO2-Sector'!AP53</f>
        <v>6637.4469579996312</v>
      </c>
      <c r="AQ123" s="877">
        <f>'2.CO2-Sector'!AQ53</f>
        <v>6699.901852146746</v>
      </c>
      <c r="AR123" s="877">
        <f>'2.CO2-Sector'!AR53</f>
        <v>6799.9921340388973</v>
      </c>
      <c r="AS123" s="877">
        <f>'2.CO2-Sector'!AS53</f>
        <v>6384.30708252563</v>
      </c>
      <c r="AT123" s="877">
        <f>'2.CO2-Sector'!AT53</f>
        <v>5724.6168736399641</v>
      </c>
      <c r="AU123" s="877">
        <f>'2.CO2-Sector'!AU53</f>
        <v>6322.0526860737255</v>
      </c>
      <c r="AV123" s="877">
        <f>'2.CO2-Sector'!AV53</f>
        <v>6131.1908414647669</v>
      </c>
      <c r="AW123" s="877">
        <f>'2.CO2-Sector'!AW53</f>
        <v>6230.1417174465823</v>
      </c>
      <c r="AX123" s="877">
        <f>'2.CO2-Sector'!AX53</f>
        <v>6351.3721372495511</v>
      </c>
      <c r="AY123" s="877">
        <f>'2.CO2-Sector'!AY53</f>
        <v>6266.7220079273284</v>
      </c>
      <c r="AZ123" s="877">
        <f>'2.CO2-Sector'!AZ53</f>
        <v>6059.0358368798315</v>
      </c>
      <c r="BA123" s="878">
        <f>'2.CO2-Sector'!BA53</f>
        <v>5990.4027188220143</v>
      </c>
      <c r="BB123" s="877">
        <f>'2.CO2-Sector'!BB53</f>
        <v>5903.9734789856611</v>
      </c>
      <c r="BC123" s="879">
        <f>'2.CO2-Sector'!BC53</f>
        <v>5775.9692477122317</v>
      </c>
      <c r="BD123" s="877">
        <f>'2.CO2-Sector'!BD53</f>
        <v>5449.7681339006485</v>
      </c>
      <c r="BE123" s="878">
        <f>'2.CO2-Sector'!BE53</f>
        <v>5022.9117542370514</v>
      </c>
      <c r="BF123" s="878">
        <f>'2.CO2-Sector'!BF53</f>
        <v>5389.8526999705855</v>
      </c>
      <c r="BG123" s="877">
        <f>'2.CO2-Sector'!BG53</f>
        <v>5176.0359033662307</v>
      </c>
      <c r="BH123" s="880"/>
      <c r="BI123" s="847"/>
    </row>
    <row r="124" spans="2:65" ht="15" customHeight="1">
      <c r="B124" s="33"/>
      <c r="C124" s="33"/>
      <c r="D124" s="33"/>
      <c r="E124" s="33"/>
      <c r="F124" s="33"/>
      <c r="G124" s="33"/>
      <c r="H124" s="33"/>
      <c r="I124" s="33"/>
      <c r="J124" s="33"/>
      <c r="K124" s="33"/>
      <c r="L124" s="33"/>
      <c r="M124" s="33"/>
      <c r="N124" s="33"/>
      <c r="O124" s="33"/>
      <c r="P124" s="33"/>
      <c r="Q124" s="848"/>
      <c r="R124" s="849"/>
      <c r="S124" s="1240" t="s">
        <v>384</v>
      </c>
      <c r="T124" s="1241"/>
      <c r="U124" s="881"/>
      <c r="V124" s="881"/>
      <c r="W124" s="881"/>
      <c r="X124" s="881"/>
      <c r="Y124" s="881"/>
      <c r="Z124" s="881"/>
      <c r="AA124" s="881">
        <f>'2.CO2-Sector'!AA54</f>
        <v>2039.8207474214641</v>
      </c>
      <c r="AB124" s="881">
        <f>'2.CO2-Sector'!AB54</f>
        <v>2135.9254287863546</v>
      </c>
      <c r="AC124" s="881">
        <f>'2.CO2-Sector'!AC54</f>
        <v>2108.693688305545</v>
      </c>
      <c r="AD124" s="881">
        <f>'2.CO2-Sector'!AD54</f>
        <v>2093.7183811230925</v>
      </c>
      <c r="AE124" s="881">
        <f>'2.CO2-Sector'!AE54</f>
        <v>2325.9627930643519</v>
      </c>
      <c r="AF124" s="881">
        <f>'2.CO2-Sector'!AF54</f>
        <v>2376.547168369565</v>
      </c>
      <c r="AG124" s="881">
        <f>'2.CO2-Sector'!AG54</f>
        <v>2533.613162431117</v>
      </c>
      <c r="AH124" s="881">
        <f>'2.CO2-Sector'!AH54</f>
        <v>2625.9809496582247</v>
      </c>
      <c r="AI124" s="881">
        <f>'2.CO2-Sector'!AI54</f>
        <v>2459.6175385106635</v>
      </c>
      <c r="AJ124" s="881">
        <f>'2.CO2-Sector'!AJ54</f>
        <v>2623.9051706647697</v>
      </c>
      <c r="AK124" s="881">
        <f>'2.CO2-Sector'!AK54</f>
        <v>2658.7016803623533</v>
      </c>
      <c r="AL124" s="881">
        <f>'2.CO2-Sector'!AL54</f>
        <v>2727.2519354331953</v>
      </c>
      <c r="AM124" s="881">
        <f>'2.CO2-Sector'!AM54</f>
        <v>2849.53370683106</v>
      </c>
      <c r="AN124" s="881">
        <f>'2.CO2-Sector'!AN54</f>
        <v>2780.1639392403536</v>
      </c>
      <c r="AO124" s="881">
        <f>'2.CO2-Sector'!AO54</f>
        <v>2873.7456163919296</v>
      </c>
      <c r="AP124" s="881">
        <f>'2.CO2-Sector'!AP54</f>
        <v>2864.9556781979368</v>
      </c>
      <c r="AQ124" s="881">
        <f>'2.CO2-Sector'!AQ54</f>
        <v>3078.8740118536757</v>
      </c>
      <c r="AR124" s="881">
        <f>'2.CO2-Sector'!AR54</f>
        <v>3047.6147118395124</v>
      </c>
      <c r="AS124" s="881">
        <f>'2.CO2-Sector'!AS54</f>
        <v>2778.9279297676508</v>
      </c>
      <c r="AT124" s="881">
        <f>'2.CO2-Sector'!AT54</f>
        <v>2865.6191783171362</v>
      </c>
      <c r="AU124" s="881">
        <f>'2.CO2-Sector'!AU54</f>
        <v>2750.0446651403067</v>
      </c>
      <c r="AV124" s="881">
        <f>'2.CO2-Sector'!AV54</f>
        <v>2703.1801637853519</v>
      </c>
      <c r="AW124" s="881">
        <f>'2.CO2-Sector'!AW54</f>
        <v>2553.9715961843394</v>
      </c>
      <c r="AX124" s="881">
        <f>'2.CO2-Sector'!AX54</f>
        <v>2689.2054736697214</v>
      </c>
      <c r="AY124" s="881">
        <f>'2.CO2-Sector'!AY54</f>
        <v>2532.0916491730582</v>
      </c>
      <c r="AZ124" s="881">
        <f>'2.CO2-Sector'!AZ54</f>
        <v>2493.0252203481596</v>
      </c>
      <c r="BA124" s="882">
        <f>'2.CO2-Sector'!BA54</f>
        <v>2591.2653223449588</v>
      </c>
      <c r="BB124" s="881">
        <f>'2.CO2-Sector'!BB54</f>
        <v>2699.7375470588722</v>
      </c>
      <c r="BC124" s="883">
        <f>'2.CO2-Sector'!BC54</f>
        <v>2755.057012080119</v>
      </c>
      <c r="BD124" s="881">
        <f>'2.CO2-Sector'!BD54</f>
        <v>2646.3128304442657</v>
      </c>
      <c r="BE124" s="882">
        <f>'2.CO2-Sector'!BE54</f>
        <v>2406.0834798135984</v>
      </c>
      <c r="BF124" s="882">
        <f>'2.CO2-Sector'!BF54</f>
        <v>2383.9294588268267</v>
      </c>
      <c r="BG124" s="881">
        <f>'2.CO2-Sector'!BG54</f>
        <v>2384.6451591575546</v>
      </c>
      <c r="BH124" s="884"/>
      <c r="BI124" s="847"/>
    </row>
    <row r="125" spans="2:65" ht="15.75" thickBot="1">
      <c r="B125" s="33"/>
      <c r="C125" s="33"/>
      <c r="D125" s="33"/>
      <c r="E125" s="33"/>
      <c r="F125" s="33"/>
      <c r="G125" s="33"/>
      <c r="H125" s="33"/>
      <c r="I125" s="33"/>
      <c r="J125" s="33"/>
      <c r="K125" s="33"/>
      <c r="L125" s="33"/>
      <c r="M125" s="33"/>
      <c r="N125" s="33"/>
      <c r="O125" s="33"/>
      <c r="P125" s="33"/>
      <c r="Q125" s="848"/>
      <c r="R125" s="885"/>
      <c r="S125" s="886" t="s">
        <v>385</v>
      </c>
      <c r="T125" s="887"/>
      <c r="U125" s="888"/>
      <c r="V125" s="888"/>
      <c r="W125" s="888"/>
      <c r="X125" s="888"/>
      <c r="Y125" s="888"/>
      <c r="Z125" s="888"/>
      <c r="AA125" s="888">
        <f>'2.CO2-Sector'!AA55</f>
        <v>64.613207000000031</v>
      </c>
      <c r="AB125" s="888">
        <f>'2.CO2-Sector'!AB55</f>
        <v>66.803699000000023</v>
      </c>
      <c r="AC125" s="888">
        <f>'2.CO2-Sector'!AC55</f>
        <v>65.368480000000034</v>
      </c>
      <c r="AD125" s="888">
        <f>'2.CO2-Sector'!AD55</f>
        <v>59.679443000000013</v>
      </c>
      <c r="AE125" s="888">
        <f>'2.CO2-Sector'!AE55</f>
        <v>67.102707000000024</v>
      </c>
      <c r="AF125" s="888">
        <f>'2.CO2-Sector'!AF55</f>
        <v>71.847638000000018</v>
      </c>
      <c r="AG125" s="888">
        <f>'2.CO2-Sector'!AG55</f>
        <v>79.849708000000021</v>
      </c>
      <c r="AH125" s="888">
        <f>'2.CO2-Sector'!AH55</f>
        <v>86.356879000000049</v>
      </c>
      <c r="AI125" s="888">
        <f>'2.CO2-Sector'!AI55</f>
        <v>86.735898000000077</v>
      </c>
      <c r="AJ125" s="888">
        <f>'2.CO2-Sector'!AJ55</f>
        <v>89.569040000000015</v>
      </c>
      <c r="AK125" s="888">
        <f>'2.CO2-Sector'!AK55</f>
        <v>86.668848000000054</v>
      </c>
      <c r="AL125" s="888">
        <f>'2.CO2-Sector'!AL55</f>
        <v>78.827302000000017</v>
      </c>
      <c r="AM125" s="888">
        <f>'2.CO2-Sector'!AM55</f>
        <v>80.656660000000073</v>
      </c>
      <c r="AN125" s="888">
        <f>'2.CO2-Sector'!AN55</f>
        <v>86.201701999999983</v>
      </c>
      <c r="AO125" s="888">
        <f>'2.CO2-Sector'!AO55</f>
        <v>87.126387000000008</v>
      </c>
      <c r="AP125" s="888">
        <f>'2.CO2-Sector'!AP55</f>
        <v>90.227606999999992</v>
      </c>
      <c r="AQ125" s="888">
        <f>'2.CO2-Sector'!AQ55</f>
        <v>87.797462000000053</v>
      </c>
      <c r="AR125" s="888">
        <f>'2.CO2-Sector'!AR55</f>
        <v>86.709739000000042</v>
      </c>
      <c r="AS125" s="888">
        <f>'2.CO2-Sector'!AS55</f>
        <v>72.491562000000002</v>
      </c>
      <c r="AT125" s="888">
        <f>'2.CO2-Sector'!AT55</f>
        <v>72.185683000000026</v>
      </c>
      <c r="AU125" s="888">
        <f>'2.CO2-Sector'!AU55</f>
        <v>76.792199000000039</v>
      </c>
      <c r="AV125" s="888">
        <f>'2.CO2-Sector'!AV55</f>
        <v>88.116302000000047</v>
      </c>
      <c r="AW125" s="888">
        <f>'2.CO2-Sector'!AW55</f>
        <v>99.906697000000023</v>
      </c>
      <c r="AX125" s="888">
        <f>'2.CO2-Sector'!AX55</f>
        <v>93.526186000000024</v>
      </c>
      <c r="AY125" s="888">
        <f>'2.CO2-Sector'!AY55</f>
        <v>90.599487000000025</v>
      </c>
      <c r="AZ125" s="888">
        <f>'2.CO2-Sector'!AZ55</f>
        <v>96.736382000000006</v>
      </c>
      <c r="BA125" s="889">
        <f>'2.CO2-Sector'!BA55</f>
        <v>106.95248199999999</v>
      </c>
      <c r="BB125" s="888">
        <f>'2.CO2-Sector'!BB55</f>
        <v>110.63789999999999</v>
      </c>
      <c r="BC125" s="890">
        <f>'2.CO2-Sector'!BC55</f>
        <v>105.32984500000002</v>
      </c>
      <c r="BD125" s="888">
        <f>'2.CO2-Sector'!BD55</f>
        <v>99.837092000000027</v>
      </c>
      <c r="BE125" s="889">
        <f>'2.CO2-Sector'!BE55</f>
        <v>86.733533000000051</v>
      </c>
      <c r="BF125" s="889">
        <f>'2.CO2-Sector'!BF55</f>
        <v>80.936017000000021</v>
      </c>
      <c r="BG125" s="888">
        <f>'2.CO2-Sector'!BG55</f>
        <v>66.111013000000042</v>
      </c>
      <c r="BH125" s="891"/>
      <c r="BI125" s="892"/>
      <c r="BJ125" s="48"/>
      <c r="BK125" s="48"/>
      <c r="BL125" s="48"/>
      <c r="BM125" s="48"/>
    </row>
    <row r="126" spans="2:65">
      <c r="B126" s="33"/>
      <c r="C126" s="33"/>
      <c r="D126" s="33"/>
      <c r="E126" s="33"/>
      <c r="F126" s="33"/>
      <c r="G126" s="33"/>
      <c r="H126" s="33"/>
      <c r="I126" s="33"/>
      <c r="J126" s="33"/>
      <c r="K126" s="33"/>
      <c r="L126" s="33"/>
      <c r="M126" s="33"/>
      <c r="N126" s="33"/>
      <c r="O126" s="33"/>
      <c r="P126" s="33"/>
      <c r="Q126" s="839"/>
      <c r="R126" s="893" t="s">
        <v>47</v>
      </c>
      <c r="S126" s="894"/>
      <c r="T126" s="895"/>
      <c r="U126" s="896"/>
      <c r="V126" s="896"/>
      <c r="W126" s="896"/>
      <c r="X126" s="896"/>
      <c r="Y126" s="896"/>
      <c r="Z126" s="896"/>
      <c r="AA126" s="896">
        <f>'2.CO2-Sector'!AA56</f>
        <v>23733.741615913474</v>
      </c>
      <c r="AB126" s="896">
        <f>'2.CO2-Sector'!AB56</f>
        <v>23905.539656478864</v>
      </c>
      <c r="AC126" s="896">
        <f>'2.CO2-Sector'!AC56</f>
        <v>25733.613026581148</v>
      </c>
      <c r="AD126" s="896">
        <f>'2.CO2-Sector'!AD56</f>
        <v>24825.049493178802</v>
      </c>
      <c r="AE126" s="896">
        <f>'2.CO2-Sector'!AE56</f>
        <v>28443.121329943569</v>
      </c>
      <c r="AF126" s="896">
        <f>'2.CO2-Sector'!AF56</f>
        <v>28971.630345248821</v>
      </c>
      <c r="AG126" s="896">
        <f>'2.CO2-Sector'!AG56</f>
        <v>29416.827947269649</v>
      </c>
      <c r="AH126" s="896">
        <f>'2.CO2-Sector'!AH56</f>
        <v>31025.759163488692</v>
      </c>
      <c r="AI126" s="896">
        <f>'2.CO2-Sector'!AI56</f>
        <v>31204.748352109815</v>
      </c>
      <c r="AJ126" s="896">
        <f>'2.CO2-Sector'!AJ56</f>
        <v>31100.931039106683</v>
      </c>
      <c r="AK126" s="896">
        <f>'2.CO2-Sector'!AK56</f>
        <v>32506.22311881826</v>
      </c>
      <c r="AL126" s="896">
        <f>'2.CO2-Sector'!AL56</f>
        <v>32186.238828240836</v>
      </c>
      <c r="AM126" s="896">
        <f>'2.CO2-Sector'!AM56</f>
        <v>32541.80313870847</v>
      </c>
      <c r="AN126" s="896">
        <f>'2.CO2-Sector'!AN56</f>
        <v>33417.553878821462</v>
      </c>
      <c r="AO126" s="896">
        <f>'2.CO2-Sector'!AO56</f>
        <v>32741.084880483868</v>
      </c>
      <c r="AP126" s="896">
        <f>'2.CO2-Sector'!AP56</f>
        <v>32056.70994704336</v>
      </c>
      <c r="AQ126" s="896">
        <f>'2.CO2-Sector'!AQ56</f>
        <v>30529.592469455867</v>
      </c>
      <c r="AR126" s="896">
        <f>'2.CO2-Sector'!AR56</f>
        <v>31124.923434540829</v>
      </c>
      <c r="AS126" s="896">
        <f>'2.CO2-Sector'!AS56</f>
        <v>32334.958322948602</v>
      </c>
      <c r="AT126" s="896">
        <f>'2.CO2-Sector'!AT56</f>
        <v>28725.565129874285</v>
      </c>
      <c r="AU126" s="896">
        <f>'2.CO2-Sector'!AU56</f>
        <v>29468.609836239379</v>
      </c>
      <c r="AV126" s="896">
        <f>'2.CO2-Sector'!AV56</f>
        <v>28710.425771128695</v>
      </c>
      <c r="AW126" s="896">
        <f>'2.CO2-Sector'!AW56</f>
        <v>30387.787402875547</v>
      </c>
      <c r="AX126" s="896">
        <f>'2.CO2-Sector'!AX56</f>
        <v>29908.626161743803</v>
      </c>
      <c r="AY126" s="896">
        <f>'2.CO2-Sector'!AY56</f>
        <v>29168.761314983349</v>
      </c>
      <c r="AZ126" s="896">
        <f>'2.CO2-Sector'!AZ56</f>
        <v>29602.180490718987</v>
      </c>
      <c r="BA126" s="897">
        <f>'2.CO2-Sector'!BA56</f>
        <v>29779.50982590477</v>
      </c>
      <c r="BB126" s="896">
        <f>'2.CO2-Sector'!BB56</f>
        <v>30110.445136920494</v>
      </c>
      <c r="BC126" s="898">
        <f>'2.CO2-Sector'!BC56</f>
        <v>30798.055021154389</v>
      </c>
      <c r="BD126" s="896">
        <f>'2.CO2-Sector'!BD56</f>
        <v>31321.800978049978</v>
      </c>
      <c r="BE126" s="897">
        <f>'2.CO2-Sector'!BE56</f>
        <v>29798.888008266389</v>
      </c>
      <c r="BF126" s="897">
        <f>'2.CO2-Sector'!BF56</f>
        <v>29833.560184936658</v>
      </c>
      <c r="BG126" s="896">
        <f>'2.CO2-Sector'!BG56</f>
        <v>29923.986406894357</v>
      </c>
      <c r="BH126" s="899"/>
      <c r="BI126" s="699"/>
    </row>
    <row r="127" spans="2:65" ht="28.5" customHeight="1">
      <c r="B127" s="33"/>
      <c r="C127" s="33"/>
      <c r="D127" s="33"/>
      <c r="E127" s="33"/>
      <c r="F127" s="33"/>
      <c r="G127" s="33"/>
      <c r="H127" s="33"/>
      <c r="I127" s="33"/>
      <c r="J127" s="33"/>
      <c r="K127" s="33"/>
      <c r="L127" s="33"/>
      <c r="M127" s="33"/>
      <c r="N127" s="33"/>
      <c r="O127" s="33"/>
      <c r="P127" s="33"/>
      <c r="Q127" s="848"/>
      <c r="R127" s="900"/>
      <c r="S127" s="1232" t="s">
        <v>386</v>
      </c>
      <c r="T127" s="1233"/>
      <c r="U127" s="901"/>
      <c r="V127" s="901"/>
      <c r="W127" s="901"/>
      <c r="X127" s="901"/>
      <c r="Y127" s="901"/>
      <c r="Z127" s="901"/>
      <c r="AA127" s="901">
        <f>'2.CO2-Sector'!AA57</f>
        <v>12318.702925351379</v>
      </c>
      <c r="AB127" s="901">
        <f>'2.CO2-Sector'!AB57</f>
        <v>12331.274808730599</v>
      </c>
      <c r="AC127" s="901">
        <f>'2.CO2-Sector'!AC57</f>
        <v>13375.611278138173</v>
      </c>
      <c r="AD127" s="901">
        <f>'2.CO2-Sector'!AD57</f>
        <v>13179.842297780478</v>
      </c>
      <c r="AE127" s="901">
        <f>'2.CO2-Sector'!AE57</f>
        <v>15711.933403069759</v>
      </c>
      <c r="AF127" s="901">
        <f>'2.CO2-Sector'!AF57</f>
        <v>16009.691542559258</v>
      </c>
      <c r="AG127" s="901">
        <f>'2.CO2-Sector'!AG57</f>
        <v>16404.817393740297</v>
      </c>
      <c r="AH127" s="901">
        <f>'2.CO2-Sector'!AH57</f>
        <v>17018.945499746162</v>
      </c>
      <c r="AI127" s="901">
        <f>'2.CO2-Sector'!AI57</f>
        <v>17039.736188865427</v>
      </c>
      <c r="AJ127" s="901">
        <f>'2.CO2-Sector'!AJ57</f>
        <v>16769.845156652267</v>
      </c>
      <c r="AK127" s="901">
        <f>'2.CO2-Sector'!AK57</f>
        <v>16884.141410693082</v>
      </c>
      <c r="AL127" s="901">
        <f>'2.CO2-Sector'!AL57</f>
        <v>15669.526497158762</v>
      </c>
      <c r="AM127" s="901">
        <f>'2.CO2-Sector'!AM57</f>
        <v>15145.670732317754</v>
      </c>
      <c r="AN127" s="901">
        <f>'2.CO2-Sector'!AN57</f>
        <v>15164.199547351556</v>
      </c>
      <c r="AO127" s="901">
        <f>'2.CO2-Sector'!AO57</f>
        <v>14652.559278399103</v>
      </c>
      <c r="AP127" s="901">
        <f>'2.CO2-Sector'!AP57</f>
        <v>14208.590361775487</v>
      </c>
      <c r="AQ127" s="901">
        <f>'2.CO2-Sector'!AQ57</f>
        <v>13428.260560771374</v>
      </c>
      <c r="AR127" s="901">
        <f>'2.CO2-Sector'!AR57</f>
        <v>13602.48190033213</v>
      </c>
      <c r="AS127" s="901">
        <f>'2.CO2-Sector'!AS57</f>
        <v>14672.466417296746</v>
      </c>
      <c r="AT127" s="901">
        <f>'2.CO2-Sector'!AT57</f>
        <v>12203.204898081363</v>
      </c>
      <c r="AU127" s="901">
        <f>'2.CO2-Sector'!AU57</f>
        <v>12508.595810383389</v>
      </c>
      <c r="AV127" s="901">
        <f>'2.CO2-Sector'!AV57</f>
        <v>11730.940750035754</v>
      </c>
      <c r="AW127" s="901">
        <f>'2.CO2-Sector'!AW57</f>
        <v>12318.675847096167</v>
      </c>
      <c r="AX127" s="901">
        <f>'2.CO2-Sector'!AX57</f>
        <v>12200.045994286549</v>
      </c>
      <c r="AY127" s="901">
        <f>'2.CO2-Sector'!AY57</f>
        <v>11721.312616999692</v>
      </c>
      <c r="AZ127" s="901">
        <f>'2.CO2-Sector'!AZ57</f>
        <v>11665.875229557427</v>
      </c>
      <c r="BA127" s="902">
        <f>'2.CO2-Sector'!BA57</f>
        <v>11094.641242872956</v>
      </c>
      <c r="BB127" s="901">
        <f>'2.CO2-Sector'!BB57</f>
        <v>10825.819817788208</v>
      </c>
      <c r="BC127" s="903">
        <f>'2.CO2-Sector'!BC57</f>
        <v>11627.562445116577</v>
      </c>
      <c r="BD127" s="901">
        <f>'2.CO2-Sector'!BD57</f>
        <v>11358.541570988056</v>
      </c>
      <c r="BE127" s="902">
        <f>'2.CO2-Sector'!BE57</f>
        <v>10423.8871620747</v>
      </c>
      <c r="BF127" s="902">
        <f>'2.CO2-Sector'!BF57</f>
        <v>10636.760217669214</v>
      </c>
      <c r="BG127" s="901">
        <f>'2.CO2-Sector'!BG57</f>
        <v>10633.396065599962</v>
      </c>
      <c r="BH127" s="904"/>
      <c r="BI127" s="699"/>
    </row>
    <row r="128" spans="2:65" ht="15" customHeight="1">
      <c r="B128" s="33"/>
      <c r="C128" s="33"/>
      <c r="D128" s="33"/>
      <c r="E128" s="33"/>
      <c r="F128" s="33"/>
      <c r="G128" s="33"/>
      <c r="H128" s="33"/>
      <c r="I128" s="33"/>
      <c r="J128" s="33"/>
      <c r="K128" s="33"/>
      <c r="L128" s="33"/>
      <c r="M128" s="33"/>
      <c r="N128" s="33"/>
      <c r="O128" s="33"/>
      <c r="P128" s="33"/>
      <c r="Q128" s="848"/>
      <c r="R128" s="900"/>
      <c r="S128" s="861" t="s">
        <v>387</v>
      </c>
      <c r="T128" s="905"/>
      <c r="U128" s="751"/>
      <c r="V128" s="751"/>
      <c r="W128" s="751"/>
      <c r="X128" s="751"/>
      <c r="Y128" s="751"/>
      <c r="Z128" s="751"/>
      <c r="AA128" s="751">
        <f>'2.CO2-Sector'!AA58</f>
        <v>702.83026999291678</v>
      </c>
      <c r="AB128" s="751">
        <f>'2.CO2-Sector'!AB58</f>
        <v>686.44620024230187</v>
      </c>
      <c r="AC128" s="751">
        <f>'2.CO2-Sector'!AC58</f>
        <v>698.89764571316766</v>
      </c>
      <c r="AD128" s="751">
        <f>'2.CO2-Sector'!AD58</f>
        <v>680.74547632983922</v>
      </c>
      <c r="AE128" s="751">
        <f>'2.CO2-Sector'!AE58</f>
        <v>701.91349393186852</v>
      </c>
      <c r="AF128" s="751">
        <f>'2.CO2-Sector'!AF58</f>
        <v>667.82873473264453</v>
      </c>
      <c r="AG128" s="751">
        <f>'2.CO2-Sector'!AG58</f>
        <v>640.46784939712438</v>
      </c>
      <c r="AH128" s="751">
        <f>'2.CO2-Sector'!AH58</f>
        <v>655.23057167867137</v>
      </c>
      <c r="AI128" s="751">
        <f>'2.CO2-Sector'!AI58</f>
        <v>609.1187236752379</v>
      </c>
      <c r="AJ128" s="751">
        <f>'2.CO2-Sector'!AJ58</f>
        <v>652.57502705106276</v>
      </c>
      <c r="AK128" s="751">
        <f>'2.CO2-Sector'!AK58</f>
        <v>655.91443265909516</v>
      </c>
      <c r="AL128" s="751">
        <f>'2.CO2-Sector'!AL58</f>
        <v>630.52981102330273</v>
      </c>
      <c r="AM128" s="751">
        <f>'2.CO2-Sector'!AM58</f>
        <v>577.04643230948568</v>
      </c>
      <c r="AN128" s="751">
        <f>'2.CO2-Sector'!AN58</f>
        <v>516.5268173218675</v>
      </c>
      <c r="AO128" s="751">
        <f>'2.CO2-Sector'!AO58</f>
        <v>506.69926841574829</v>
      </c>
      <c r="AP128" s="751">
        <f>'2.CO2-Sector'!AP58</f>
        <v>506.81438218982044</v>
      </c>
      <c r="AQ128" s="751">
        <f>'2.CO2-Sector'!AQ58</f>
        <v>522.35987148863205</v>
      </c>
      <c r="AR128" s="751">
        <f>'2.CO2-Sector'!AR58</f>
        <v>561.19836242802796</v>
      </c>
      <c r="AS128" s="751">
        <f>'2.CO2-Sector'!AS58</f>
        <v>530.41167542322773</v>
      </c>
      <c r="AT128" s="751">
        <f>'2.CO2-Sector'!AT58</f>
        <v>513.68788841490209</v>
      </c>
      <c r="AU128" s="751">
        <f>'2.CO2-Sector'!AU58</f>
        <v>526.91409091663695</v>
      </c>
      <c r="AV128" s="751">
        <f>'2.CO2-Sector'!AV58</f>
        <v>524.12535460171284</v>
      </c>
      <c r="AW128" s="751">
        <f>'2.CO2-Sector'!AW58</f>
        <v>528.10321016884393</v>
      </c>
      <c r="AX128" s="751">
        <f>'2.CO2-Sector'!AX58</f>
        <v>604.69033239592966</v>
      </c>
      <c r="AY128" s="751">
        <f>'2.CO2-Sector'!AY58</f>
        <v>617.02824714749113</v>
      </c>
      <c r="AZ128" s="751">
        <f>'2.CO2-Sector'!AZ58</f>
        <v>624.93138440348548</v>
      </c>
      <c r="BA128" s="906">
        <f>'2.CO2-Sector'!BA58</f>
        <v>618.83151051759683</v>
      </c>
      <c r="BB128" s="751">
        <f>'2.CO2-Sector'!BB58</f>
        <v>636.62217425062067</v>
      </c>
      <c r="BC128" s="907">
        <f>'2.CO2-Sector'!BC58</f>
        <v>673.37481073742629</v>
      </c>
      <c r="BD128" s="751">
        <f>'2.CO2-Sector'!BD58</f>
        <v>582.47679245077279</v>
      </c>
      <c r="BE128" s="906">
        <f>'2.CO2-Sector'!BE58</f>
        <v>597.18511644765408</v>
      </c>
      <c r="BF128" s="906">
        <f>'2.CO2-Sector'!BF58</f>
        <v>679.10227987917926</v>
      </c>
      <c r="BG128" s="751">
        <f>'2.CO2-Sector'!BG58</f>
        <v>654.38255986327204</v>
      </c>
      <c r="BH128" s="908"/>
      <c r="BI128" s="699"/>
    </row>
    <row r="129" spans="2:71" ht="15.75" thickBot="1">
      <c r="B129" s="33"/>
      <c r="C129" s="33"/>
      <c r="D129" s="33"/>
      <c r="E129" s="33"/>
      <c r="F129" s="33"/>
      <c r="G129" s="33"/>
      <c r="H129" s="33"/>
      <c r="I129" s="33"/>
      <c r="J129" s="33"/>
      <c r="K129" s="33"/>
      <c r="L129" s="33"/>
      <c r="M129" s="33"/>
      <c r="N129" s="33"/>
      <c r="O129" s="33"/>
      <c r="P129" s="33"/>
      <c r="Q129" s="848"/>
      <c r="R129" s="909"/>
      <c r="S129" s="910" t="s">
        <v>48</v>
      </c>
      <c r="T129" s="911"/>
      <c r="U129" s="913"/>
      <c r="V129" s="913"/>
      <c r="W129" s="913"/>
      <c r="X129" s="913"/>
      <c r="Y129" s="913"/>
      <c r="Z129" s="913"/>
      <c r="AA129" s="913">
        <f>'2.CO2-Sector'!AA59</f>
        <v>10712.208420569179</v>
      </c>
      <c r="AB129" s="913">
        <f>'2.CO2-Sector'!AB59</f>
        <v>10887.818647505963</v>
      </c>
      <c r="AC129" s="913">
        <f>'2.CO2-Sector'!AC59</f>
        <v>11659.104102729807</v>
      </c>
      <c r="AD129" s="913">
        <f>'2.CO2-Sector'!AD59</f>
        <v>10964.461719068484</v>
      </c>
      <c r="AE129" s="913">
        <f>'2.CO2-Sector'!AE59</f>
        <v>12029.27443294194</v>
      </c>
      <c r="AF129" s="913">
        <f>'2.CO2-Sector'!AF59</f>
        <v>12294.110067956917</v>
      </c>
      <c r="AG129" s="913">
        <f>'2.CO2-Sector'!AG59</f>
        <v>12371.542704132225</v>
      </c>
      <c r="AH129" s="913">
        <f>'2.CO2-Sector'!AH59</f>
        <v>13351.583092063858</v>
      </c>
      <c r="AI129" s="913">
        <f>'2.CO2-Sector'!AI59</f>
        <v>13555.89343956915</v>
      </c>
      <c r="AJ129" s="913">
        <f>'2.CO2-Sector'!AJ59</f>
        <v>13678.510855403354</v>
      </c>
      <c r="AK129" s="913">
        <f>'2.CO2-Sector'!AK59</f>
        <v>14966.167275466083</v>
      </c>
      <c r="AL129" s="913">
        <f>'2.CO2-Sector'!AL59</f>
        <v>15886.182520058768</v>
      </c>
      <c r="AM129" s="913">
        <f>'2.CO2-Sector'!AM59</f>
        <v>16819.08597408123</v>
      </c>
      <c r="AN129" s="913">
        <f>'2.CO2-Sector'!AN59</f>
        <v>17736.827514148034</v>
      </c>
      <c r="AO129" s="913">
        <f>'2.CO2-Sector'!AO59</f>
        <v>17581.826333669014</v>
      </c>
      <c r="AP129" s="913">
        <f>'2.CO2-Sector'!AP59</f>
        <v>17341.305203078053</v>
      </c>
      <c r="AQ129" s="913">
        <f>'2.CO2-Sector'!AQ59</f>
        <v>16578.972037195861</v>
      </c>
      <c r="AR129" s="913">
        <f>'2.CO2-Sector'!AR59</f>
        <v>16961.243171780672</v>
      </c>
      <c r="AS129" s="913">
        <f>'2.CO2-Sector'!AS59</f>
        <v>17132.080230228628</v>
      </c>
      <c r="AT129" s="913">
        <f>'2.CO2-Sector'!AT59</f>
        <v>16008.672343378019</v>
      </c>
      <c r="AU129" s="913">
        <f>'2.CO2-Sector'!AU59</f>
        <v>16433.099934939353</v>
      </c>
      <c r="AV129" s="913">
        <f>'2.CO2-Sector'!AV59</f>
        <v>16455.359666491229</v>
      </c>
      <c r="AW129" s="913">
        <f>'2.CO2-Sector'!AW59</f>
        <v>17541.008345610535</v>
      </c>
      <c r="AX129" s="913">
        <f>'2.CO2-Sector'!AX59</f>
        <v>17103.889835061324</v>
      </c>
      <c r="AY129" s="913">
        <f>'2.CO2-Sector'!AY59</f>
        <v>16830.420450836165</v>
      </c>
      <c r="AZ129" s="913">
        <f>'2.CO2-Sector'!AZ59</f>
        <v>17311.373876758076</v>
      </c>
      <c r="BA129" s="914">
        <f>'2.CO2-Sector'!BA59</f>
        <v>18066.037072514217</v>
      </c>
      <c r="BB129" s="913">
        <f>'2.CO2-Sector'!BB59</f>
        <v>18648.003144881666</v>
      </c>
      <c r="BC129" s="915">
        <f>'2.CO2-Sector'!BC59</f>
        <v>18497.117765300383</v>
      </c>
      <c r="BD129" s="913">
        <f>'2.CO2-Sector'!BD59</f>
        <v>19380.782614611147</v>
      </c>
      <c r="BE129" s="914">
        <f>'2.CO2-Sector'!BE59</f>
        <v>18777.815729744034</v>
      </c>
      <c r="BF129" s="914">
        <f>'2.CO2-Sector'!BF59</f>
        <v>18517.697687388263</v>
      </c>
      <c r="BG129" s="913">
        <f>'2.CO2-Sector'!BG59</f>
        <v>18636.207781431123</v>
      </c>
      <c r="BH129" s="916"/>
      <c r="BI129" s="892"/>
    </row>
    <row r="130" spans="2:71" ht="17.25">
      <c r="B130" s="33"/>
      <c r="C130" s="33"/>
      <c r="D130" s="33"/>
      <c r="E130" s="33"/>
      <c r="F130" s="33"/>
      <c r="G130" s="33"/>
      <c r="H130" s="33"/>
      <c r="I130" s="33"/>
      <c r="J130" s="33"/>
      <c r="K130" s="33"/>
      <c r="L130" s="33"/>
      <c r="M130" s="33"/>
      <c r="N130" s="33"/>
      <c r="O130" s="33"/>
      <c r="P130" s="33"/>
      <c r="Q130" s="839"/>
      <c r="R130" s="917" t="s">
        <v>471</v>
      </c>
      <c r="S130" s="917"/>
      <c r="T130" s="918"/>
      <c r="U130" s="919"/>
      <c r="V130" s="919"/>
      <c r="W130" s="919"/>
      <c r="X130" s="919"/>
      <c r="Y130" s="919"/>
      <c r="Z130" s="919"/>
      <c r="AA130" s="919">
        <f>'2.CO2-Sector'!AA60</f>
        <v>6795.0387946661231</v>
      </c>
      <c r="AB130" s="919">
        <f>'2.CO2-Sector'!AB60</f>
        <v>6602.8930628142125</v>
      </c>
      <c r="AC130" s="919">
        <f>'2.CO2-Sector'!AC60</f>
        <v>6304.6705151774731</v>
      </c>
      <c r="AD130" s="919">
        <f>'2.CO2-Sector'!AD60</f>
        <v>6092.0223963285362</v>
      </c>
      <c r="AE130" s="919">
        <f>'2.CO2-Sector'!AE60</f>
        <v>5898.4322146254581</v>
      </c>
      <c r="AF130" s="919">
        <f>'2.CO2-Sector'!AF60</f>
        <v>6082.1955227939961</v>
      </c>
      <c r="AG130" s="919">
        <f>'2.CO2-Sector'!AG60</f>
        <v>6198.5638849455663</v>
      </c>
      <c r="AH130" s="919">
        <f>'2.CO2-Sector'!AH60</f>
        <v>6140.9660132371218</v>
      </c>
      <c r="AI130" s="919">
        <f>'2.CO2-Sector'!AI60</f>
        <v>5697.9782401725042</v>
      </c>
      <c r="AJ130" s="919">
        <f>'2.CO2-Sector'!AJ60</f>
        <v>5716.9042349251031</v>
      </c>
      <c r="AK130" s="919">
        <f>'2.CO2-Sector'!AK60</f>
        <v>5764.8577944419912</v>
      </c>
      <c r="AL130" s="919">
        <f>'2.CO2-Sector'!AL60</f>
        <v>5289.0521116500604</v>
      </c>
      <c r="AM130" s="919">
        <f>'2.CO2-Sector'!AM60</f>
        <v>5016.4083185472164</v>
      </c>
      <c r="AN130" s="919">
        <f>'2.CO2-Sector'!AN60</f>
        <v>4837.3450753546585</v>
      </c>
      <c r="AO130" s="919">
        <f>'2.CO2-Sector'!AO60</f>
        <v>4691.8438954442645</v>
      </c>
      <c r="AP130" s="919">
        <f>'2.CO2-Sector'!AP60</f>
        <v>4631.5071087291481</v>
      </c>
      <c r="AQ130" s="919">
        <f>'2.CO2-Sector'!AQ60</f>
        <v>4551.6526808420622</v>
      </c>
      <c r="AR130" s="919">
        <f>'2.CO2-Sector'!AR60</f>
        <v>4566.4270824510677</v>
      </c>
      <c r="AS130" s="919">
        <f>'2.CO2-Sector'!AS60</f>
        <v>4126.4933399276315</v>
      </c>
      <c r="AT130" s="919">
        <f>'2.CO2-Sector'!AT60</f>
        <v>3783.8396897557923</v>
      </c>
      <c r="AU130" s="919">
        <f>'2.CO2-Sector'!AU60</f>
        <v>3672.5191580444539</v>
      </c>
      <c r="AV130" s="919">
        <f>'2.CO2-Sector'!AV60</f>
        <v>3551.9893143984332</v>
      </c>
      <c r="AW130" s="919">
        <f>'2.CO2-Sector'!AW60</f>
        <v>3573.9329202364438</v>
      </c>
      <c r="AX130" s="919">
        <f>'2.CO2-Sector'!AX60</f>
        <v>3580.6862867909795</v>
      </c>
      <c r="AY130" s="919">
        <f>'2.CO2-Sector'!AY60</f>
        <v>3478.0606253204323</v>
      </c>
      <c r="AZ130" s="919">
        <f>'2.CO2-Sector'!AZ60</f>
        <v>3323.7630793620961</v>
      </c>
      <c r="BA130" s="920">
        <f>'2.CO2-Sector'!BA60</f>
        <v>3255.9220911558596</v>
      </c>
      <c r="BB130" s="919">
        <f>'2.CO2-Sector'!BB60</f>
        <v>3136.6598272112778</v>
      </c>
      <c r="BC130" s="921">
        <f>'2.CO2-Sector'!BC60</f>
        <v>3098.3555624875698</v>
      </c>
      <c r="BD130" s="922">
        <f>'2.CO2-Sector'!BD60</f>
        <v>3013.3247903385382</v>
      </c>
      <c r="BE130" s="923">
        <f>'2.CO2-Sector'!BE60</f>
        <v>2918.0242142470115</v>
      </c>
      <c r="BF130" s="923">
        <f>'2.CO2-Sector'!BF60</f>
        <v>2828.4456550404002</v>
      </c>
      <c r="BG130" s="922">
        <f>'2.CO2-Sector'!BG60</f>
        <v>2822.8706959348701</v>
      </c>
      <c r="BH130" s="924"/>
      <c r="BI130" s="847"/>
    </row>
    <row r="131" spans="2:71">
      <c r="B131" s="33"/>
      <c r="C131" s="33"/>
      <c r="D131" s="33"/>
      <c r="E131" s="33"/>
      <c r="F131" s="33"/>
      <c r="G131" s="33"/>
      <c r="H131" s="33"/>
      <c r="I131" s="33"/>
      <c r="J131" s="33"/>
      <c r="K131" s="33"/>
      <c r="L131" s="33"/>
      <c r="M131" s="33"/>
      <c r="N131" s="33"/>
      <c r="O131" s="33"/>
      <c r="P131" s="33"/>
      <c r="Q131" s="848"/>
      <c r="R131" s="925"/>
      <c r="S131" s="784" t="s">
        <v>49</v>
      </c>
      <c r="T131" s="926"/>
      <c r="U131" s="927"/>
      <c r="V131" s="927"/>
      <c r="W131" s="927"/>
      <c r="X131" s="927"/>
      <c r="Y131" s="927"/>
      <c r="Z131" s="927"/>
      <c r="AA131" s="927">
        <f t="shared" ref="AA131:AX131" si="20">SUM(AA132:AA133)</f>
        <v>732.01263237142848</v>
      </c>
      <c r="AB131" s="927">
        <f t="shared" si="20"/>
        <v>669.24675483809528</v>
      </c>
      <c r="AC131" s="927">
        <f t="shared" si="20"/>
        <v>617.68904015238104</v>
      </c>
      <c r="AD131" s="927">
        <f t="shared" si="20"/>
        <v>649.39861873333325</v>
      </c>
      <c r="AE131" s="927">
        <f t="shared" si="20"/>
        <v>461.93021495238099</v>
      </c>
      <c r="AF131" s="927">
        <f t="shared" si="20"/>
        <v>473.19245233333345</v>
      </c>
      <c r="AG131" s="927">
        <f t="shared" si="20"/>
        <v>452.86890544761911</v>
      </c>
      <c r="AH131" s="927">
        <f t="shared" si="20"/>
        <v>466.20345032380953</v>
      </c>
      <c r="AI131" s="927">
        <f t="shared" si="20"/>
        <v>465.63080153333328</v>
      </c>
      <c r="AJ131" s="927">
        <f t="shared" si="20"/>
        <v>449.73589016190482</v>
      </c>
      <c r="AK131" s="927">
        <f t="shared" si="20"/>
        <v>500.67083900952377</v>
      </c>
      <c r="AL131" s="927">
        <f t="shared" si="20"/>
        <v>418.82785549523805</v>
      </c>
      <c r="AM131" s="927">
        <f t="shared" si="20"/>
        <v>439.84258287619048</v>
      </c>
      <c r="AN131" s="927">
        <f t="shared" si="20"/>
        <v>456.54704228571433</v>
      </c>
      <c r="AO131" s="927">
        <f t="shared" si="20"/>
        <v>429.73283707619044</v>
      </c>
      <c r="AP131" s="927">
        <f t="shared" si="20"/>
        <v>428.08294037142866</v>
      </c>
      <c r="AQ131" s="927">
        <f t="shared" si="20"/>
        <v>398.41545647619051</v>
      </c>
      <c r="AR131" s="927">
        <f t="shared" si="20"/>
        <v>522.67691258095238</v>
      </c>
      <c r="AS131" s="927">
        <f t="shared" si="20"/>
        <v>466.22188391428574</v>
      </c>
      <c r="AT131" s="927">
        <f t="shared" si="20"/>
        <v>416.73084545714289</v>
      </c>
      <c r="AU131" s="927">
        <f t="shared" si="20"/>
        <v>427.24741525714285</v>
      </c>
      <c r="AV131" s="927">
        <f t="shared" si="20"/>
        <v>434.79094319047624</v>
      </c>
      <c r="AW131" s="927">
        <f t="shared" si="20"/>
        <v>541.97401332380957</v>
      </c>
      <c r="AX131" s="927">
        <f t="shared" si="20"/>
        <v>594.0059417809523</v>
      </c>
      <c r="AY131" s="927">
        <f t="shared" ref="AY131:BE131" si="21">SUM(AY132:AY133)</f>
        <v>566.76543345714276</v>
      </c>
      <c r="AZ131" s="927">
        <f t="shared" si="21"/>
        <v>473.5399851809525</v>
      </c>
      <c r="BA131" s="928">
        <f t="shared" si="21"/>
        <v>461.20452504761903</v>
      </c>
      <c r="BB131" s="927">
        <f t="shared" si="21"/>
        <v>501.73216018095241</v>
      </c>
      <c r="BC131" s="929">
        <f t="shared" si="21"/>
        <v>450.14747684761903</v>
      </c>
      <c r="BD131" s="927">
        <f t="shared" si="21"/>
        <v>450.46701731428573</v>
      </c>
      <c r="BE131" s="928">
        <f t="shared" si="21"/>
        <v>440.74797098095235</v>
      </c>
      <c r="BF131" s="928">
        <f t="shared" ref="BF131:BG131" si="22">SUM(BF132:BF133)</f>
        <v>433.56879458095239</v>
      </c>
      <c r="BG131" s="927">
        <f t="shared" si="22"/>
        <v>433.20191378095234</v>
      </c>
      <c r="BH131" s="789"/>
      <c r="BI131" s="847"/>
    </row>
    <row r="132" spans="2:71">
      <c r="B132" s="33"/>
      <c r="C132" s="33"/>
      <c r="D132" s="33"/>
      <c r="E132" s="33"/>
      <c r="F132" s="33"/>
      <c r="G132" s="33"/>
      <c r="H132" s="33"/>
      <c r="I132" s="33"/>
      <c r="J132" s="33"/>
      <c r="K132" s="33"/>
      <c r="L132" s="33"/>
      <c r="M132" s="33"/>
      <c r="N132" s="33"/>
      <c r="O132" s="33"/>
      <c r="P132" s="33"/>
      <c r="Q132" s="848"/>
      <c r="R132" s="925"/>
      <c r="S132" s="362"/>
      <c r="T132" s="855" t="s">
        <v>50</v>
      </c>
      <c r="U132" s="931"/>
      <c r="V132" s="931"/>
      <c r="W132" s="931"/>
      <c r="X132" s="931"/>
      <c r="Y132" s="931"/>
      <c r="Z132" s="931"/>
      <c r="AA132" s="931">
        <f>'2.CO2-Sector'!AA62</f>
        <v>550.23920379999993</v>
      </c>
      <c r="AB132" s="931">
        <f>'2.CO2-Sector'!AB62</f>
        <v>527.37032626666667</v>
      </c>
      <c r="AC132" s="931">
        <f>'2.CO2-Sector'!AC62</f>
        <v>477.13732586666669</v>
      </c>
      <c r="AD132" s="931">
        <f>'2.CO2-Sector'!AD62</f>
        <v>481.58261873333328</v>
      </c>
      <c r="AE132" s="931">
        <f>'2.CO2-Sector'!AE62</f>
        <v>292.75650066666674</v>
      </c>
      <c r="AF132" s="931">
        <f>'2.CO2-Sector'!AF62</f>
        <v>303.52845233333341</v>
      </c>
      <c r="AG132" s="931">
        <f>'2.CO2-Sector'!AG62</f>
        <v>292.73561973333341</v>
      </c>
      <c r="AH132" s="931">
        <f>'2.CO2-Sector'!AH62</f>
        <v>303.65330746666666</v>
      </c>
      <c r="AI132" s="931">
        <f>'2.CO2-Sector'!AI62</f>
        <v>300.00380153333327</v>
      </c>
      <c r="AJ132" s="931">
        <f>'2.CO2-Sector'!AJ62</f>
        <v>293.56731873333337</v>
      </c>
      <c r="AK132" s="931">
        <f>'2.CO2-Sector'!AK62</f>
        <v>332.90198186666657</v>
      </c>
      <c r="AL132" s="931">
        <f>'2.CO2-Sector'!AL62</f>
        <v>247.34728406666662</v>
      </c>
      <c r="AM132" s="931">
        <f>'2.CO2-Sector'!AM62</f>
        <v>269.91772573333333</v>
      </c>
      <c r="AN132" s="931">
        <f>'2.CO2-Sector'!AN62</f>
        <v>246.39832800000002</v>
      </c>
      <c r="AO132" s="931">
        <f>'2.CO2-Sector'!AO62</f>
        <v>236.30097993333328</v>
      </c>
      <c r="AP132" s="931">
        <f>'2.CO2-Sector'!AP62</f>
        <v>231.29451180000001</v>
      </c>
      <c r="AQ132" s="931">
        <f>'2.CO2-Sector'!AQ62</f>
        <v>230.36059933333334</v>
      </c>
      <c r="AR132" s="931">
        <f>'2.CO2-Sector'!AR62</f>
        <v>325.00062686666666</v>
      </c>
      <c r="AS132" s="931">
        <f>'2.CO2-Sector'!AS62</f>
        <v>305.7365982</v>
      </c>
      <c r="AT132" s="931">
        <f>'2.CO2-Sector'!AT62</f>
        <v>270.15270260000005</v>
      </c>
      <c r="AU132" s="931">
        <f>'2.CO2-Sector'!AU62</f>
        <v>242.88427239999999</v>
      </c>
      <c r="AV132" s="931">
        <f>'2.CO2-Sector'!AV62</f>
        <v>246.77580033333334</v>
      </c>
      <c r="AW132" s="931">
        <f>'2.CO2-Sector'!AW62</f>
        <v>369.97487046666669</v>
      </c>
      <c r="AX132" s="931">
        <f>'2.CO2-Sector'!AX62</f>
        <v>379.5766560666666</v>
      </c>
      <c r="AY132" s="931">
        <f>'2.CO2-Sector'!AY62</f>
        <v>362.50329059999996</v>
      </c>
      <c r="AZ132" s="931">
        <f>'2.CO2-Sector'!AZ62</f>
        <v>258.74769946666675</v>
      </c>
      <c r="BA132" s="932">
        <f>'2.CO2-Sector'!BA62</f>
        <v>253.01223933333333</v>
      </c>
      <c r="BB132" s="931">
        <f>'2.CO2-Sector'!BB62</f>
        <v>293.53987446666667</v>
      </c>
      <c r="BC132" s="933">
        <f>'2.CO2-Sector'!BC62</f>
        <v>241.95519113333336</v>
      </c>
      <c r="BD132" s="931">
        <f>'2.CO2-Sector'!BD62</f>
        <v>242.2747316</v>
      </c>
      <c r="BE132" s="932">
        <f>'2.CO2-Sector'!BE62</f>
        <v>232.55568526666661</v>
      </c>
      <c r="BF132" s="932">
        <f>'2.CO2-Sector'!BF62</f>
        <v>225.37650886666665</v>
      </c>
      <c r="BG132" s="931">
        <f>'2.CO2-Sector'!BG62</f>
        <v>225.00962806666664</v>
      </c>
      <c r="BH132" s="934"/>
      <c r="BI132" s="847"/>
    </row>
    <row r="133" spans="2:71">
      <c r="B133" s="33"/>
      <c r="C133" s="33"/>
      <c r="D133" s="33"/>
      <c r="E133" s="33"/>
      <c r="F133" s="33"/>
      <c r="G133" s="33"/>
      <c r="H133" s="33"/>
      <c r="I133" s="33"/>
      <c r="J133" s="33"/>
      <c r="K133" s="33"/>
      <c r="L133" s="33"/>
      <c r="M133" s="33"/>
      <c r="N133" s="33"/>
      <c r="O133" s="33"/>
      <c r="P133" s="33"/>
      <c r="Q133" s="848"/>
      <c r="R133" s="925"/>
      <c r="S133" s="935"/>
      <c r="T133" s="936" t="s">
        <v>51</v>
      </c>
      <c r="U133" s="938"/>
      <c r="V133" s="938"/>
      <c r="W133" s="938"/>
      <c r="X133" s="938"/>
      <c r="Y133" s="938"/>
      <c r="Z133" s="938"/>
      <c r="AA133" s="938">
        <f>'2.CO2-Sector'!AA63</f>
        <v>181.77342857142855</v>
      </c>
      <c r="AB133" s="938">
        <f>'2.CO2-Sector'!AB63</f>
        <v>141.87642857142856</v>
      </c>
      <c r="AC133" s="938">
        <f>'2.CO2-Sector'!AC63</f>
        <v>140.5517142857143</v>
      </c>
      <c r="AD133" s="938">
        <f>'2.CO2-Sector'!AD63</f>
        <v>167.816</v>
      </c>
      <c r="AE133" s="938">
        <f>'2.CO2-Sector'!AE63</f>
        <v>169.17371428571428</v>
      </c>
      <c r="AF133" s="938">
        <f>'2.CO2-Sector'!AF63</f>
        <v>169.66400000000002</v>
      </c>
      <c r="AG133" s="938">
        <f>'2.CO2-Sector'!AG63</f>
        <v>160.13328571428571</v>
      </c>
      <c r="AH133" s="938">
        <f>'2.CO2-Sector'!AH63</f>
        <v>162.55014285714287</v>
      </c>
      <c r="AI133" s="938">
        <f>'2.CO2-Sector'!AI63</f>
        <v>165.62700000000001</v>
      </c>
      <c r="AJ133" s="938">
        <f>'2.CO2-Sector'!AJ63</f>
        <v>156.16857142857145</v>
      </c>
      <c r="AK133" s="939">
        <f>'2.CO2-Sector'!AK63</f>
        <v>167.76885714285717</v>
      </c>
      <c r="AL133" s="939">
        <f>'2.CO2-Sector'!AL63</f>
        <v>171.48057142857147</v>
      </c>
      <c r="AM133" s="939">
        <f>'2.CO2-Sector'!AM63</f>
        <v>169.92485714285715</v>
      </c>
      <c r="AN133" s="939">
        <f>'2.CO2-Sector'!AN63</f>
        <v>210.14871428571431</v>
      </c>
      <c r="AO133" s="939">
        <f>'2.CO2-Sector'!AO63</f>
        <v>193.43185714285713</v>
      </c>
      <c r="AP133" s="939">
        <f>'2.CO2-Sector'!AP63</f>
        <v>196.78842857142862</v>
      </c>
      <c r="AQ133" s="939">
        <f>'2.CO2-Sector'!AQ63</f>
        <v>168.05485714285717</v>
      </c>
      <c r="AR133" s="939">
        <f>'2.CO2-Sector'!AR63</f>
        <v>197.67628571428571</v>
      </c>
      <c r="AS133" s="939">
        <f>'2.CO2-Sector'!AS63</f>
        <v>160.48528571428571</v>
      </c>
      <c r="AT133" s="939">
        <f>'2.CO2-Sector'!AT63</f>
        <v>146.57814285714286</v>
      </c>
      <c r="AU133" s="939">
        <f>'2.CO2-Sector'!AU63</f>
        <v>184.36314285714286</v>
      </c>
      <c r="AV133" s="939">
        <f>'2.CO2-Sector'!AV63</f>
        <v>188.01514285714288</v>
      </c>
      <c r="AW133" s="939">
        <f>'2.CO2-Sector'!AW63</f>
        <v>171.99914285714289</v>
      </c>
      <c r="AX133" s="939">
        <f>'2.CO2-Sector'!AX63</f>
        <v>214.42928571428573</v>
      </c>
      <c r="AY133" s="939">
        <f>'2.CO2-Sector'!AY63</f>
        <v>204.26214285714286</v>
      </c>
      <c r="AZ133" s="939">
        <f>'2.CO2-Sector'!AZ63</f>
        <v>214.79228571428573</v>
      </c>
      <c r="BA133" s="940">
        <f>'2.CO2-Sector'!BA63</f>
        <v>208.1922857142857</v>
      </c>
      <c r="BB133" s="939">
        <f>'2.CO2-Sector'!BB63</f>
        <v>208.1922857142857</v>
      </c>
      <c r="BC133" s="941">
        <f>'2.CO2-Sector'!BC63</f>
        <v>208.1922857142857</v>
      </c>
      <c r="BD133" s="939">
        <f>'2.CO2-Sector'!BD63</f>
        <v>208.1922857142857</v>
      </c>
      <c r="BE133" s="940">
        <f>'2.CO2-Sector'!BE63</f>
        <v>208.1922857142857</v>
      </c>
      <c r="BF133" s="940">
        <f>'2.CO2-Sector'!BF63</f>
        <v>208.1922857142857</v>
      </c>
      <c r="BG133" s="939">
        <f>'2.CO2-Sector'!BG63</f>
        <v>208.1922857142857</v>
      </c>
      <c r="BH133" s="942"/>
      <c r="BI133" s="699"/>
    </row>
    <row r="134" spans="2:71" ht="15.75" customHeight="1">
      <c r="B134" s="33"/>
      <c r="C134" s="33"/>
      <c r="D134" s="33"/>
      <c r="E134" s="33"/>
      <c r="F134" s="33"/>
      <c r="G134" s="33"/>
      <c r="H134" s="33"/>
      <c r="I134" s="33"/>
      <c r="J134" s="33"/>
      <c r="K134" s="33"/>
      <c r="L134" s="33"/>
      <c r="M134" s="33"/>
      <c r="N134" s="33"/>
      <c r="O134" s="33"/>
      <c r="P134" s="33"/>
      <c r="Q134" s="848"/>
      <c r="R134" s="925"/>
      <c r="S134" s="943" t="s">
        <v>52</v>
      </c>
      <c r="T134" s="507"/>
      <c r="U134" s="901"/>
      <c r="V134" s="901"/>
      <c r="W134" s="901"/>
      <c r="X134" s="901"/>
      <c r="Y134" s="901"/>
      <c r="Z134" s="901"/>
      <c r="AA134" s="901">
        <f>'2.CO2-Sector'!AA64</f>
        <v>581.51192917181993</v>
      </c>
      <c r="AB134" s="901">
        <f>'2.CO2-Sector'!AB64</f>
        <v>632.07758762724859</v>
      </c>
      <c r="AC134" s="901">
        <f>'2.CO2-Sector'!AC64</f>
        <v>662.37679809606971</v>
      </c>
      <c r="AD134" s="901">
        <f>'2.CO2-Sector'!AD64</f>
        <v>651.29632389466212</v>
      </c>
      <c r="AE134" s="901">
        <f>'2.CO2-Sector'!AE64</f>
        <v>654.63754298983076</v>
      </c>
      <c r="AF134" s="901">
        <f>'2.CO2-Sector'!AF64</f>
        <v>925.57659150872928</v>
      </c>
      <c r="AG134" s="901">
        <f>'2.CO2-Sector'!AG64</f>
        <v>1027.8219238832148</v>
      </c>
      <c r="AH134" s="901">
        <f>'2.CO2-Sector'!AH64</f>
        <v>1128.0740458815139</v>
      </c>
      <c r="AI134" s="901">
        <f>'2.CO2-Sector'!AI64</f>
        <v>1065.4833434318887</v>
      </c>
      <c r="AJ134" s="901">
        <f>'2.CO2-Sector'!AJ64</f>
        <v>1105.4812414332464</v>
      </c>
      <c r="AK134" s="901">
        <f>'2.CO2-Sector'!AK64</f>
        <v>1031.4351853183075</v>
      </c>
      <c r="AL134" s="901">
        <f>'2.CO2-Sector'!AL64</f>
        <v>1075.859944380813</v>
      </c>
      <c r="AM134" s="901">
        <f>'2.CO2-Sector'!AM64</f>
        <v>1024.0201161174518</v>
      </c>
      <c r="AN134" s="901">
        <f>'2.CO2-Sector'!AN64</f>
        <v>968.51865345971532</v>
      </c>
      <c r="AO134" s="901">
        <f>'2.CO2-Sector'!AO64</f>
        <v>926.09433292729022</v>
      </c>
      <c r="AP134" s="901">
        <f>'2.CO2-Sector'!AP64</f>
        <v>963.41792367067364</v>
      </c>
      <c r="AQ134" s="901">
        <f>'2.CO2-Sector'!AQ64</f>
        <v>991.64558897987058</v>
      </c>
      <c r="AR134" s="901">
        <f>'2.CO2-Sector'!AR64</f>
        <v>1034.5876133924121</v>
      </c>
      <c r="AS134" s="901">
        <f>'2.CO2-Sector'!AS64</f>
        <v>949.34423066965473</v>
      </c>
      <c r="AT134" s="901">
        <f>'2.CO2-Sector'!AT64</f>
        <v>865.76065948867313</v>
      </c>
      <c r="AU134" s="901">
        <f>'2.CO2-Sector'!AU64</f>
        <v>815.234517506609</v>
      </c>
      <c r="AV134" s="901">
        <f>'2.CO2-Sector'!AV64</f>
        <v>774.45516070635449</v>
      </c>
      <c r="AW134" s="901">
        <f>'2.CO2-Sector'!AW64</f>
        <v>759.69692866421997</v>
      </c>
      <c r="AX134" s="901">
        <f>'2.CO2-Sector'!AX64</f>
        <v>707.63192125533192</v>
      </c>
      <c r="AY134" s="901">
        <f>'2.CO2-Sector'!AY64</f>
        <v>703.27840280446026</v>
      </c>
      <c r="AZ134" s="901">
        <f>'2.CO2-Sector'!AZ64</f>
        <v>665.13972451924781</v>
      </c>
      <c r="BA134" s="902">
        <f>'2.CO2-Sector'!BA64</f>
        <v>647.48694224413123</v>
      </c>
      <c r="BB134" s="901">
        <f>'2.CO2-Sector'!BB64</f>
        <v>523.59075486102756</v>
      </c>
      <c r="BC134" s="903">
        <f>'2.CO2-Sector'!BC64</f>
        <v>585.09677276604521</v>
      </c>
      <c r="BD134" s="901">
        <f>'2.CO2-Sector'!BD64</f>
        <v>556.51575208313727</v>
      </c>
      <c r="BE134" s="902">
        <f>'2.CO2-Sector'!BE64</f>
        <v>610.45295603547243</v>
      </c>
      <c r="BF134" s="902">
        <f>'2.CO2-Sector'!BF64</f>
        <v>558.98502046135957</v>
      </c>
      <c r="BG134" s="901">
        <f>'2.CO2-Sector'!BG64</f>
        <v>576.99835589874181</v>
      </c>
      <c r="BH134" s="904"/>
      <c r="BI134" s="699"/>
    </row>
    <row r="135" spans="2:71" ht="15.75" customHeight="1" thickBot="1">
      <c r="B135" s="33"/>
      <c r="C135" s="33"/>
      <c r="D135" s="33"/>
      <c r="E135" s="33"/>
      <c r="F135" s="33"/>
      <c r="G135" s="33"/>
      <c r="H135" s="33"/>
      <c r="I135" s="33"/>
      <c r="J135" s="33"/>
      <c r="K135" s="33"/>
      <c r="L135" s="33"/>
      <c r="M135" s="33"/>
      <c r="N135" s="33"/>
      <c r="O135" s="33"/>
      <c r="P135" s="33"/>
      <c r="Q135" s="944"/>
      <c r="R135" s="925"/>
      <c r="S135" s="945" t="s">
        <v>388</v>
      </c>
      <c r="T135" s="946"/>
      <c r="U135" s="948"/>
      <c r="V135" s="948"/>
      <c r="W135" s="948"/>
      <c r="X135" s="948"/>
      <c r="Y135" s="948"/>
      <c r="Z135" s="948"/>
      <c r="AA135" s="948">
        <f>'2.CO2-Sector'!AA65</f>
        <v>5481.5142331228744</v>
      </c>
      <c r="AB135" s="948">
        <f>'2.CO2-Sector'!AB65</f>
        <v>5301.5687203488687</v>
      </c>
      <c r="AC135" s="948">
        <f>'2.CO2-Sector'!AC65</f>
        <v>5024.6046769290224</v>
      </c>
      <c r="AD135" s="948">
        <f>'2.CO2-Sector'!AD65</f>
        <v>4791.3274537005409</v>
      </c>
      <c r="AE135" s="948">
        <f>'2.CO2-Sector'!AE65</f>
        <v>4781.8644566832463</v>
      </c>
      <c r="AF135" s="948">
        <f>'2.CO2-Sector'!AF65</f>
        <v>4683.4264789519329</v>
      </c>
      <c r="AG135" s="948">
        <f>'2.CO2-Sector'!AG65</f>
        <v>4717.873055614732</v>
      </c>
      <c r="AH135" s="948">
        <f>'2.CO2-Sector'!AH65</f>
        <v>4546.6885170317983</v>
      </c>
      <c r="AI135" s="948">
        <f>'2.CO2-Sector'!AI65</f>
        <v>4166.8640952072828</v>
      </c>
      <c r="AJ135" s="948">
        <f>'2.CO2-Sector'!AJ65</f>
        <v>4161.6871033299512</v>
      </c>
      <c r="AK135" s="948">
        <f>'2.CO2-Sector'!AK65</f>
        <v>4232.7517701141596</v>
      </c>
      <c r="AL135" s="948">
        <f>'2.CO2-Sector'!AL65</f>
        <v>3794.3643117740094</v>
      </c>
      <c r="AM135" s="948">
        <f>'2.CO2-Sector'!AM65</f>
        <v>3552.5456195535739</v>
      </c>
      <c r="AN135" s="948">
        <f>'2.CO2-Sector'!AN65</f>
        <v>3412.2793796092287</v>
      </c>
      <c r="AO135" s="948">
        <f>'2.CO2-Sector'!AO65</f>
        <v>3336.0167254407843</v>
      </c>
      <c r="AP135" s="948">
        <f>'2.CO2-Sector'!AP65</f>
        <v>3240.0062446870456</v>
      </c>
      <c r="AQ135" s="948">
        <f>'2.CO2-Sector'!AQ65</f>
        <v>3161.5916353860007</v>
      </c>
      <c r="AR135" s="948">
        <f>'2.CO2-Sector'!AR65</f>
        <v>3009.1625564777037</v>
      </c>
      <c r="AS135" s="948">
        <f>'2.CO2-Sector'!AS65</f>
        <v>2710.9272253436911</v>
      </c>
      <c r="AT135" s="948">
        <f>'2.CO2-Sector'!AT65</f>
        <v>2501.3481848099764</v>
      </c>
      <c r="AU135" s="948">
        <f>'2.CO2-Sector'!AU65</f>
        <v>2430.0372252807019</v>
      </c>
      <c r="AV135" s="948">
        <f>'2.CO2-Sector'!AV65</f>
        <v>2342.7432105016023</v>
      </c>
      <c r="AW135" s="948">
        <f>'2.CO2-Sector'!AW65</f>
        <v>2272.2619782484144</v>
      </c>
      <c r="AX135" s="948">
        <f>'2.CO2-Sector'!AX65</f>
        <v>2279.0484237546952</v>
      </c>
      <c r="AY135" s="948">
        <f>'2.CO2-Sector'!AY65</f>
        <v>2208.0167890588295</v>
      </c>
      <c r="AZ135" s="948">
        <f>'2.CO2-Sector'!AZ65</f>
        <v>2185.0833696618956</v>
      </c>
      <c r="BA135" s="949">
        <f>'2.CO2-Sector'!BA65</f>
        <v>2147.230623864109</v>
      </c>
      <c r="BB135" s="948">
        <f>'2.CO2-Sector'!BB65</f>
        <v>2111.3369121692981</v>
      </c>
      <c r="BC135" s="950">
        <f>'2.CO2-Sector'!BC65</f>
        <v>2063.1113128739057</v>
      </c>
      <c r="BD135" s="948">
        <f>'2.CO2-Sector'!BD65</f>
        <v>2006.3420209411154</v>
      </c>
      <c r="BE135" s="949">
        <f>'2.CO2-Sector'!BE65</f>
        <v>1866.8232872305869</v>
      </c>
      <c r="BF135" s="949">
        <f>'2.CO2-Sector'!BF65</f>
        <v>1835.8918399980882</v>
      </c>
      <c r="BG135" s="948">
        <f>'2.CO2-Sector'!BG65</f>
        <v>1812.6704262551762</v>
      </c>
      <c r="BH135" s="951"/>
      <c r="BI135" s="689"/>
    </row>
    <row r="136" spans="2:71" ht="16.5" thickTop="1" thickBot="1">
      <c r="Q136" s="952" t="s">
        <v>53</v>
      </c>
      <c r="R136" s="953"/>
      <c r="S136" s="953"/>
      <c r="T136" s="954"/>
      <c r="U136" s="955"/>
      <c r="V136" s="955"/>
      <c r="W136" s="955"/>
      <c r="X136" s="955"/>
      <c r="Y136" s="955"/>
      <c r="Z136" s="955"/>
      <c r="AA136" s="955">
        <f t="shared" ref="AA136:BE136" si="23">SUM(AA5,AA114,AA126,AA130)</f>
        <v>1162677.1089918518</v>
      </c>
      <c r="AB136" s="955">
        <f t="shared" si="23"/>
        <v>1174198.8442625983</v>
      </c>
      <c r="AC136" s="955">
        <f t="shared" si="23"/>
        <v>1183699.3665129484</v>
      </c>
      <c r="AD136" s="955">
        <f t="shared" si="23"/>
        <v>1176478.0226980201</v>
      </c>
      <c r="AE136" s="955">
        <f t="shared" si="23"/>
        <v>1231484.0894472906</v>
      </c>
      <c r="AF136" s="955">
        <f t="shared" si="23"/>
        <v>1243731.4931079058</v>
      </c>
      <c r="AG136" s="955">
        <f t="shared" si="23"/>
        <v>1256263.5897640153</v>
      </c>
      <c r="AH136" s="955">
        <f t="shared" si="23"/>
        <v>1248797.7271864517</v>
      </c>
      <c r="AI136" s="955">
        <f t="shared" si="23"/>
        <v>1208569.4022099727</v>
      </c>
      <c r="AJ136" s="955">
        <f t="shared" si="23"/>
        <v>1245198.1759316635</v>
      </c>
      <c r="AK136" s="955">
        <f t="shared" si="23"/>
        <v>1267987.5519936273</v>
      </c>
      <c r="AL136" s="955">
        <f t="shared" si="23"/>
        <v>1252956.4908163813</v>
      </c>
      <c r="AM136" s="955">
        <f t="shared" si="23"/>
        <v>1282339.6954605838</v>
      </c>
      <c r="AN136" s="955">
        <f t="shared" si="23"/>
        <v>1290704.8221561408</v>
      </c>
      <c r="AO136" s="955">
        <f t="shared" si="23"/>
        <v>1286021.8705882789</v>
      </c>
      <c r="AP136" s="955">
        <f t="shared" si="23"/>
        <v>1293384.6522433001</v>
      </c>
      <c r="AQ136" s="955">
        <f t="shared" si="23"/>
        <v>1270279.9795844706</v>
      </c>
      <c r="AR136" s="955">
        <f t="shared" si="23"/>
        <v>1305845.9518110061</v>
      </c>
      <c r="AS136" s="955">
        <f t="shared" si="23"/>
        <v>1234725.1454237262</v>
      </c>
      <c r="AT136" s="955">
        <f t="shared" si="23"/>
        <v>1165558.5409086114</v>
      </c>
      <c r="AU136" s="955">
        <f t="shared" si="23"/>
        <v>1217137.5750993588</v>
      </c>
      <c r="AV136" s="955">
        <f t="shared" si="23"/>
        <v>1266973.9070711858</v>
      </c>
      <c r="AW136" s="955">
        <f t="shared" si="23"/>
        <v>1308155.8652811693</v>
      </c>
      <c r="AX136" s="955">
        <f t="shared" si="23"/>
        <v>1317471.0704033193</v>
      </c>
      <c r="AY136" s="955">
        <f t="shared" si="23"/>
        <v>1266279.922980794</v>
      </c>
      <c r="AZ136" s="955">
        <f t="shared" si="23"/>
        <v>1225353.8006200478</v>
      </c>
      <c r="BA136" s="956">
        <f t="shared" si="23"/>
        <v>1204601.8015196493</v>
      </c>
      <c r="BB136" s="955">
        <f t="shared" si="23"/>
        <v>1188913.6000022588</v>
      </c>
      <c r="BC136" s="957">
        <f t="shared" si="23"/>
        <v>1143817.1527937006</v>
      </c>
      <c r="BD136" s="955">
        <f t="shared" si="23"/>
        <v>1106627.8193104123</v>
      </c>
      <c r="BE136" s="956">
        <f t="shared" si="23"/>
        <v>1041736.8822439917</v>
      </c>
      <c r="BF136" s="956">
        <f t="shared" ref="BF136:BG136" si="24">SUM(BF5,BF114,BF126,BF130)</f>
        <v>1062742.7130364706</v>
      </c>
      <c r="BG136" s="955">
        <f t="shared" si="24"/>
        <v>1031119.7157523012</v>
      </c>
      <c r="BH136" s="958"/>
      <c r="BI136" s="689"/>
    </row>
    <row r="137" spans="2:71">
      <c r="Q137" s="33"/>
      <c r="R137" s="33"/>
      <c r="S137" s="33"/>
      <c r="T137" s="287"/>
      <c r="U137" s="287"/>
      <c r="V137" s="287"/>
      <c r="W137" s="287"/>
      <c r="X137" s="287"/>
      <c r="Y137" s="287"/>
      <c r="Z137" s="287"/>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row>
    <row r="138" spans="2:71">
      <c r="Q138" s="33"/>
      <c r="R138" s="33"/>
      <c r="S138" s="33"/>
      <c r="T138" s="287"/>
      <c r="U138" s="287"/>
      <c r="V138" s="287"/>
      <c r="W138" s="287"/>
      <c r="X138" s="287"/>
      <c r="Y138" s="287"/>
      <c r="Z138" s="287"/>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row>
    <row r="139" spans="2:71">
      <c r="Q139" s="33"/>
      <c r="R139" s="33"/>
      <c r="S139" s="33"/>
      <c r="T139" s="287"/>
      <c r="U139" s="287"/>
      <c r="V139" s="287"/>
      <c r="W139" s="287"/>
      <c r="X139" s="287"/>
      <c r="Y139" s="287"/>
      <c r="Z139" s="287"/>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row>
    <row r="140" spans="2:71" ht="14.25" customHeight="1">
      <c r="T140" s="30" t="s">
        <v>286</v>
      </c>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I140" s="294"/>
    </row>
    <row r="141" spans="2:71">
      <c r="T141" s="156"/>
      <c r="U141" s="258"/>
      <c r="V141" s="258"/>
      <c r="W141" s="258"/>
      <c r="X141" s="258"/>
      <c r="Y141" s="258"/>
      <c r="Z141" s="258"/>
      <c r="AA141" s="157">
        <v>1990</v>
      </c>
      <c r="AB141" s="157">
        <f t="shared" ref="AB141:BB141" si="25">AA141+1</f>
        <v>1991</v>
      </c>
      <c r="AC141" s="157">
        <f t="shared" si="25"/>
        <v>1992</v>
      </c>
      <c r="AD141" s="157">
        <f t="shared" si="25"/>
        <v>1993</v>
      </c>
      <c r="AE141" s="157">
        <f t="shared" si="25"/>
        <v>1994</v>
      </c>
      <c r="AF141" s="157">
        <f t="shared" si="25"/>
        <v>1995</v>
      </c>
      <c r="AG141" s="157">
        <f t="shared" si="25"/>
        <v>1996</v>
      </c>
      <c r="AH141" s="157">
        <f t="shared" si="25"/>
        <v>1997</v>
      </c>
      <c r="AI141" s="157">
        <f t="shared" si="25"/>
        <v>1998</v>
      </c>
      <c r="AJ141" s="157">
        <f t="shared" si="25"/>
        <v>1999</v>
      </c>
      <c r="AK141" s="157">
        <f t="shared" si="25"/>
        <v>2000</v>
      </c>
      <c r="AL141" s="157">
        <f t="shared" si="25"/>
        <v>2001</v>
      </c>
      <c r="AM141" s="157">
        <f t="shared" si="25"/>
        <v>2002</v>
      </c>
      <c r="AN141" s="157">
        <f t="shared" si="25"/>
        <v>2003</v>
      </c>
      <c r="AO141" s="157">
        <f t="shared" si="25"/>
        <v>2004</v>
      </c>
      <c r="AP141" s="157">
        <f>AO141+1</f>
        <v>2005</v>
      </c>
      <c r="AQ141" s="157">
        <f t="shared" si="25"/>
        <v>2006</v>
      </c>
      <c r="AR141" s="157">
        <f t="shared" si="25"/>
        <v>2007</v>
      </c>
      <c r="AS141" s="157">
        <f t="shared" si="25"/>
        <v>2008</v>
      </c>
      <c r="AT141" s="157">
        <f t="shared" si="25"/>
        <v>2009</v>
      </c>
      <c r="AU141" s="157">
        <f t="shared" si="25"/>
        <v>2010</v>
      </c>
      <c r="AV141" s="157">
        <f t="shared" si="25"/>
        <v>2011</v>
      </c>
      <c r="AW141" s="157">
        <f t="shared" si="25"/>
        <v>2012</v>
      </c>
      <c r="AX141" s="157">
        <f t="shared" si="25"/>
        <v>2013</v>
      </c>
      <c r="AY141" s="157">
        <f t="shared" si="25"/>
        <v>2014</v>
      </c>
      <c r="AZ141" s="157">
        <f t="shared" si="25"/>
        <v>2015</v>
      </c>
      <c r="BA141" s="157">
        <f t="shared" si="25"/>
        <v>2016</v>
      </c>
      <c r="BB141" s="157">
        <f t="shared" si="25"/>
        <v>2017</v>
      </c>
      <c r="BC141" s="157">
        <f>BB141+1</f>
        <v>2018</v>
      </c>
      <c r="BD141" s="157">
        <f>BC141+1</f>
        <v>2019</v>
      </c>
      <c r="BE141" s="157">
        <f>BD141+1</f>
        <v>2020</v>
      </c>
      <c r="BF141" s="157">
        <f>BE141+1</f>
        <v>2021</v>
      </c>
      <c r="BG141" s="157">
        <f>BF141+1</f>
        <v>2022</v>
      </c>
      <c r="BH141" s="157" t="s">
        <v>16</v>
      </c>
      <c r="BI141" s="959"/>
    </row>
    <row r="142" spans="2:71">
      <c r="T142" s="272" t="s">
        <v>229</v>
      </c>
      <c r="U142" s="960"/>
      <c r="V142" s="960"/>
      <c r="W142" s="960"/>
      <c r="X142" s="960"/>
      <c r="Y142" s="960"/>
      <c r="Z142" s="960"/>
      <c r="AA142" s="961">
        <f t="shared" ref="AA142:BE142" si="26">AA13/10^3</f>
        <v>-7.3048847027893087E-3</v>
      </c>
      <c r="AB142" s="961">
        <f t="shared" si="26"/>
        <v>-0.53512009092101243</v>
      </c>
      <c r="AC142" s="961">
        <f t="shared" si="26"/>
        <v>-0.87276925727721555</v>
      </c>
      <c r="AD142" s="961">
        <f t="shared" si="26"/>
        <v>-0.87690973186021859</v>
      </c>
      <c r="AE142" s="960">
        <f t="shared" si="26"/>
        <v>-1.4843636958300559</v>
      </c>
      <c r="AF142" s="960">
        <f t="shared" si="26"/>
        <v>-1.8045841280027151</v>
      </c>
      <c r="AG142" s="960">
        <f t="shared" si="26"/>
        <v>-1.9297898049281967</v>
      </c>
      <c r="AH142" s="960">
        <f t="shared" si="26"/>
        <v>-2.2882477814957034</v>
      </c>
      <c r="AI142" s="960">
        <f t="shared" si="26"/>
        <v>-5.1477910202342594</v>
      </c>
      <c r="AJ142" s="960">
        <f t="shared" si="26"/>
        <v>-5.2402928721852362</v>
      </c>
      <c r="AK142" s="960">
        <f t="shared" si="26"/>
        <v>-6.3992287970029436</v>
      </c>
      <c r="AL142" s="960">
        <f t="shared" si="26"/>
        <v>-6.7022821320252985</v>
      </c>
      <c r="AM142" s="960">
        <f t="shared" si="26"/>
        <v>-2.345442661320559</v>
      </c>
      <c r="AN142" s="960">
        <f t="shared" si="26"/>
        <v>-2.1573804564814987</v>
      </c>
      <c r="AO142" s="960">
        <f t="shared" si="26"/>
        <v>-1.947745460389029</v>
      </c>
      <c r="AP142" s="960">
        <f t="shared" si="26"/>
        <v>-4.4131522604171325</v>
      </c>
      <c r="AQ142" s="960">
        <f t="shared" si="26"/>
        <v>-3.5563472019921454</v>
      </c>
      <c r="AR142" s="960">
        <f t="shared" si="26"/>
        <v>-2.5874470154492735</v>
      </c>
      <c r="AS142" s="960">
        <f t="shared" si="26"/>
        <v>-4.3184224784643677</v>
      </c>
      <c r="AT142" s="960">
        <f t="shared" si="26"/>
        <v>-2.7616521213952274</v>
      </c>
      <c r="AU142" s="960">
        <f t="shared" si="26"/>
        <v>-5.1248646507041018</v>
      </c>
      <c r="AV142" s="960">
        <f t="shared" si="26"/>
        <v>-4.204908937589015</v>
      </c>
      <c r="AW142" s="960">
        <f t="shared" si="26"/>
        <v>-3.1636566066729728</v>
      </c>
      <c r="AX142" s="960">
        <f t="shared" si="26"/>
        <v>-3.5039478859437958</v>
      </c>
      <c r="AY142" s="960">
        <f t="shared" si="26"/>
        <v>-2.7631870491558943</v>
      </c>
      <c r="AZ142" s="960">
        <f t="shared" si="26"/>
        <v>-3.3937269658900959</v>
      </c>
      <c r="BA142" s="960">
        <f t="shared" si="26"/>
        <v>-4.2372073935203911</v>
      </c>
      <c r="BB142" s="960">
        <f t="shared" si="26"/>
        <v>-4.6261360511171148</v>
      </c>
      <c r="BC142" s="960">
        <f t="shared" si="26"/>
        <v>-4.6675460929231001</v>
      </c>
      <c r="BD142" s="960">
        <f t="shared" si="26"/>
        <v>-3.7228271442738072</v>
      </c>
      <c r="BE142" s="960">
        <f t="shared" si="26"/>
        <v>-3.180525996544266</v>
      </c>
      <c r="BF142" s="960">
        <f>BF13/10^3</f>
        <v>-3.4244209770571334</v>
      </c>
      <c r="BG142" s="960">
        <f>BG13/10^3</f>
        <v>-3.6181696102699945</v>
      </c>
      <c r="BH142" s="962"/>
      <c r="BI142" s="963"/>
      <c r="BJ142" s="33"/>
      <c r="BK142" s="33"/>
      <c r="BL142" s="964"/>
      <c r="BM142" s="964"/>
      <c r="BN142" s="964"/>
      <c r="BO142" s="964"/>
      <c r="BP142" s="964"/>
      <c r="BQ142" s="964"/>
      <c r="BR142" s="33"/>
      <c r="BS142" s="33"/>
    </row>
    <row r="143" spans="2:71" ht="27">
      <c r="T143" s="965" t="s">
        <v>389</v>
      </c>
      <c r="U143" s="960"/>
      <c r="V143" s="960"/>
      <c r="W143" s="960"/>
      <c r="X143" s="960"/>
      <c r="Y143" s="960"/>
      <c r="Z143" s="960"/>
      <c r="AA143" s="960">
        <f t="shared" ref="AA143:BE143" si="27">AA7/10^3</f>
        <v>96.219453145638141</v>
      </c>
      <c r="AB143" s="960">
        <f t="shared" si="27"/>
        <v>95.407916797497606</v>
      </c>
      <c r="AC143" s="960">
        <f t="shared" si="27"/>
        <v>94.327088152004706</v>
      </c>
      <c r="AD143" s="960">
        <f t="shared" si="27"/>
        <v>94.434681949981893</v>
      </c>
      <c r="AE143" s="960">
        <f t="shared" si="27"/>
        <v>94.57263840342398</v>
      </c>
      <c r="AF143" s="960">
        <f t="shared" si="27"/>
        <v>93.224084648519153</v>
      </c>
      <c r="AG143" s="960">
        <f t="shared" si="27"/>
        <v>93.517885270226657</v>
      </c>
      <c r="AH143" s="960">
        <f t="shared" si="27"/>
        <v>95.885575031192502</v>
      </c>
      <c r="AI143" s="960">
        <f t="shared" si="27"/>
        <v>91.592348013764351</v>
      </c>
      <c r="AJ143" s="960">
        <f t="shared" si="27"/>
        <v>95.231087237238967</v>
      </c>
      <c r="AK143" s="960">
        <f t="shared" si="27"/>
        <v>95.275267029916193</v>
      </c>
      <c r="AL143" s="960">
        <f t="shared" si="27"/>
        <v>93.032656881849448</v>
      </c>
      <c r="AM143" s="960">
        <f t="shared" si="27"/>
        <v>95.529564217195784</v>
      </c>
      <c r="AN143" s="960">
        <f t="shared" si="27"/>
        <v>96.842621817564648</v>
      </c>
      <c r="AO143" s="960">
        <f t="shared" si="27"/>
        <v>96.955686351584419</v>
      </c>
      <c r="AP143" s="336">
        <f t="shared" si="27"/>
        <v>102.41702027536176</v>
      </c>
      <c r="AQ143" s="336">
        <f t="shared" si="27"/>
        <v>100.66227042522027</v>
      </c>
      <c r="AR143" s="336">
        <f t="shared" si="27"/>
        <v>105.62673962716549</v>
      </c>
      <c r="AS143" s="336">
        <f t="shared" si="27"/>
        <v>103.49762207195504</v>
      </c>
      <c r="AT143" s="336">
        <f t="shared" si="27"/>
        <v>100.71204347175036</v>
      </c>
      <c r="AU143" s="336">
        <f t="shared" si="27"/>
        <v>104.0844778131696</v>
      </c>
      <c r="AV143" s="336">
        <f t="shared" si="27"/>
        <v>105.13875721347567</v>
      </c>
      <c r="AW143" s="336">
        <f t="shared" si="27"/>
        <v>107.04424332447292</v>
      </c>
      <c r="AX143" s="336">
        <f t="shared" si="27"/>
        <v>106.17948404131084</v>
      </c>
      <c r="AY143" s="960">
        <f t="shared" si="27"/>
        <v>99.69095673423665</v>
      </c>
      <c r="AZ143" s="960">
        <f t="shared" si="27"/>
        <v>96.88291884552882</v>
      </c>
      <c r="BA143" s="336">
        <f t="shared" si="27"/>
        <v>101.432707449449</v>
      </c>
      <c r="BB143" s="960">
        <f t="shared" si="27"/>
        <v>95.84109985645631</v>
      </c>
      <c r="BC143" s="960">
        <f t="shared" si="27"/>
        <v>94.414597025986097</v>
      </c>
      <c r="BD143" s="960">
        <f t="shared" si="27"/>
        <v>89.507264291627777</v>
      </c>
      <c r="BE143" s="960">
        <f t="shared" si="27"/>
        <v>82.029015998140608</v>
      </c>
      <c r="BF143" s="960">
        <f t="shared" ref="BF143:BG143" si="28">BF7/10^3</f>
        <v>87.436252556661046</v>
      </c>
      <c r="BG143" s="960">
        <f t="shared" si="28"/>
        <v>83.926600615573534</v>
      </c>
      <c r="BH143" s="336"/>
      <c r="BI143" s="966"/>
      <c r="BJ143" s="33"/>
      <c r="BK143" s="33"/>
      <c r="BL143" s="33"/>
      <c r="BM143" s="33"/>
      <c r="BN143" s="964"/>
      <c r="BO143" s="964"/>
      <c r="BP143" s="964"/>
      <c r="BQ143" s="964"/>
      <c r="BR143" s="964"/>
      <c r="BS143" s="964"/>
    </row>
    <row r="144" spans="2:71">
      <c r="T144" s="282" t="s">
        <v>55</v>
      </c>
      <c r="U144" s="336"/>
      <c r="V144" s="336"/>
      <c r="W144" s="336"/>
      <c r="X144" s="336"/>
      <c r="Y144" s="336"/>
      <c r="Z144" s="336"/>
      <c r="AA144" s="336">
        <f t="shared" ref="AA144:BE144" si="29">AA14/10^3</f>
        <v>503.37391805589766</v>
      </c>
      <c r="AB144" s="336">
        <f t="shared" si="29"/>
        <v>496.18247634968594</v>
      </c>
      <c r="AC144" s="336">
        <f t="shared" si="29"/>
        <v>488.20731347675701</v>
      </c>
      <c r="AD144" s="336">
        <f t="shared" si="29"/>
        <v>475.44871692530415</v>
      </c>
      <c r="AE144" s="336">
        <f t="shared" si="29"/>
        <v>492.382345559275</v>
      </c>
      <c r="AF144" s="336">
        <f t="shared" si="29"/>
        <v>489.25660327927852</v>
      </c>
      <c r="AG144" s="336">
        <f t="shared" si="29"/>
        <v>494.16489819797653</v>
      </c>
      <c r="AH144" s="336">
        <f t="shared" si="29"/>
        <v>484.72159939013102</v>
      </c>
      <c r="AI144" s="336">
        <f t="shared" si="29"/>
        <v>454.1454544687968</v>
      </c>
      <c r="AJ144" s="336">
        <f t="shared" si="29"/>
        <v>464.60134756698716</v>
      </c>
      <c r="AK144" s="336">
        <f t="shared" si="29"/>
        <v>477.36682479219849</v>
      </c>
      <c r="AL144" s="336">
        <f t="shared" si="29"/>
        <v>465.76511746308529</v>
      </c>
      <c r="AM144" s="336">
        <f t="shared" si="29"/>
        <v>473.29407832522099</v>
      </c>
      <c r="AN144" s="336">
        <f t="shared" si="29"/>
        <v>474.9474081026525</v>
      </c>
      <c r="AO144" s="336">
        <f t="shared" si="29"/>
        <v>471.1937646038171</v>
      </c>
      <c r="AP144" s="336">
        <f t="shared" si="29"/>
        <v>467.43953746341879</v>
      </c>
      <c r="AQ144" s="336">
        <f t="shared" si="29"/>
        <v>461.42489961113563</v>
      </c>
      <c r="AR144" s="336">
        <f t="shared" si="29"/>
        <v>472.88982229567074</v>
      </c>
      <c r="AS144" s="336">
        <f t="shared" si="29"/>
        <v>428.76169501054886</v>
      </c>
      <c r="AT144" s="336">
        <f t="shared" si="29"/>
        <v>403.52483748635302</v>
      </c>
      <c r="AU144" s="336">
        <f t="shared" si="29"/>
        <v>430.98192719063076</v>
      </c>
      <c r="AV144" s="336">
        <f t="shared" si="29"/>
        <v>445.68203696640995</v>
      </c>
      <c r="AW144" s="336">
        <f t="shared" si="29"/>
        <v>457.26189417892755</v>
      </c>
      <c r="AX144" s="336">
        <f t="shared" si="29"/>
        <v>463.60907339070934</v>
      </c>
      <c r="AY144" s="336">
        <f t="shared" si="29"/>
        <v>447.10547972978202</v>
      </c>
      <c r="AZ144" s="336">
        <f t="shared" si="29"/>
        <v>430.41016621729091</v>
      </c>
      <c r="BA144" s="336">
        <f t="shared" si="29"/>
        <v>418.16828696380918</v>
      </c>
      <c r="BB144" s="336">
        <f t="shared" si="29"/>
        <v>411.88813996305231</v>
      </c>
      <c r="BC144" s="336">
        <f t="shared" si="29"/>
        <v>400.60527151237585</v>
      </c>
      <c r="BD144" s="336">
        <f t="shared" si="29"/>
        <v>386.37441414829311</v>
      </c>
      <c r="BE144" s="336">
        <f t="shared" si="29"/>
        <v>354.33040527069892</v>
      </c>
      <c r="BF144" s="336">
        <f t="shared" ref="BF144:BG144" si="30">BF14/10^3</f>
        <v>372.69992625988402</v>
      </c>
      <c r="BG144" s="336">
        <f t="shared" si="30"/>
        <v>351.26553222922576</v>
      </c>
      <c r="BH144" s="961"/>
      <c r="BI144" s="967"/>
    </row>
    <row r="145" spans="1:65">
      <c r="T145" s="282" t="s">
        <v>56</v>
      </c>
      <c r="U145" s="336"/>
      <c r="V145" s="336"/>
      <c r="W145" s="336"/>
      <c r="X145" s="336"/>
      <c r="Y145" s="336"/>
      <c r="Z145" s="336"/>
      <c r="AA145" s="336">
        <f t="shared" ref="AA145:BE145" si="31">AA77/10^3</f>
        <v>208.42846404010098</v>
      </c>
      <c r="AB145" s="336">
        <f t="shared" si="31"/>
        <v>220.42631789148814</v>
      </c>
      <c r="AC145" s="336">
        <f t="shared" si="31"/>
        <v>227.05327518602545</v>
      </c>
      <c r="AD145" s="336">
        <f t="shared" si="31"/>
        <v>230.460238716855</v>
      </c>
      <c r="AE145" s="336">
        <f t="shared" si="31"/>
        <v>240.15404103971412</v>
      </c>
      <c r="AF145" s="336">
        <f t="shared" si="31"/>
        <v>249.21932303934324</v>
      </c>
      <c r="AG145" s="336">
        <f t="shared" si="31"/>
        <v>255.82924779154601</v>
      </c>
      <c r="AH145" s="336">
        <f t="shared" si="31"/>
        <v>257.308179240713</v>
      </c>
      <c r="AI145" s="336">
        <f t="shared" si="31"/>
        <v>255.05104911078797</v>
      </c>
      <c r="AJ145" s="336">
        <f t="shared" si="31"/>
        <v>259.40580203285964</v>
      </c>
      <c r="AK145" s="336">
        <f t="shared" si="31"/>
        <v>258.75569324814268</v>
      </c>
      <c r="AL145" s="336">
        <f t="shared" si="31"/>
        <v>262.83400705027458</v>
      </c>
      <c r="AM145" s="336">
        <f t="shared" si="31"/>
        <v>259.60933501764367</v>
      </c>
      <c r="AN145" s="336">
        <f t="shared" si="31"/>
        <v>255.967357194447</v>
      </c>
      <c r="AO145" s="336">
        <f t="shared" si="31"/>
        <v>249.83484828803114</v>
      </c>
      <c r="AP145" s="336">
        <f t="shared" si="31"/>
        <v>244.44928058600971</v>
      </c>
      <c r="AQ145" s="336">
        <f t="shared" si="31"/>
        <v>241.47322685041132</v>
      </c>
      <c r="AR145" s="336">
        <f t="shared" si="31"/>
        <v>239.40054005790643</v>
      </c>
      <c r="AS145" s="336">
        <f t="shared" si="31"/>
        <v>231.65532222555811</v>
      </c>
      <c r="AT145" s="336">
        <f t="shared" si="31"/>
        <v>228.01286998305667</v>
      </c>
      <c r="AU145" s="336">
        <f t="shared" si="31"/>
        <v>228.77796611340727</v>
      </c>
      <c r="AV145" s="336">
        <f t="shared" si="31"/>
        <v>225.17685502513797</v>
      </c>
      <c r="AW145" s="336">
        <f t="shared" si="31"/>
        <v>226.97095978147385</v>
      </c>
      <c r="AX145" s="336">
        <f t="shared" si="31"/>
        <v>224.24371433606419</v>
      </c>
      <c r="AY145" s="336">
        <f t="shared" si="31"/>
        <v>218.89723226063393</v>
      </c>
      <c r="AZ145" s="336">
        <f t="shared" si="31"/>
        <v>217.41890227585489</v>
      </c>
      <c r="BA145" s="336">
        <f t="shared" si="31"/>
        <v>215.38430334470007</v>
      </c>
      <c r="BB145" s="336">
        <f t="shared" si="31"/>
        <v>213.24374068194061</v>
      </c>
      <c r="BC145" s="336">
        <f t="shared" si="31"/>
        <v>210.36547694366931</v>
      </c>
      <c r="BD145" s="336">
        <f t="shared" si="31"/>
        <v>206.14549087386706</v>
      </c>
      <c r="BE145" s="336">
        <f t="shared" si="31"/>
        <v>183.35807610322155</v>
      </c>
      <c r="BF145" s="336">
        <f t="shared" ref="BF145:BG145" si="32">BF77/10^3</f>
        <v>184.7679081232852</v>
      </c>
      <c r="BG145" s="336">
        <f t="shared" si="32"/>
        <v>191.89234833479173</v>
      </c>
      <c r="BH145" s="961"/>
      <c r="BI145" s="334"/>
      <c r="BJ145" s="48"/>
      <c r="BK145" s="48"/>
      <c r="BL145" s="48"/>
      <c r="BM145" s="48"/>
    </row>
    <row r="146" spans="1:65">
      <c r="T146" s="282" t="s">
        <v>390</v>
      </c>
      <c r="U146" s="336"/>
      <c r="V146" s="336"/>
      <c r="W146" s="336"/>
      <c r="X146" s="336"/>
      <c r="Y146" s="336"/>
      <c r="Z146" s="336"/>
      <c r="AA146" s="336">
        <f t="shared" ref="AA146:BE146" si="33">AA56/10^3</f>
        <v>130.81333334955156</v>
      </c>
      <c r="AB146" s="336">
        <f t="shared" si="33"/>
        <v>134.24038332645713</v>
      </c>
      <c r="AC146" s="336">
        <f t="shared" si="33"/>
        <v>138.91170538778701</v>
      </c>
      <c r="AD146" s="336">
        <f t="shared" si="33"/>
        <v>142.76891039649095</v>
      </c>
      <c r="AE146" s="336">
        <f t="shared" si="33"/>
        <v>156.78647983693386</v>
      </c>
      <c r="AF146" s="336">
        <f t="shared" si="33"/>
        <v>161.91120833375905</v>
      </c>
      <c r="AG146" s="336">
        <f t="shared" si="33"/>
        <v>160.72979645411064</v>
      </c>
      <c r="AH146" s="336">
        <f t="shared" si="33"/>
        <v>166.0016391875478</v>
      </c>
      <c r="AI146" s="336">
        <f t="shared" si="33"/>
        <v>173.22022727550296</v>
      </c>
      <c r="AJ146" s="336">
        <f t="shared" si="33"/>
        <v>183.17841552213628</v>
      </c>
      <c r="AK146" s="336">
        <f t="shared" si="33"/>
        <v>189.50063664916189</v>
      </c>
      <c r="AL146" s="336">
        <f t="shared" si="33"/>
        <v>189.93226942960965</v>
      </c>
      <c r="AM146" s="336">
        <f t="shared" si="33"/>
        <v>199.5077534195604</v>
      </c>
      <c r="AN146" s="336">
        <f t="shared" si="33"/>
        <v>205.83462597499974</v>
      </c>
      <c r="AO146" s="336">
        <f t="shared" si="33"/>
        <v>213.2275783277104</v>
      </c>
      <c r="AP146" s="336">
        <f t="shared" si="33"/>
        <v>220.09927665348965</v>
      </c>
      <c r="AQ146" s="336">
        <f t="shared" si="33"/>
        <v>216.76695727222733</v>
      </c>
      <c r="AR146" s="336">
        <f t="shared" si="33"/>
        <v>226.46276836272384</v>
      </c>
      <c r="AS146" s="336">
        <f t="shared" si="33"/>
        <v>219.50263791229244</v>
      </c>
      <c r="AT146" s="336">
        <f t="shared" si="33"/>
        <v>196.04606564363792</v>
      </c>
      <c r="AU146" s="336">
        <f t="shared" si="33"/>
        <v>199.89190359803644</v>
      </c>
      <c r="AV146" s="336">
        <f t="shared" si="33"/>
        <v>222.86765111868709</v>
      </c>
      <c r="AW146" s="336">
        <f t="shared" si="33"/>
        <v>227.73682243411935</v>
      </c>
      <c r="AX146" s="336">
        <f t="shared" si="33"/>
        <v>237.27377116612257</v>
      </c>
      <c r="AY146" s="336">
        <f t="shared" si="33"/>
        <v>229.23031950961661</v>
      </c>
      <c r="AZ146" s="336">
        <f t="shared" si="33"/>
        <v>217.87405297362318</v>
      </c>
      <c r="BA146" s="336">
        <f t="shared" si="33"/>
        <v>210.25258368245557</v>
      </c>
      <c r="BB146" s="336">
        <f t="shared" si="33"/>
        <v>206.29394913715836</v>
      </c>
      <c r="BC146" s="336">
        <f t="shared" si="33"/>
        <v>197.7441532509466</v>
      </c>
      <c r="BD146" s="336">
        <f t="shared" si="33"/>
        <v>190.72450888999083</v>
      </c>
      <c r="BE146" s="336">
        <f t="shared" si="33"/>
        <v>184.23667247241625</v>
      </c>
      <c r="BF146" s="336">
        <f t="shared" ref="BF146:BG146" si="34">BF56/10^3</f>
        <v>189.41526998626486</v>
      </c>
      <c r="BG146" s="336">
        <f t="shared" si="34"/>
        <v>176.16054110725108</v>
      </c>
      <c r="BH146" s="336"/>
      <c r="BI146" s="967"/>
    </row>
    <row r="147" spans="1:65">
      <c r="T147" s="282" t="s">
        <v>58</v>
      </c>
      <c r="U147" s="336"/>
      <c r="V147" s="336"/>
      <c r="W147" s="336"/>
      <c r="X147" s="336"/>
      <c r="Y147" s="336"/>
      <c r="Z147" s="336"/>
      <c r="AA147" s="336">
        <f t="shared" ref="AA147:BC147" si="35">AA101/10^3</f>
        <v>128.73403467905561</v>
      </c>
      <c r="AB147" s="336">
        <f t="shared" si="35"/>
        <v>132.08929215583345</v>
      </c>
      <c r="AC147" s="336">
        <f t="shared" si="35"/>
        <v>138.19550589450009</v>
      </c>
      <c r="AD147" s="336">
        <f t="shared" si="35"/>
        <v>138.76598748624909</v>
      </c>
      <c r="AE147" s="336">
        <f t="shared" si="35"/>
        <v>148.49277177324578</v>
      </c>
      <c r="AF147" s="336">
        <f t="shared" si="35"/>
        <v>150.33454613282538</v>
      </c>
      <c r="AG147" s="336">
        <f t="shared" si="35"/>
        <v>151.23759507327048</v>
      </c>
      <c r="AH147" s="336">
        <f t="shared" si="35"/>
        <v>145.46800545694884</v>
      </c>
      <c r="AI147" s="336">
        <f t="shared" si="35"/>
        <v>144.29648061828667</v>
      </c>
      <c r="AJ147" s="336">
        <f t="shared" si="35"/>
        <v>152.30232400683647</v>
      </c>
      <c r="AK147" s="336">
        <f t="shared" si="35"/>
        <v>155.80096806250077</v>
      </c>
      <c r="AL147" s="336">
        <f t="shared" si="35"/>
        <v>152.49837214285233</v>
      </c>
      <c r="AM147" s="336">
        <f t="shared" si="35"/>
        <v>163.39551710069691</v>
      </c>
      <c r="AN147" s="336">
        <f t="shared" si="35"/>
        <v>165.86358076403826</v>
      </c>
      <c r="AO147" s="336">
        <f t="shared" si="35"/>
        <v>164.17827891844132</v>
      </c>
      <c r="AP147" s="336">
        <f t="shared" si="35"/>
        <v>170.52914953378681</v>
      </c>
      <c r="AQ147" s="336">
        <f t="shared" si="35"/>
        <v>161.9453410675556</v>
      </c>
      <c r="AR147" s="336">
        <f t="shared" si="35"/>
        <v>172.6968925343524</v>
      </c>
      <c r="AS147" s="336">
        <f t="shared" si="35"/>
        <v>167.82328705190307</v>
      </c>
      <c r="AT147" s="336">
        <f t="shared" si="35"/>
        <v>161.59740052531566</v>
      </c>
      <c r="AU147" s="336">
        <f t="shared" si="35"/>
        <v>178.41824869778264</v>
      </c>
      <c r="AV147" s="336">
        <f t="shared" si="35"/>
        <v>193.32468006047171</v>
      </c>
      <c r="AW147" s="336">
        <f t="shared" si="35"/>
        <v>211.46519042925127</v>
      </c>
      <c r="AX147" s="336">
        <f t="shared" si="35"/>
        <v>207.59154428279115</v>
      </c>
      <c r="AY147" s="336">
        <f t="shared" si="35"/>
        <v>193.46225437192223</v>
      </c>
      <c r="AZ147" s="336">
        <f t="shared" si="35"/>
        <v>186.7202892148847</v>
      </c>
      <c r="BA147" s="336">
        <f t="shared" si="35"/>
        <v>184.46136552314584</v>
      </c>
      <c r="BB147" s="336">
        <f t="shared" si="35"/>
        <v>186.19182187095149</v>
      </c>
      <c r="BC147" s="336">
        <f t="shared" si="35"/>
        <v>165.34286055388824</v>
      </c>
      <c r="BD147" s="336">
        <f>BD101/10^3</f>
        <v>158.79366479396421</v>
      </c>
      <c r="BE147" s="336">
        <f>BE101/10^3</f>
        <v>166.66226414935701</v>
      </c>
      <c r="BF147" s="336">
        <f>BF101/10^3</f>
        <v>156.17435089887454</v>
      </c>
      <c r="BG147" s="336">
        <f>BG101/10^3</f>
        <v>158.39644097893785</v>
      </c>
      <c r="BH147" s="961"/>
      <c r="BI147" s="967"/>
    </row>
    <row r="148" spans="1:65">
      <c r="T148" s="282" t="s">
        <v>360</v>
      </c>
      <c r="U148" s="960"/>
      <c r="V148" s="960"/>
      <c r="W148" s="960"/>
      <c r="X148" s="960"/>
      <c r="Y148" s="960"/>
      <c r="Z148" s="960"/>
      <c r="AA148" s="960">
        <f t="shared" ref="AA148:BC148" si="36">AA114/10^3</f>
        <v>64.586430195730898</v>
      </c>
      <c r="AB148" s="960">
        <f t="shared" si="36"/>
        <v>65.879145113264073</v>
      </c>
      <c r="AC148" s="960">
        <f t="shared" si="36"/>
        <v>65.838964131392416</v>
      </c>
      <c r="AD148" s="960">
        <f t="shared" si="36"/>
        <v>64.559325065492061</v>
      </c>
      <c r="AE148" s="960">
        <f t="shared" si="36"/>
        <v>66.238622985958912</v>
      </c>
      <c r="AF148" s="960">
        <f t="shared" si="36"/>
        <v>66.536485934140458</v>
      </c>
      <c r="AG148" s="960">
        <f t="shared" si="36"/>
        <v>67.098564949597602</v>
      </c>
      <c r="AH148" s="960">
        <f t="shared" si="36"/>
        <v>64.534251484688454</v>
      </c>
      <c r="AI148" s="960">
        <f t="shared" si="36"/>
        <v>58.508907150785674</v>
      </c>
      <c r="AJ148" s="960">
        <f t="shared" si="36"/>
        <v>58.901657163758387</v>
      </c>
      <c r="AK148" s="960">
        <f t="shared" si="36"/>
        <v>59.416310095449944</v>
      </c>
      <c r="AL148" s="960">
        <f t="shared" si="36"/>
        <v>58.121059040844429</v>
      </c>
      <c r="AM148" s="960">
        <f t="shared" si="36"/>
        <v>55.790678584331033</v>
      </c>
      <c r="AN148" s="960">
        <f t="shared" si="36"/>
        <v>55.151709804744087</v>
      </c>
      <c r="AO148" s="960">
        <f t="shared" si="36"/>
        <v>55.146530783155406</v>
      </c>
      <c r="AP148" s="960">
        <f t="shared" si="36"/>
        <v>56.175322935878107</v>
      </c>
      <c r="AQ148" s="960">
        <f t="shared" si="36"/>
        <v>56.482386409614776</v>
      </c>
      <c r="AR148" s="960">
        <f t="shared" si="36"/>
        <v>55.665285431644342</v>
      </c>
      <c r="AS148" s="960">
        <f t="shared" si="36"/>
        <v>51.341551967057001</v>
      </c>
      <c r="AT148" s="960">
        <f t="shared" si="36"/>
        <v>45.917571100262982</v>
      </c>
      <c r="AU148" s="960">
        <f t="shared" si="36"/>
        <v>46.966787342752582</v>
      </c>
      <c r="AV148" s="960">
        <f t="shared" si="36"/>
        <v>46.726420539065373</v>
      </c>
      <c r="AW148" s="960">
        <f t="shared" si="36"/>
        <v>46.878691416485658</v>
      </c>
      <c r="AX148" s="960">
        <f t="shared" si="36"/>
        <v>48.588118623730047</v>
      </c>
      <c r="AY148" s="960">
        <f t="shared" si="36"/>
        <v>48.010045483454569</v>
      </c>
      <c r="AZ148" s="960">
        <f t="shared" si="36"/>
        <v>46.515254488674579</v>
      </c>
      <c r="BA148" s="960">
        <f t="shared" si="36"/>
        <v>46.104330032549505</v>
      </c>
      <c r="BB148" s="960">
        <f t="shared" si="36"/>
        <v>46.833879579685181</v>
      </c>
      <c r="BC148" s="960">
        <f t="shared" si="36"/>
        <v>46.115929016115523</v>
      </c>
      <c r="BD148" s="960">
        <f>BD114/10^3</f>
        <v>44.470177688554571</v>
      </c>
      <c r="BE148" s="960">
        <f>BE114/10^3</f>
        <v>41.584062024188285</v>
      </c>
      <c r="BF148" s="960">
        <f>BF114/10^3</f>
        <v>43.011420348580977</v>
      </c>
      <c r="BG148" s="960">
        <f>BG114/10^3</f>
        <v>40.349564993962098</v>
      </c>
      <c r="BH148" s="961"/>
      <c r="BI148" s="967"/>
    </row>
    <row r="149" spans="1:65">
      <c r="T149" s="282" t="s">
        <v>59</v>
      </c>
      <c r="U149" s="960"/>
      <c r="V149" s="960"/>
      <c r="W149" s="960"/>
      <c r="X149" s="960"/>
      <c r="Y149" s="960"/>
      <c r="Z149" s="960"/>
      <c r="AA149" s="960">
        <f t="shared" ref="AA149:BC149" si="37">AA126/10^3</f>
        <v>23.733741615913473</v>
      </c>
      <c r="AB149" s="960">
        <f t="shared" si="37"/>
        <v>23.905539656478865</v>
      </c>
      <c r="AC149" s="960">
        <f t="shared" si="37"/>
        <v>25.733613026581146</v>
      </c>
      <c r="AD149" s="960">
        <f t="shared" si="37"/>
        <v>24.825049493178803</v>
      </c>
      <c r="AE149" s="960">
        <f t="shared" si="37"/>
        <v>28.443121329943569</v>
      </c>
      <c r="AF149" s="960">
        <f t="shared" si="37"/>
        <v>28.971630345248823</v>
      </c>
      <c r="AG149" s="960">
        <f t="shared" si="37"/>
        <v>29.416827947269649</v>
      </c>
      <c r="AH149" s="960">
        <f t="shared" si="37"/>
        <v>31.025759163488694</v>
      </c>
      <c r="AI149" s="960">
        <f t="shared" si="37"/>
        <v>31.204748352109814</v>
      </c>
      <c r="AJ149" s="960">
        <f t="shared" si="37"/>
        <v>31.100931039106683</v>
      </c>
      <c r="AK149" s="960">
        <f t="shared" si="37"/>
        <v>32.506223118818262</v>
      </c>
      <c r="AL149" s="960">
        <f t="shared" si="37"/>
        <v>32.186238828240839</v>
      </c>
      <c r="AM149" s="960">
        <f t="shared" si="37"/>
        <v>32.541803138708467</v>
      </c>
      <c r="AN149" s="960">
        <f t="shared" si="37"/>
        <v>33.417553878821465</v>
      </c>
      <c r="AO149" s="960">
        <f t="shared" si="37"/>
        <v>32.741084880483868</v>
      </c>
      <c r="AP149" s="960">
        <f t="shared" si="37"/>
        <v>32.056709947043359</v>
      </c>
      <c r="AQ149" s="960">
        <f t="shared" si="37"/>
        <v>30.529592469455867</v>
      </c>
      <c r="AR149" s="960">
        <f t="shared" si="37"/>
        <v>31.124923434540829</v>
      </c>
      <c r="AS149" s="960">
        <f t="shared" si="37"/>
        <v>32.334958322948602</v>
      </c>
      <c r="AT149" s="960">
        <f t="shared" si="37"/>
        <v>28.725565129874283</v>
      </c>
      <c r="AU149" s="960">
        <f t="shared" si="37"/>
        <v>29.468609836239377</v>
      </c>
      <c r="AV149" s="960">
        <f t="shared" si="37"/>
        <v>28.710425771128694</v>
      </c>
      <c r="AW149" s="960">
        <f t="shared" si="37"/>
        <v>30.387787402875546</v>
      </c>
      <c r="AX149" s="960">
        <f t="shared" si="37"/>
        <v>29.908626161743804</v>
      </c>
      <c r="AY149" s="960">
        <f t="shared" si="37"/>
        <v>29.16876131498335</v>
      </c>
      <c r="AZ149" s="960">
        <f t="shared" si="37"/>
        <v>29.602180490718986</v>
      </c>
      <c r="BA149" s="960">
        <f t="shared" si="37"/>
        <v>29.779509825904771</v>
      </c>
      <c r="BB149" s="960">
        <f t="shared" si="37"/>
        <v>30.110445136920493</v>
      </c>
      <c r="BC149" s="960">
        <f t="shared" si="37"/>
        <v>30.79805502115439</v>
      </c>
      <c r="BD149" s="960">
        <f>BD126/10^3</f>
        <v>31.321800978049978</v>
      </c>
      <c r="BE149" s="960">
        <f>BE126/10^3</f>
        <v>29.798888008266388</v>
      </c>
      <c r="BF149" s="960">
        <f>BF126/10^3</f>
        <v>29.833560184936658</v>
      </c>
      <c r="BG149" s="960">
        <f>BG126/10^3</f>
        <v>29.923986406894358</v>
      </c>
      <c r="BH149" s="961"/>
      <c r="BI149" s="967"/>
    </row>
    <row r="150" spans="1:65" ht="14.25" customHeight="1" thickBot="1">
      <c r="T150" s="368" t="s">
        <v>361</v>
      </c>
      <c r="U150" s="969"/>
      <c r="V150" s="969"/>
      <c r="W150" s="969"/>
      <c r="X150" s="969"/>
      <c r="Y150" s="969"/>
      <c r="Z150" s="969"/>
      <c r="AA150" s="970">
        <f t="shared" ref="AA150:BC150" si="38">AA130/10^3</f>
        <v>6.795038794666123</v>
      </c>
      <c r="AB150" s="970">
        <f t="shared" si="38"/>
        <v>6.6028930628142124</v>
      </c>
      <c r="AC150" s="970">
        <f t="shared" si="38"/>
        <v>6.3046705151774729</v>
      </c>
      <c r="AD150" s="970">
        <f t="shared" si="38"/>
        <v>6.0920223963285363</v>
      </c>
      <c r="AE150" s="970">
        <f t="shared" si="38"/>
        <v>5.8984322146254584</v>
      </c>
      <c r="AF150" s="970">
        <f t="shared" si="38"/>
        <v>6.0821955227939961</v>
      </c>
      <c r="AG150" s="970">
        <f t="shared" si="38"/>
        <v>6.1985638849455666</v>
      </c>
      <c r="AH150" s="970">
        <f t="shared" si="38"/>
        <v>6.1409660132371222</v>
      </c>
      <c r="AI150" s="970">
        <f t="shared" si="38"/>
        <v>5.6979782401725041</v>
      </c>
      <c r="AJ150" s="970">
        <f t="shared" si="38"/>
        <v>5.7169042349251029</v>
      </c>
      <c r="AK150" s="970">
        <f t="shared" si="38"/>
        <v>5.7648577944419914</v>
      </c>
      <c r="AL150" s="970">
        <f t="shared" si="38"/>
        <v>5.2890521116500606</v>
      </c>
      <c r="AM150" s="970">
        <f t="shared" si="38"/>
        <v>5.0164083185472164</v>
      </c>
      <c r="AN150" s="970">
        <f t="shared" si="38"/>
        <v>4.8373450753546585</v>
      </c>
      <c r="AO150" s="970">
        <f t="shared" si="38"/>
        <v>4.6918438954442641</v>
      </c>
      <c r="AP150" s="970">
        <f t="shared" si="38"/>
        <v>4.6315071087291484</v>
      </c>
      <c r="AQ150" s="970">
        <f t="shared" si="38"/>
        <v>4.5516526808420625</v>
      </c>
      <c r="AR150" s="970">
        <f t="shared" si="38"/>
        <v>4.5664270824510673</v>
      </c>
      <c r="AS150" s="970">
        <f t="shared" si="38"/>
        <v>4.1264933399276318</v>
      </c>
      <c r="AT150" s="970">
        <f t="shared" si="38"/>
        <v>3.7838396897557924</v>
      </c>
      <c r="AU150" s="970">
        <f t="shared" si="38"/>
        <v>3.6725191580444538</v>
      </c>
      <c r="AV150" s="970">
        <f t="shared" si="38"/>
        <v>3.5519893143984334</v>
      </c>
      <c r="AW150" s="970">
        <f t="shared" si="38"/>
        <v>3.5739329202364436</v>
      </c>
      <c r="AX150" s="970">
        <f t="shared" si="38"/>
        <v>3.5806862867909794</v>
      </c>
      <c r="AY150" s="970">
        <f t="shared" si="38"/>
        <v>3.4780606253204325</v>
      </c>
      <c r="AZ150" s="970">
        <f t="shared" si="38"/>
        <v>3.323763079362096</v>
      </c>
      <c r="BA150" s="970">
        <f t="shared" si="38"/>
        <v>3.2559220911558597</v>
      </c>
      <c r="BB150" s="970">
        <f t="shared" si="38"/>
        <v>3.136659827211278</v>
      </c>
      <c r="BC150" s="970">
        <f t="shared" si="38"/>
        <v>3.09835556248757</v>
      </c>
      <c r="BD150" s="970">
        <f>BD130/10^3</f>
        <v>3.0133247903385381</v>
      </c>
      <c r="BE150" s="970">
        <f>BE130/10^3</f>
        <v>2.9180242142470116</v>
      </c>
      <c r="BF150" s="970">
        <f>BF130/10^3</f>
        <v>2.8284456550404</v>
      </c>
      <c r="BG150" s="970">
        <f>BG130/10^3</f>
        <v>2.8228706959348702</v>
      </c>
      <c r="BH150" s="971"/>
      <c r="BI150" s="334"/>
    </row>
    <row r="151" spans="1:65" s="287" customFormat="1" ht="15.75" thickTop="1">
      <c r="A151" s="1225"/>
      <c r="Q151" s="30"/>
      <c r="R151" s="30"/>
      <c r="S151" s="30"/>
      <c r="T151" s="281" t="s">
        <v>21</v>
      </c>
      <c r="U151" s="972"/>
      <c r="V151" s="972"/>
      <c r="W151" s="972"/>
      <c r="X151" s="972"/>
      <c r="Y151" s="972"/>
      <c r="Z151" s="972"/>
      <c r="AA151" s="973">
        <f>SUM(AA142:AA150)</f>
        <v>1162.6771089918516</v>
      </c>
      <c r="AB151" s="973">
        <f>SUM(AB142:AB150)</f>
        <v>1174.1988442625984</v>
      </c>
      <c r="AC151" s="973">
        <f t="shared" ref="AC151:BA151" si="39">SUM(AC142:AC150)</f>
        <v>1183.6993665129482</v>
      </c>
      <c r="AD151" s="973">
        <f t="shared" si="39"/>
        <v>1176.4780226980201</v>
      </c>
      <c r="AE151" s="973">
        <f t="shared" si="39"/>
        <v>1231.4840894472907</v>
      </c>
      <c r="AF151" s="973">
        <f t="shared" si="39"/>
        <v>1243.7314931079061</v>
      </c>
      <c r="AG151" s="973">
        <f t="shared" si="39"/>
        <v>1256.263589764015</v>
      </c>
      <c r="AH151" s="973">
        <f t="shared" si="39"/>
        <v>1248.7977271864515</v>
      </c>
      <c r="AI151" s="973">
        <f t="shared" si="39"/>
        <v>1208.5694022099726</v>
      </c>
      <c r="AJ151" s="973">
        <f t="shared" si="39"/>
        <v>1245.1981759316634</v>
      </c>
      <c r="AK151" s="973">
        <f t="shared" si="39"/>
        <v>1267.9875519936272</v>
      </c>
      <c r="AL151" s="973">
        <f t="shared" si="39"/>
        <v>1252.9564908163813</v>
      </c>
      <c r="AM151" s="973">
        <f t="shared" si="39"/>
        <v>1282.3396954605842</v>
      </c>
      <c r="AN151" s="973">
        <f t="shared" si="39"/>
        <v>1290.7048221561411</v>
      </c>
      <c r="AO151" s="973">
        <f t="shared" si="39"/>
        <v>1286.0218705882787</v>
      </c>
      <c r="AP151" s="973">
        <f t="shared" si="39"/>
        <v>1293.3846522433</v>
      </c>
      <c r="AQ151" s="973">
        <f t="shared" si="39"/>
        <v>1270.2799795844705</v>
      </c>
      <c r="AR151" s="973">
        <f t="shared" si="39"/>
        <v>1305.845951811006</v>
      </c>
      <c r="AS151" s="973">
        <f t="shared" si="39"/>
        <v>1234.7251454237264</v>
      </c>
      <c r="AT151" s="973">
        <f t="shared" si="39"/>
        <v>1165.5585409086111</v>
      </c>
      <c r="AU151" s="973">
        <f t="shared" si="39"/>
        <v>1217.1375750993593</v>
      </c>
      <c r="AV151" s="973">
        <f t="shared" si="39"/>
        <v>1266.973907071186</v>
      </c>
      <c r="AW151" s="973">
        <f t="shared" si="39"/>
        <v>1308.1558652811698</v>
      </c>
      <c r="AX151" s="973">
        <f t="shared" si="39"/>
        <v>1317.4710704033189</v>
      </c>
      <c r="AY151" s="973">
        <f t="shared" si="39"/>
        <v>1266.279922980794</v>
      </c>
      <c r="AZ151" s="973">
        <f t="shared" si="39"/>
        <v>1225.3538006200481</v>
      </c>
      <c r="BA151" s="973">
        <f t="shared" si="39"/>
        <v>1204.6018015196494</v>
      </c>
      <c r="BB151" s="973">
        <f t="shared" ref="BB151:BG151" si="40">SUM(BB142:BB150)</f>
        <v>1188.913600002259</v>
      </c>
      <c r="BC151" s="973">
        <f t="shared" si="40"/>
        <v>1143.8171527937006</v>
      </c>
      <c r="BD151" s="973">
        <f t="shared" si="40"/>
        <v>1106.6278193104124</v>
      </c>
      <c r="BE151" s="973">
        <f t="shared" si="40"/>
        <v>1041.7368822439917</v>
      </c>
      <c r="BF151" s="973">
        <f t="shared" si="40"/>
        <v>1062.7427130364706</v>
      </c>
      <c r="BG151" s="973">
        <f t="shared" si="40"/>
        <v>1031.1197157523013</v>
      </c>
      <c r="BH151" s="973"/>
      <c r="BI151" s="967"/>
    </row>
    <row r="152" spans="1:65" s="287" customFormat="1">
      <c r="A152" s="1225"/>
      <c r="Q152" s="30"/>
      <c r="R152" s="30"/>
      <c r="S152" s="30"/>
      <c r="T152" s="30"/>
      <c r="U152" s="153"/>
      <c r="V152" s="153"/>
      <c r="W152" s="153"/>
      <c r="X152" s="153"/>
      <c r="Y152" s="153"/>
      <c r="Z152" s="153"/>
      <c r="AA152" s="153"/>
      <c r="AB152" s="153"/>
      <c r="AC152" s="153"/>
      <c r="AD152" s="153"/>
      <c r="AE152" s="153"/>
      <c r="AF152" s="153"/>
      <c r="AG152" s="153"/>
      <c r="AH152" s="153"/>
      <c r="AI152" s="153"/>
      <c r="AJ152" s="153"/>
      <c r="AK152" s="153"/>
      <c r="AL152" s="974"/>
      <c r="AM152" s="974"/>
      <c r="AN152" s="974"/>
      <c r="AO152" s="974"/>
      <c r="AP152" s="974"/>
      <c r="AQ152" s="163"/>
      <c r="AR152" s="163"/>
      <c r="AS152" s="163"/>
      <c r="AT152" s="163"/>
      <c r="AU152" s="163"/>
      <c r="AV152" s="163"/>
      <c r="AW152" s="163"/>
      <c r="AX152" s="163"/>
      <c r="AY152" s="163"/>
      <c r="AZ152" s="163"/>
      <c r="BA152" s="163"/>
      <c r="BB152" s="163"/>
      <c r="BC152" s="163"/>
      <c r="BD152" s="163"/>
      <c r="BE152" s="163"/>
      <c r="BF152" s="163"/>
      <c r="BG152" s="975"/>
      <c r="BH152" s="163"/>
      <c r="BI152" s="33"/>
    </row>
    <row r="153" spans="1:65">
      <c r="T153" s="292" t="s">
        <v>32</v>
      </c>
      <c r="BI153" s="294"/>
    </row>
    <row r="154" spans="1:65">
      <c r="T154" s="156"/>
      <c r="U154" s="258"/>
      <c r="V154" s="258"/>
      <c r="W154" s="258"/>
      <c r="X154" s="258"/>
      <c r="Y154" s="258"/>
      <c r="Z154" s="258"/>
      <c r="AA154" s="157">
        <v>1990</v>
      </c>
      <c r="AB154" s="157">
        <f t="shared" ref="AB154:BB154" si="41">AA154+1</f>
        <v>1991</v>
      </c>
      <c r="AC154" s="157">
        <f t="shared" si="41"/>
        <v>1992</v>
      </c>
      <c r="AD154" s="157">
        <f t="shared" si="41"/>
        <v>1993</v>
      </c>
      <c r="AE154" s="157">
        <f t="shared" si="41"/>
        <v>1994</v>
      </c>
      <c r="AF154" s="157">
        <f t="shared" si="41"/>
        <v>1995</v>
      </c>
      <c r="AG154" s="157">
        <f t="shared" si="41"/>
        <v>1996</v>
      </c>
      <c r="AH154" s="157">
        <f t="shared" si="41"/>
        <v>1997</v>
      </c>
      <c r="AI154" s="157">
        <f t="shared" si="41"/>
        <v>1998</v>
      </c>
      <c r="AJ154" s="157">
        <f t="shared" si="41"/>
        <v>1999</v>
      </c>
      <c r="AK154" s="157">
        <f t="shared" si="41"/>
        <v>2000</v>
      </c>
      <c r="AL154" s="157">
        <f t="shared" si="41"/>
        <v>2001</v>
      </c>
      <c r="AM154" s="157">
        <f t="shared" si="41"/>
        <v>2002</v>
      </c>
      <c r="AN154" s="157">
        <f t="shared" si="41"/>
        <v>2003</v>
      </c>
      <c r="AO154" s="157">
        <f t="shared" si="41"/>
        <v>2004</v>
      </c>
      <c r="AP154" s="157">
        <f t="shared" si="41"/>
        <v>2005</v>
      </c>
      <c r="AQ154" s="157">
        <f t="shared" si="41"/>
        <v>2006</v>
      </c>
      <c r="AR154" s="157">
        <f t="shared" si="41"/>
        <v>2007</v>
      </c>
      <c r="AS154" s="157">
        <f t="shared" si="41"/>
        <v>2008</v>
      </c>
      <c r="AT154" s="157">
        <f t="shared" si="41"/>
        <v>2009</v>
      </c>
      <c r="AU154" s="157">
        <f t="shared" si="41"/>
        <v>2010</v>
      </c>
      <c r="AV154" s="157">
        <f t="shared" si="41"/>
        <v>2011</v>
      </c>
      <c r="AW154" s="157">
        <f t="shared" si="41"/>
        <v>2012</v>
      </c>
      <c r="AX154" s="157">
        <f t="shared" si="41"/>
        <v>2013</v>
      </c>
      <c r="AY154" s="157">
        <f t="shared" si="41"/>
        <v>2014</v>
      </c>
      <c r="AZ154" s="157">
        <f t="shared" si="41"/>
        <v>2015</v>
      </c>
      <c r="BA154" s="157">
        <f t="shared" si="41"/>
        <v>2016</v>
      </c>
      <c r="BB154" s="157">
        <f t="shared" si="41"/>
        <v>2017</v>
      </c>
      <c r="BC154" s="157">
        <f>BB154+1</f>
        <v>2018</v>
      </c>
      <c r="BD154" s="157">
        <f>BC154+1</f>
        <v>2019</v>
      </c>
      <c r="BE154" s="157">
        <f>BD154+1</f>
        <v>2020</v>
      </c>
      <c r="BF154" s="157">
        <f>BE154+1</f>
        <v>2021</v>
      </c>
      <c r="BG154" s="157">
        <f>BF154+1</f>
        <v>2022</v>
      </c>
      <c r="BH154" s="157" t="s">
        <v>16</v>
      </c>
      <c r="BI154" s="967"/>
    </row>
    <row r="155" spans="1:65">
      <c r="T155" s="976" t="s">
        <v>229</v>
      </c>
      <c r="U155" s="960"/>
      <c r="V155" s="960"/>
      <c r="W155" s="960"/>
      <c r="X155" s="960"/>
      <c r="Y155" s="960"/>
      <c r="Z155" s="960"/>
      <c r="AA155" s="977" t="s">
        <v>28</v>
      </c>
      <c r="AB155" s="978" t="s">
        <v>170</v>
      </c>
      <c r="AC155" s="978" t="s">
        <v>170</v>
      </c>
      <c r="AD155" s="978" t="s">
        <v>169</v>
      </c>
      <c r="AE155" s="978" t="s">
        <v>169</v>
      </c>
      <c r="AF155" s="978" t="s">
        <v>170</v>
      </c>
      <c r="AG155" s="978" t="s">
        <v>170</v>
      </c>
      <c r="AH155" s="978" t="s">
        <v>169</v>
      </c>
      <c r="AI155" s="978" t="s">
        <v>169</v>
      </c>
      <c r="AJ155" s="978" t="s">
        <v>170</v>
      </c>
      <c r="AK155" s="978" t="s">
        <v>170</v>
      </c>
      <c r="AL155" s="978" t="s">
        <v>169</v>
      </c>
      <c r="AM155" s="978" t="s">
        <v>169</v>
      </c>
      <c r="AN155" s="978" t="s">
        <v>170</v>
      </c>
      <c r="AO155" s="978" t="s">
        <v>170</v>
      </c>
      <c r="AP155" s="978" t="s">
        <v>169</v>
      </c>
      <c r="AQ155" s="978" t="s">
        <v>169</v>
      </c>
      <c r="AR155" s="978" t="s">
        <v>170</v>
      </c>
      <c r="AS155" s="978" t="s">
        <v>170</v>
      </c>
      <c r="AT155" s="978" t="s">
        <v>169</v>
      </c>
      <c r="AU155" s="978" t="s">
        <v>169</v>
      </c>
      <c r="AV155" s="978" t="s">
        <v>170</v>
      </c>
      <c r="AW155" s="978" t="s">
        <v>170</v>
      </c>
      <c r="AX155" s="978" t="s">
        <v>169</v>
      </c>
      <c r="AY155" s="978" t="s">
        <v>169</v>
      </c>
      <c r="AZ155" s="978" t="s">
        <v>170</v>
      </c>
      <c r="BA155" s="978" t="s">
        <v>170</v>
      </c>
      <c r="BB155" s="978" t="s">
        <v>169</v>
      </c>
      <c r="BC155" s="978" t="s">
        <v>169</v>
      </c>
      <c r="BD155" s="978" t="s">
        <v>28</v>
      </c>
      <c r="BE155" s="978" t="s">
        <v>28</v>
      </c>
      <c r="BF155" s="978" t="s">
        <v>28</v>
      </c>
      <c r="BG155" s="978" t="s">
        <v>28</v>
      </c>
      <c r="BH155" s="961"/>
      <c r="BI155" s="967"/>
    </row>
    <row r="156" spans="1:65" s="163" customFormat="1" ht="27">
      <c r="A156" s="1212"/>
      <c r="B156" s="30"/>
      <c r="C156" s="30"/>
      <c r="D156" s="30"/>
      <c r="E156" s="30"/>
      <c r="F156" s="30"/>
      <c r="G156" s="30"/>
      <c r="H156" s="30"/>
      <c r="I156" s="30"/>
      <c r="J156" s="30"/>
      <c r="K156" s="30"/>
      <c r="L156" s="30"/>
      <c r="M156" s="30"/>
      <c r="N156" s="30"/>
      <c r="O156" s="30"/>
      <c r="P156" s="30"/>
      <c r="Q156" s="30"/>
      <c r="R156" s="30"/>
      <c r="S156" s="30"/>
      <c r="T156" s="965" t="s">
        <v>389</v>
      </c>
      <c r="U156" s="979"/>
      <c r="V156" s="979"/>
      <c r="W156" s="979"/>
      <c r="X156" s="979"/>
      <c r="Y156" s="979"/>
      <c r="Z156" s="979"/>
      <c r="AA156" s="172"/>
      <c r="AB156" s="302">
        <f t="shared" ref="AB156:BG156" si="42">AB143/AA143-1</f>
        <v>-8.4342232429048813E-3</v>
      </c>
      <c r="AC156" s="302">
        <f t="shared" si="42"/>
        <v>-1.1328500629428362E-2</v>
      </c>
      <c r="AD156" s="302">
        <f t="shared" si="42"/>
        <v>1.1406458111353768E-3</v>
      </c>
      <c r="AE156" s="302">
        <f t="shared" si="42"/>
        <v>1.4608663956230394E-3</v>
      </c>
      <c r="AF156" s="302">
        <f t="shared" si="42"/>
        <v>-1.4259449431369586E-2</v>
      </c>
      <c r="AG156" s="302">
        <f t="shared" si="42"/>
        <v>3.1515527646661656E-3</v>
      </c>
      <c r="AH156" s="302">
        <f t="shared" si="42"/>
        <v>2.5318042149095277E-2</v>
      </c>
      <c r="AI156" s="302">
        <f t="shared" si="42"/>
        <v>-4.4774482668863635E-2</v>
      </c>
      <c r="AJ156" s="302">
        <f t="shared" si="42"/>
        <v>3.9727546049237672E-2</v>
      </c>
      <c r="AK156" s="302">
        <f t="shared" si="42"/>
        <v>4.6392196034861222E-4</v>
      </c>
      <c r="AL156" s="302">
        <f t="shared" si="42"/>
        <v>-2.3538219497853174E-2</v>
      </c>
      <c r="AM156" s="302">
        <f t="shared" si="42"/>
        <v>2.6839041461724333E-2</v>
      </c>
      <c r="AN156" s="302">
        <f t="shared" si="42"/>
        <v>1.3745039152314176E-2</v>
      </c>
      <c r="AO156" s="302">
        <f t="shared" si="42"/>
        <v>1.1675079825157475E-3</v>
      </c>
      <c r="AP156" s="302">
        <f t="shared" si="42"/>
        <v>5.632814463272684E-2</v>
      </c>
      <c r="AQ156" s="302">
        <f t="shared" si="42"/>
        <v>-1.7133381203862541E-2</v>
      </c>
      <c r="AR156" s="302">
        <f t="shared" si="42"/>
        <v>4.9318073007634133E-2</v>
      </c>
      <c r="AS156" s="302">
        <f t="shared" si="42"/>
        <v>-2.0156993983963534E-2</v>
      </c>
      <c r="AT156" s="302">
        <f t="shared" si="42"/>
        <v>-2.6914421263399158E-2</v>
      </c>
      <c r="AU156" s="302">
        <f t="shared" si="42"/>
        <v>3.348590918389216E-2</v>
      </c>
      <c r="AV156" s="302">
        <f t="shared" si="42"/>
        <v>1.0129074214106026E-2</v>
      </c>
      <c r="AW156" s="302">
        <f t="shared" si="42"/>
        <v>1.8123536567284271E-2</v>
      </c>
      <c r="AX156" s="302">
        <f t="shared" si="42"/>
        <v>-8.0785220793313517E-3</v>
      </c>
      <c r="AY156" s="302">
        <f t="shared" si="42"/>
        <v>-6.1109049131842896E-2</v>
      </c>
      <c r="AZ156" s="302">
        <f t="shared" si="42"/>
        <v>-2.8167428427773089E-2</v>
      </c>
      <c r="BA156" s="302">
        <f t="shared" si="42"/>
        <v>4.6961720994124878E-2</v>
      </c>
      <c r="BB156" s="302">
        <f t="shared" si="42"/>
        <v>-5.512627764352418E-2</v>
      </c>
      <c r="BC156" s="302">
        <f t="shared" si="42"/>
        <v>-1.4884040694511214E-2</v>
      </c>
      <c r="BD156" s="302">
        <f t="shared" si="42"/>
        <v>-5.1976419843296595E-2</v>
      </c>
      <c r="BE156" s="302">
        <f t="shared" si="42"/>
        <v>-8.3549065572174563E-2</v>
      </c>
      <c r="BF156" s="302">
        <f t="shared" si="42"/>
        <v>6.591858371972914E-2</v>
      </c>
      <c r="BG156" s="302">
        <f t="shared" si="42"/>
        <v>-4.01395512555065E-2</v>
      </c>
      <c r="BH156" s="961"/>
      <c r="BI156" s="967"/>
    </row>
    <row r="157" spans="1:65" s="163" customFormat="1">
      <c r="A157" s="1212"/>
      <c r="B157" s="30"/>
      <c r="C157" s="30"/>
      <c r="D157" s="30"/>
      <c r="E157" s="30"/>
      <c r="F157" s="30"/>
      <c r="G157" s="30"/>
      <c r="H157" s="30"/>
      <c r="I157" s="30"/>
      <c r="J157" s="30"/>
      <c r="K157" s="30"/>
      <c r="L157" s="30"/>
      <c r="M157" s="30"/>
      <c r="N157" s="30"/>
      <c r="O157" s="30"/>
      <c r="P157" s="30"/>
      <c r="Q157" s="30"/>
      <c r="R157" s="30"/>
      <c r="S157" s="30"/>
      <c r="T157" s="282" t="s">
        <v>55</v>
      </c>
      <c r="U157" s="979"/>
      <c r="V157" s="979"/>
      <c r="W157" s="979"/>
      <c r="X157" s="979"/>
      <c r="Y157" s="979"/>
      <c r="Z157" s="979"/>
      <c r="AA157" s="172"/>
      <c r="AB157" s="302">
        <f t="shared" ref="AB157:BG157" si="43">AB144/AA144-1</f>
        <v>-1.4286480582836103E-2</v>
      </c>
      <c r="AC157" s="302">
        <f t="shared" si="43"/>
        <v>-1.6073044198579134E-2</v>
      </c>
      <c r="AD157" s="302">
        <f t="shared" si="43"/>
        <v>-2.6133562933731591E-2</v>
      </c>
      <c r="AE157" s="302">
        <f t="shared" si="43"/>
        <v>3.5616099131531076E-2</v>
      </c>
      <c r="AF157" s="302">
        <f t="shared" si="43"/>
        <v>-6.3482013686865235E-3</v>
      </c>
      <c r="AG157" s="302">
        <f t="shared" si="43"/>
        <v>1.0032148540867425E-2</v>
      </c>
      <c r="AH157" s="302">
        <f t="shared" si="43"/>
        <v>-1.9109610662921384E-2</v>
      </c>
      <c r="AI157" s="302">
        <f t="shared" si="43"/>
        <v>-6.3079806965079865E-2</v>
      </c>
      <c r="AJ157" s="302">
        <f t="shared" si="43"/>
        <v>2.3023225258128832E-2</v>
      </c>
      <c r="AK157" s="302">
        <f t="shared" si="43"/>
        <v>2.7476195004730863E-2</v>
      </c>
      <c r="AL157" s="302">
        <f t="shared" si="43"/>
        <v>-2.430354755834474E-2</v>
      </c>
      <c r="AM157" s="302">
        <f t="shared" si="43"/>
        <v>1.6164716033575388E-2</v>
      </c>
      <c r="AN157" s="302">
        <f t="shared" si="43"/>
        <v>3.4932399392824109E-3</v>
      </c>
      <c r="AO157" s="302">
        <f t="shared" si="43"/>
        <v>-7.9032824156903825E-3</v>
      </c>
      <c r="AP157" s="302">
        <f t="shared" si="43"/>
        <v>-7.9674805195160125E-3</v>
      </c>
      <c r="AQ157" s="302">
        <f t="shared" si="43"/>
        <v>-1.2867199648797012E-2</v>
      </c>
      <c r="AR157" s="302">
        <f t="shared" si="43"/>
        <v>2.4846779387495355E-2</v>
      </c>
      <c r="AS157" s="302">
        <f t="shared" si="43"/>
        <v>-9.3315874448088865E-2</v>
      </c>
      <c r="AT157" s="302">
        <f t="shared" si="43"/>
        <v>-5.8859869754864458E-2</v>
      </c>
      <c r="AU157" s="302">
        <f t="shared" si="43"/>
        <v>6.8043121893844649E-2</v>
      </c>
      <c r="AV157" s="302">
        <f t="shared" si="43"/>
        <v>3.4108413481749311E-2</v>
      </c>
      <c r="AW157" s="302">
        <f t="shared" si="43"/>
        <v>2.5982328772631957E-2</v>
      </c>
      <c r="AX157" s="302">
        <f t="shared" si="43"/>
        <v>1.3880840045022769E-2</v>
      </c>
      <c r="AY157" s="302">
        <f t="shared" si="43"/>
        <v>-3.5598081677359228E-2</v>
      </c>
      <c r="AZ157" s="302">
        <f t="shared" si="43"/>
        <v>-3.7340883235386202E-2</v>
      </c>
      <c r="BA157" s="302">
        <f t="shared" si="43"/>
        <v>-2.8442356185660933E-2</v>
      </c>
      <c r="BB157" s="302">
        <f t="shared" si="43"/>
        <v>-1.5018228776636944E-2</v>
      </c>
      <c r="BC157" s="302">
        <f t="shared" si="43"/>
        <v>-2.7393040381518574E-2</v>
      </c>
      <c r="BD157" s="302">
        <f t="shared" si="43"/>
        <v>-3.5523390169974634E-2</v>
      </c>
      <c r="BE157" s="302">
        <f t="shared" si="43"/>
        <v>-8.293512123009128E-2</v>
      </c>
      <c r="BF157" s="302">
        <f t="shared" si="43"/>
        <v>5.1842914737027179E-2</v>
      </c>
      <c r="BG157" s="302">
        <f t="shared" si="43"/>
        <v>-5.7511130323412041E-2</v>
      </c>
      <c r="BH157" s="961"/>
      <c r="BI157" s="967"/>
    </row>
    <row r="158" spans="1:65" s="163" customFormat="1">
      <c r="A158" s="1212"/>
      <c r="B158" s="30"/>
      <c r="C158" s="30"/>
      <c r="D158" s="30"/>
      <c r="E158" s="30"/>
      <c r="F158" s="30"/>
      <c r="G158" s="30"/>
      <c r="H158" s="30"/>
      <c r="I158" s="30"/>
      <c r="J158" s="30"/>
      <c r="K158" s="30"/>
      <c r="L158" s="30"/>
      <c r="M158" s="30"/>
      <c r="N158" s="30"/>
      <c r="O158" s="30"/>
      <c r="P158" s="30"/>
      <c r="Q158" s="30"/>
      <c r="R158" s="30"/>
      <c r="S158" s="30"/>
      <c r="T158" s="282" t="s">
        <v>56</v>
      </c>
      <c r="U158" s="979"/>
      <c r="V158" s="979"/>
      <c r="W158" s="979"/>
      <c r="X158" s="979"/>
      <c r="Y158" s="979"/>
      <c r="Z158" s="979"/>
      <c r="AA158" s="172"/>
      <c r="AB158" s="302">
        <f t="shared" ref="AB158:BG158" si="44">AB145/AA145-1</f>
        <v>5.756341345526983E-2</v>
      </c>
      <c r="AC158" s="302">
        <f t="shared" si="44"/>
        <v>3.0064274347674003E-2</v>
      </c>
      <c r="AD158" s="302">
        <f t="shared" si="44"/>
        <v>1.5005128325227712E-2</v>
      </c>
      <c r="AE158" s="302">
        <f t="shared" si="44"/>
        <v>4.2062797369436744E-2</v>
      </c>
      <c r="AF158" s="302">
        <f t="shared" si="44"/>
        <v>3.7747780384549179E-2</v>
      </c>
      <c r="AG158" s="302">
        <f t="shared" si="44"/>
        <v>2.6522521093435891E-2</v>
      </c>
      <c r="AH158" s="302">
        <f t="shared" si="44"/>
        <v>5.7809318595660741E-3</v>
      </c>
      <c r="AI158" s="302">
        <f t="shared" si="44"/>
        <v>-8.7720885382872593E-3</v>
      </c>
      <c r="AJ158" s="302">
        <f t="shared" si="44"/>
        <v>1.7074044342315409E-2</v>
      </c>
      <c r="AK158" s="302">
        <f t="shared" si="44"/>
        <v>-2.5061458904246381E-3</v>
      </c>
      <c r="AL158" s="302">
        <f t="shared" si="44"/>
        <v>1.5761252442167084E-2</v>
      </c>
      <c r="AM158" s="302">
        <f t="shared" si="44"/>
        <v>-1.2268853900682997E-2</v>
      </c>
      <c r="AN158" s="302">
        <f t="shared" si="44"/>
        <v>-1.4028685921286921E-2</v>
      </c>
      <c r="AO158" s="302">
        <f t="shared" si="44"/>
        <v>-2.3958167844649325E-2</v>
      </c>
      <c r="AP158" s="302">
        <f t="shared" si="44"/>
        <v>-2.15565111869922E-2</v>
      </c>
      <c r="AQ158" s="302">
        <f t="shared" si="44"/>
        <v>-1.2174524418578803E-2</v>
      </c>
      <c r="AR158" s="302">
        <f t="shared" si="44"/>
        <v>-8.5835055899960988E-3</v>
      </c>
      <c r="AS158" s="302">
        <f t="shared" si="44"/>
        <v>-3.2352549540927922E-2</v>
      </c>
      <c r="AT158" s="302">
        <f t="shared" si="44"/>
        <v>-1.5723585400532536E-2</v>
      </c>
      <c r="AU158" s="302">
        <f t="shared" si="44"/>
        <v>3.355495373605244E-3</v>
      </c>
      <c r="AV158" s="302">
        <f t="shared" si="44"/>
        <v>-1.5740637743427599E-2</v>
      </c>
      <c r="AW158" s="302">
        <f t="shared" si="44"/>
        <v>7.9675362556048679E-3</v>
      </c>
      <c r="AX158" s="302">
        <f t="shared" si="44"/>
        <v>-1.2015834307769757E-2</v>
      </c>
      <c r="AY158" s="302">
        <f t="shared" si="44"/>
        <v>-2.3842282898586475E-2</v>
      </c>
      <c r="AZ158" s="302">
        <f t="shared" si="44"/>
        <v>-6.753534384659754E-3</v>
      </c>
      <c r="BA158" s="302">
        <f t="shared" si="44"/>
        <v>-9.3579670850024721E-3</v>
      </c>
      <c r="BB158" s="302">
        <f t="shared" si="44"/>
        <v>-9.9383410467647204E-3</v>
      </c>
      <c r="BC158" s="302">
        <f t="shared" si="44"/>
        <v>-1.3497529770706507E-2</v>
      </c>
      <c r="BD158" s="302">
        <f t="shared" si="44"/>
        <v>-2.0060259559282367E-2</v>
      </c>
      <c r="BE158" s="302">
        <f t="shared" si="44"/>
        <v>-0.11054044730276591</v>
      </c>
      <c r="BF158" s="302">
        <f t="shared" si="44"/>
        <v>7.6889551309973214E-3</v>
      </c>
      <c r="BG158" s="302">
        <f t="shared" si="44"/>
        <v>3.855886167609146E-2</v>
      </c>
      <c r="BH158" s="961"/>
      <c r="BI158" s="967"/>
    </row>
    <row r="159" spans="1:65" s="163" customFormat="1">
      <c r="A159" s="1212"/>
      <c r="B159" s="30"/>
      <c r="C159" s="30"/>
      <c r="D159" s="30"/>
      <c r="E159" s="30"/>
      <c r="F159" s="30"/>
      <c r="G159" s="30"/>
      <c r="H159" s="30"/>
      <c r="I159" s="30"/>
      <c r="J159" s="30"/>
      <c r="K159" s="30"/>
      <c r="L159" s="30"/>
      <c r="M159" s="30"/>
      <c r="N159" s="30"/>
      <c r="O159" s="30"/>
      <c r="P159" s="30"/>
      <c r="Q159" s="30"/>
      <c r="R159" s="30"/>
      <c r="S159" s="30"/>
      <c r="T159" s="282" t="s">
        <v>57</v>
      </c>
      <c r="U159" s="979"/>
      <c r="V159" s="979"/>
      <c r="W159" s="979"/>
      <c r="X159" s="979"/>
      <c r="Y159" s="979"/>
      <c r="Z159" s="979"/>
      <c r="AA159" s="172"/>
      <c r="AB159" s="302">
        <f t="shared" ref="AB159:BG159" si="45">AB146/AA146-1</f>
        <v>2.6198017351549474E-2</v>
      </c>
      <c r="AC159" s="302">
        <f t="shared" si="45"/>
        <v>3.4798187740344488E-2</v>
      </c>
      <c r="AD159" s="302">
        <f t="shared" si="45"/>
        <v>2.7767314481786487E-2</v>
      </c>
      <c r="AE159" s="302">
        <f t="shared" si="45"/>
        <v>9.8183626964119863E-2</v>
      </c>
      <c r="AF159" s="302">
        <f t="shared" si="45"/>
        <v>3.2686035824996962E-2</v>
      </c>
      <c r="AG159" s="302">
        <f t="shared" si="45"/>
        <v>-7.296665201911634E-3</v>
      </c>
      <c r="AH159" s="302">
        <f t="shared" si="45"/>
        <v>3.2799411495193942E-2</v>
      </c>
      <c r="AI159" s="302">
        <f t="shared" si="45"/>
        <v>4.3485041010948411E-2</v>
      </c>
      <c r="AJ159" s="302">
        <f t="shared" si="45"/>
        <v>5.7488599358520798E-2</v>
      </c>
      <c r="AK159" s="302">
        <f t="shared" si="45"/>
        <v>3.4514007062483865E-2</v>
      </c>
      <c r="AL159" s="302">
        <f t="shared" si="45"/>
        <v>2.2777378909120127E-3</v>
      </c>
      <c r="AM159" s="302">
        <f t="shared" si="45"/>
        <v>5.0415256021039134E-2</v>
      </c>
      <c r="AN159" s="302">
        <f t="shared" si="45"/>
        <v>3.1712414414962975E-2</v>
      </c>
      <c r="AO159" s="302">
        <f t="shared" si="45"/>
        <v>3.5916951862164259E-2</v>
      </c>
      <c r="AP159" s="302">
        <f t="shared" si="45"/>
        <v>3.2227061713462346E-2</v>
      </c>
      <c r="AQ159" s="302">
        <f t="shared" si="45"/>
        <v>-1.5140074206188903E-2</v>
      </c>
      <c r="AR159" s="302">
        <f t="shared" si="45"/>
        <v>4.4729193104463771E-2</v>
      </c>
      <c r="AS159" s="302">
        <f t="shared" si="45"/>
        <v>-3.0734104774712501E-2</v>
      </c>
      <c r="AT159" s="302">
        <f t="shared" si="45"/>
        <v>-0.10686237072935389</v>
      </c>
      <c r="AU159" s="302">
        <f t="shared" si="45"/>
        <v>1.9617011653726646E-2</v>
      </c>
      <c r="AV159" s="302">
        <f t="shared" si="45"/>
        <v>0.1149408610708551</v>
      </c>
      <c r="AW159" s="302">
        <f t="shared" si="45"/>
        <v>2.1847815468020615E-2</v>
      </c>
      <c r="AX159" s="302">
        <f t="shared" si="45"/>
        <v>4.1877060679381906E-2</v>
      </c>
      <c r="AY159" s="302">
        <f t="shared" si="45"/>
        <v>-3.3899455540218559E-2</v>
      </c>
      <c r="AZ159" s="302">
        <f t="shared" si="45"/>
        <v>-4.9540857249108394E-2</v>
      </c>
      <c r="BA159" s="302">
        <f t="shared" si="45"/>
        <v>-3.4981078229128548E-2</v>
      </c>
      <c r="BB159" s="302">
        <f t="shared" si="45"/>
        <v>-1.8827994766884459E-2</v>
      </c>
      <c r="BC159" s="302">
        <f t="shared" si="45"/>
        <v>-4.1444724491299878E-2</v>
      </c>
      <c r="BD159" s="302">
        <f t="shared" si="45"/>
        <v>-3.5498619026411937E-2</v>
      </c>
      <c r="BE159" s="302">
        <f t="shared" si="45"/>
        <v>-3.4016794460940192E-2</v>
      </c>
      <c r="BF159" s="302">
        <f t="shared" si="45"/>
        <v>2.8108396902489341E-2</v>
      </c>
      <c r="BG159" s="302">
        <f t="shared" si="45"/>
        <v>-6.9977087274826988E-2</v>
      </c>
      <c r="BH159" s="961"/>
      <c r="BI159" s="967"/>
    </row>
    <row r="160" spans="1:65" s="163" customFormat="1">
      <c r="A160" s="1212"/>
      <c r="B160" s="30"/>
      <c r="C160" s="30"/>
      <c r="D160" s="30"/>
      <c r="E160" s="30"/>
      <c r="F160" s="30"/>
      <c r="G160" s="30"/>
      <c r="H160" s="30"/>
      <c r="I160" s="30"/>
      <c r="J160" s="30"/>
      <c r="K160" s="30"/>
      <c r="L160" s="30"/>
      <c r="M160" s="30"/>
      <c r="N160" s="30"/>
      <c r="O160" s="30"/>
      <c r="P160" s="30"/>
      <c r="Q160" s="30"/>
      <c r="R160" s="30"/>
      <c r="S160" s="30"/>
      <c r="T160" s="282" t="s">
        <v>58</v>
      </c>
      <c r="U160" s="979"/>
      <c r="V160" s="979"/>
      <c r="W160" s="979"/>
      <c r="X160" s="979"/>
      <c r="Y160" s="979"/>
      <c r="Z160" s="979"/>
      <c r="AA160" s="172"/>
      <c r="AB160" s="302">
        <f t="shared" ref="AB160:BG160" si="46">AB147/AA147-1</f>
        <v>2.6063484183827201E-2</v>
      </c>
      <c r="AC160" s="302">
        <f t="shared" si="46"/>
        <v>4.6227923846111407E-2</v>
      </c>
      <c r="AD160" s="302">
        <f t="shared" si="46"/>
        <v>4.1280762934832183E-3</v>
      </c>
      <c r="AE160" s="302">
        <f t="shared" si="46"/>
        <v>7.0094873125596147E-2</v>
      </c>
      <c r="AF160" s="302">
        <f t="shared" si="46"/>
        <v>1.2403124661125364E-2</v>
      </c>
      <c r="AG160" s="302">
        <f t="shared" si="46"/>
        <v>6.0069289705855233E-3</v>
      </c>
      <c r="AH160" s="302">
        <f t="shared" si="46"/>
        <v>-3.8149175894567899E-2</v>
      </c>
      <c r="AI160" s="302">
        <f t="shared" si="46"/>
        <v>-8.0534880160221256E-3</v>
      </c>
      <c r="AJ160" s="302">
        <f t="shared" si="46"/>
        <v>5.5481903330185878E-2</v>
      </c>
      <c r="AK160" s="302">
        <f t="shared" si="46"/>
        <v>2.2971704985324193E-2</v>
      </c>
      <c r="AL160" s="302">
        <f t="shared" si="46"/>
        <v>-2.1197531444885342E-2</v>
      </c>
      <c r="AM160" s="302">
        <f t="shared" si="46"/>
        <v>7.1457451018799745E-2</v>
      </c>
      <c r="AN160" s="302">
        <f t="shared" si="46"/>
        <v>1.510484318746852E-2</v>
      </c>
      <c r="AO160" s="302">
        <f t="shared" si="46"/>
        <v>-1.0160770904822591E-2</v>
      </c>
      <c r="AP160" s="302">
        <f t="shared" si="46"/>
        <v>3.8682770078862783E-2</v>
      </c>
      <c r="AQ160" s="302">
        <f t="shared" si="46"/>
        <v>-5.033631194255439E-2</v>
      </c>
      <c r="AR160" s="302">
        <f t="shared" si="46"/>
        <v>6.6390001687741007E-2</v>
      </c>
      <c r="AS160" s="302">
        <f t="shared" si="46"/>
        <v>-2.8220574272810883E-2</v>
      </c>
      <c r="AT160" s="302">
        <f t="shared" si="46"/>
        <v>-3.7097870241701969E-2</v>
      </c>
      <c r="AU160" s="302">
        <f t="shared" si="46"/>
        <v>0.10409108140221512</v>
      </c>
      <c r="AV160" s="302">
        <f t="shared" si="46"/>
        <v>8.3547683443180976E-2</v>
      </c>
      <c r="AW160" s="302">
        <f t="shared" si="46"/>
        <v>9.3834425915538811E-2</v>
      </c>
      <c r="AX160" s="302">
        <f t="shared" si="46"/>
        <v>-1.8318126678897095E-2</v>
      </c>
      <c r="AY160" s="302">
        <f t="shared" si="46"/>
        <v>-6.8062935605996189E-2</v>
      </c>
      <c r="AZ160" s="302">
        <f t="shared" si="46"/>
        <v>-3.4848995112382042E-2</v>
      </c>
      <c r="BA160" s="302">
        <f t="shared" si="46"/>
        <v>-1.2097901632635133E-2</v>
      </c>
      <c r="BB160" s="302">
        <f t="shared" si="46"/>
        <v>9.3811316147309753E-3</v>
      </c>
      <c r="BC160" s="302">
        <f t="shared" si="46"/>
        <v>-0.11197570928498424</v>
      </c>
      <c r="BD160" s="302">
        <f t="shared" si="46"/>
        <v>-3.9609788641521204E-2</v>
      </c>
      <c r="BE160" s="302">
        <f t="shared" si="46"/>
        <v>4.9552350628108144E-2</v>
      </c>
      <c r="BF160" s="302">
        <f t="shared" si="46"/>
        <v>-6.2929141782710696E-2</v>
      </c>
      <c r="BG160" s="302">
        <f t="shared" si="46"/>
        <v>1.4228265187425926E-2</v>
      </c>
      <c r="BH160" s="961"/>
      <c r="BI160" s="967"/>
    </row>
    <row r="161" spans="1:62" s="163" customFormat="1">
      <c r="A161" s="1212"/>
      <c r="B161" s="30"/>
      <c r="C161" s="30"/>
      <c r="D161" s="30"/>
      <c r="E161" s="30"/>
      <c r="F161" s="30"/>
      <c r="G161" s="30"/>
      <c r="H161" s="30"/>
      <c r="I161" s="30"/>
      <c r="J161" s="30"/>
      <c r="K161" s="30"/>
      <c r="L161" s="30"/>
      <c r="M161" s="30"/>
      <c r="N161" s="30"/>
      <c r="O161" s="30"/>
      <c r="P161" s="30"/>
      <c r="Q161" s="30"/>
      <c r="R161" s="30"/>
      <c r="S161" s="30"/>
      <c r="T161" s="282" t="s">
        <v>360</v>
      </c>
      <c r="U161" s="979"/>
      <c r="V161" s="979"/>
      <c r="W161" s="979"/>
      <c r="X161" s="979"/>
      <c r="Y161" s="979"/>
      <c r="Z161" s="979"/>
      <c r="AA161" s="172"/>
      <c r="AB161" s="302">
        <f t="shared" ref="AB161:BG161" si="47">AB148/AA148-1</f>
        <v>2.001527122052682E-2</v>
      </c>
      <c r="AC161" s="302">
        <f t="shared" si="47"/>
        <v>-6.099196005439067E-4</v>
      </c>
      <c r="AD161" s="302">
        <f t="shared" si="47"/>
        <v>-1.9435893057895393E-2</v>
      </c>
      <c r="AE161" s="302">
        <f t="shared" si="47"/>
        <v>2.6011701930949371E-2</v>
      </c>
      <c r="AF161" s="302">
        <f t="shared" si="47"/>
        <v>4.4968167325079023E-3</v>
      </c>
      <c r="AG161" s="302">
        <f t="shared" si="47"/>
        <v>8.4476811115858919E-3</v>
      </c>
      <c r="AH161" s="302">
        <f t="shared" si="47"/>
        <v>-3.8217113388868795E-2</v>
      </c>
      <c r="AI161" s="302">
        <f t="shared" si="47"/>
        <v>-9.3366610680103213E-2</v>
      </c>
      <c r="AJ161" s="302">
        <f t="shared" si="47"/>
        <v>6.7126533736230343E-3</v>
      </c>
      <c r="AK161" s="302">
        <f t="shared" si="47"/>
        <v>8.7374949445093719E-3</v>
      </c>
      <c r="AL161" s="302">
        <f t="shared" si="47"/>
        <v>-2.179958756315814E-2</v>
      </c>
      <c r="AM161" s="302">
        <f t="shared" si="47"/>
        <v>-4.0095285512187995E-2</v>
      </c>
      <c r="AN161" s="302">
        <f t="shared" si="47"/>
        <v>-1.1452966620958072E-2</v>
      </c>
      <c r="AO161" s="302">
        <f t="shared" si="47"/>
        <v>-9.3905005067229652E-5</v>
      </c>
      <c r="AP161" s="302">
        <f t="shared" si="47"/>
        <v>1.8655609665965578E-2</v>
      </c>
      <c r="AQ161" s="302">
        <f t="shared" si="47"/>
        <v>5.4661630354517765E-3</v>
      </c>
      <c r="AR161" s="302">
        <f t="shared" si="47"/>
        <v>-1.4466474062281187E-2</v>
      </c>
      <c r="AS161" s="302">
        <f t="shared" si="47"/>
        <v>-7.767378593426566E-2</v>
      </c>
      <c r="AT161" s="302">
        <f t="shared" si="47"/>
        <v>-0.10564505082110265</v>
      </c>
      <c r="AU161" s="302">
        <f t="shared" si="47"/>
        <v>2.2849994399716689E-2</v>
      </c>
      <c r="AV161" s="302">
        <f t="shared" si="47"/>
        <v>-5.1178038202415177E-3</v>
      </c>
      <c r="AW161" s="302">
        <f t="shared" si="47"/>
        <v>3.2587747074050988E-3</v>
      </c>
      <c r="AX161" s="302">
        <f t="shared" si="47"/>
        <v>3.6464908801683071E-2</v>
      </c>
      <c r="AY161" s="302">
        <f t="shared" si="47"/>
        <v>-1.1897417653729647E-2</v>
      </c>
      <c r="AZ161" s="302">
        <f t="shared" si="47"/>
        <v>-3.1134963104651359E-2</v>
      </c>
      <c r="BA161" s="302">
        <f t="shared" si="47"/>
        <v>-8.8341869918205918E-3</v>
      </c>
      <c r="BB161" s="302">
        <f t="shared" si="47"/>
        <v>1.5823883496856261E-2</v>
      </c>
      <c r="BC161" s="302">
        <f t="shared" si="47"/>
        <v>-1.5329726471797089E-2</v>
      </c>
      <c r="BD161" s="302">
        <f t="shared" si="47"/>
        <v>-3.5687263873310116E-2</v>
      </c>
      <c r="BE161" s="302">
        <f t="shared" si="47"/>
        <v>-6.4900025463786148E-2</v>
      </c>
      <c r="BF161" s="302">
        <f t="shared" si="47"/>
        <v>3.4324648793627732E-2</v>
      </c>
      <c r="BG161" s="302">
        <f t="shared" si="47"/>
        <v>-6.1887176313783376E-2</v>
      </c>
      <c r="BH161" s="961"/>
      <c r="BI161" s="967"/>
    </row>
    <row r="162" spans="1:62" s="163" customFormat="1">
      <c r="A162" s="1212"/>
      <c r="B162" s="30"/>
      <c r="C162" s="30"/>
      <c r="D162" s="30"/>
      <c r="E162" s="30"/>
      <c r="F162" s="30"/>
      <c r="G162" s="30"/>
      <c r="H162" s="30"/>
      <c r="I162" s="30"/>
      <c r="J162" s="30"/>
      <c r="K162" s="30"/>
      <c r="L162" s="30"/>
      <c r="M162" s="30"/>
      <c r="N162" s="30"/>
      <c r="O162" s="30"/>
      <c r="P162" s="30"/>
      <c r="Q162" s="30"/>
      <c r="R162" s="30"/>
      <c r="S162" s="30"/>
      <c r="T162" s="282" t="s">
        <v>59</v>
      </c>
      <c r="U162" s="979"/>
      <c r="V162" s="979"/>
      <c r="W162" s="979"/>
      <c r="X162" s="979"/>
      <c r="Y162" s="979"/>
      <c r="Z162" s="979"/>
      <c r="AA162" s="172"/>
      <c r="AB162" s="302">
        <f t="shared" ref="AB162:BG162" si="48">AB149/AA149-1</f>
        <v>7.2385569601971511E-3</v>
      </c>
      <c r="AC162" s="302">
        <f t="shared" si="48"/>
        <v>7.647070078197693E-2</v>
      </c>
      <c r="AD162" s="302">
        <f t="shared" si="48"/>
        <v>-3.5306489316671463E-2</v>
      </c>
      <c r="AE162" s="302">
        <f t="shared" si="48"/>
        <v>0.1457427844306578</v>
      </c>
      <c r="AF162" s="302">
        <f t="shared" si="48"/>
        <v>1.8581259390433535E-2</v>
      </c>
      <c r="AG162" s="302">
        <f t="shared" si="48"/>
        <v>1.5366674112416101E-2</v>
      </c>
      <c r="AH162" s="302">
        <f t="shared" si="48"/>
        <v>5.4694245725714907E-2</v>
      </c>
      <c r="AI162" s="302">
        <f t="shared" si="48"/>
        <v>5.7690510545751472E-3</v>
      </c>
      <c r="AJ162" s="302">
        <f t="shared" si="48"/>
        <v>-3.3269716464837673E-3</v>
      </c>
      <c r="AK162" s="302">
        <f t="shared" si="48"/>
        <v>4.5184887807524055E-2</v>
      </c>
      <c r="AL162" s="302">
        <f t="shared" si="48"/>
        <v>-9.8437855855416645E-3</v>
      </c>
      <c r="AM162" s="302">
        <f t="shared" si="48"/>
        <v>1.1047091036795686E-2</v>
      </c>
      <c r="AN162" s="302">
        <f t="shared" si="48"/>
        <v>2.6911561611387524E-2</v>
      </c>
      <c r="AO162" s="302">
        <f t="shared" si="48"/>
        <v>-2.0242923847466621E-2</v>
      </c>
      <c r="AP162" s="302">
        <f t="shared" si="48"/>
        <v>-2.090263459316366E-2</v>
      </c>
      <c r="AQ162" s="302">
        <f t="shared" si="48"/>
        <v>-4.763799778923794E-2</v>
      </c>
      <c r="AR162" s="302">
        <f t="shared" si="48"/>
        <v>1.9500128135695682E-2</v>
      </c>
      <c r="AS162" s="302">
        <f t="shared" si="48"/>
        <v>3.887671855491015E-2</v>
      </c>
      <c r="AT162" s="302">
        <f t="shared" si="48"/>
        <v>-0.11162510732270459</v>
      </c>
      <c r="AU162" s="302">
        <f t="shared" si="48"/>
        <v>2.5867017863900443E-2</v>
      </c>
      <c r="AV162" s="302">
        <f t="shared" si="48"/>
        <v>-2.5728531794475651E-2</v>
      </c>
      <c r="AW162" s="302">
        <f t="shared" si="48"/>
        <v>5.8423432836499867E-2</v>
      </c>
      <c r="AX162" s="302">
        <f t="shared" si="48"/>
        <v>-1.5768217500639725E-2</v>
      </c>
      <c r="AY162" s="302">
        <f t="shared" si="48"/>
        <v>-2.4737506923899311E-2</v>
      </c>
      <c r="AZ162" s="302">
        <f t="shared" si="48"/>
        <v>1.4859018902287024E-2</v>
      </c>
      <c r="BA162" s="302">
        <f t="shared" si="48"/>
        <v>5.9904146331850594E-3</v>
      </c>
      <c r="BB162" s="302">
        <f t="shared" si="48"/>
        <v>1.1112852862602995E-2</v>
      </c>
      <c r="BC162" s="302">
        <f t="shared" si="48"/>
        <v>2.2836257687561368E-2</v>
      </c>
      <c r="BD162" s="302">
        <f t="shared" si="48"/>
        <v>1.7005812754598892E-2</v>
      </c>
      <c r="BE162" s="302">
        <f t="shared" si="48"/>
        <v>-4.8621500751212632E-2</v>
      </c>
      <c r="BF162" s="302">
        <f t="shared" si="48"/>
        <v>1.1635392790714238E-3</v>
      </c>
      <c r="BG162" s="302">
        <f t="shared" si="48"/>
        <v>3.0310234982735551E-3</v>
      </c>
      <c r="BH162" s="961"/>
      <c r="BI162" s="967"/>
    </row>
    <row r="163" spans="1:62" s="163" customFormat="1" ht="14.25" customHeight="1" thickBot="1">
      <c r="A163" s="1212"/>
      <c r="B163" s="33"/>
      <c r="C163" s="33"/>
      <c r="D163" s="33"/>
      <c r="E163" s="33"/>
      <c r="F163" s="33"/>
      <c r="G163" s="33"/>
      <c r="H163" s="33"/>
      <c r="I163" s="33"/>
      <c r="J163" s="33"/>
      <c r="K163" s="33"/>
      <c r="L163" s="33"/>
      <c r="M163" s="33"/>
      <c r="N163" s="33"/>
      <c r="O163" s="33"/>
      <c r="P163" s="33"/>
      <c r="Q163" s="33"/>
      <c r="R163" s="33"/>
      <c r="S163" s="33"/>
      <c r="T163" s="368" t="s">
        <v>361</v>
      </c>
      <c r="U163" s="980"/>
      <c r="V163" s="980"/>
      <c r="W163" s="980"/>
      <c r="X163" s="980"/>
      <c r="Y163" s="980"/>
      <c r="Z163" s="980"/>
      <c r="AA163" s="176"/>
      <c r="AB163" s="981">
        <f t="shared" ref="AB163:BG163" si="49">AB150/AA150-1</f>
        <v>-2.8277356120871344E-2</v>
      </c>
      <c r="AC163" s="981">
        <f t="shared" si="49"/>
        <v>-4.5165436544210014E-2</v>
      </c>
      <c r="AD163" s="981">
        <f t="shared" si="49"/>
        <v>-3.3728664858380886E-2</v>
      </c>
      <c r="AE163" s="981">
        <f t="shared" si="49"/>
        <v>-3.1777654300770175E-2</v>
      </c>
      <c r="AF163" s="981">
        <f t="shared" si="49"/>
        <v>3.1154602016598032E-2</v>
      </c>
      <c r="AG163" s="981">
        <f t="shared" si="49"/>
        <v>1.9132624348471072E-2</v>
      </c>
      <c r="AH163" s="981">
        <f t="shared" si="49"/>
        <v>-9.2921316578397084E-3</v>
      </c>
      <c r="AI163" s="981">
        <f t="shared" si="49"/>
        <v>-7.21364964583322E-2</v>
      </c>
      <c r="AJ163" s="981">
        <f t="shared" si="49"/>
        <v>3.3215280850258377E-3</v>
      </c>
      <c r="AK163" s="981">
        <f t="shared" si="49"/>
        <v>8.388029175639522E-3</v>
      </c>
      <c r="AL163" s="981">
        <f t="shared" si="49"/>
        <v>-8.2535545499606955E-2</v>
      </c>
      <c r="AM163" s="981">
        <f t="shared" si="49"/>
        <v>-5.1548706147609868E-2</v>
      </c>
      <c r="AN163" s="981">
        <f t="shared" si="49"/>
        <v>-3.5695507985365804E-2</v>
      </c>
      <c r="AO163" s="981">
        <f t="shared" si="49"/>
        <v>-3.0078726583243953E-2</v>
      </c>
      <c r="AP163" s="981">
        <f t="shared" si="49"/>
        <v>-1.2859930564548816E-2</v>
      </c>
      <c r="AQ163" s="981">
        <f t="shared" si="49"/>
        <v>-1.7241564357438177E-2</v>
      </c>
      <c r="AR163" s="981">
        <f t="shared" si="49"/>
        <v>3.2459422203259258E-3</v>
      </c>
      <c r="AS163" s="981">
        <f t="shared" si="49"/>
        <v>-9.634091042734827E-2</v>
      </c>
      <c r="AT163" s="981">
        <f t="shared" si="49"/>
        <v>-8.3037490175095874E-2</v>
      </c>
      <c r="AU163" s="981">
        <f t="shared" si="49"/>
        <v>-2.9419991553215952E-2</v>
      </c>
      <c r="AV163" s="981">
        <f t="shared" si="49"/>
        <v>-3.2819391392964303E-2</v>
      </c>
      <c r="AW163" s="981">
        <f t="shared" si="49"/>
        <v>6.1778355438906196E-3</v>
      </c>
      <c r="AX163" s="981">
        <f t="shared" si="49"/>
        <v>1.8896176020251065E-3</v>
      </c>
      <c r="AY163" s="981">
        <f t="shared" si="49"/>
        <v>-2.8660891586378079E-2</v>
      </c>
      <c r="AZ163" s="981">
        <f t="shared" si="49"/>
        <v>-4.4363098456376426E-2</v>
      </c>
      <c r="BA163" s="981">
        <f t="shared" si="49"/>
        <v>-2.0410897704314257E-2</v>
      </c>
      <c r="BB163" s="981">
        <f t="shared" si="49"/>
        <v>-3.6629335901045224E-2</v>
      </c>
      <c r="BC163" s="981">
        <f t="shared" si="49"/>
        <v>-1.2211800715974719E-2</v>
      </c>
      <c r="BD163" s="981">
        <f t="shared" si="49"/>
        <v>-2.7443839299309936E-2</v>
      </c>
      <c r="BE163" s="981">
        <f t="shared" si="49"/>
        <v>-3.1626387038358295E-2</v>
      </c>
      <c r="BF163" s="981">
        <f t="shared" si="49"/>
        <v>-3.0698360475986397E-2</v>
      </c>
      <c r="BG163" s="981">
        <f t="shared" si="49"/>
        <v>-1.9710327810594785E-3</v>
      </c>
      <c r="BH163" s="971"/>
      <c r="BI163" s="967"/>
    </row>
    <row r="164" spans="1:62" s="163" customFormat="1" ht="15.75" thickTop="1">
      <c r="A164" s="1212"/>
      <c r="B164" s="30"/>
      <c r="C164" s="30"/>
      <c r="D164" s="30"/>
      <c r="E164" s="30"/>
      <c r="F164" s="30"/>
      <c r="G164" s="30"/>
      <c r="H164" s="30"/>
      <c r="I164" s="30"/>
      <c r="J164" s="30"/>
      <c r="K164" s="30"/>
      <c r="L164" s="30"/>
      <c r="M164" s="30"/>
      <c r="N164" s="30"/>
      <c r="O164" s="30"/>
      <c r="P164" s="30"/>
      <c r="Q164" s="30"/>
      <c r="R164" s="30"/>
      <c r="S164" s="30"/>
      <c r="T164" s="281" t="s">
        <v>21</v>
      </c>
      <c r="U164" s="982"/>
      <c r="V164" s="982"/>
      <c r="W164" s="982"/>
      <c r="X164" s="982"/>
      <c r="Y164" s="982"/>
      <c r="Z164" s="982"/>
      <c r="AA164" s="179"/>
      <c r="AB164" s="983">
        <f t="shared" ref="AB164:BD164" si="50">AB151/AA151-1</f>
        <v>9.9096603705712827E-3</v>
      </c>
      <c r="AC164" s="983">
        <f t="shared" si="50"/>
        <v>8.0910676217844646E-3</v>
      </c>
      <c r="AD164" s="983">
        <f t="shared" si="50"/>
        <v>-6.1006569904665797E-3</v>
      </c>
      <c r="AE164" s="983">
        <f t="shared" si="50"/>
        <v>4.6754861279197479E-2</v>
      </c>
      <c r="AF164" s="983">
        <f t="shared" si="50"/>
        <v>9.9452390538901092E-3</v>
      </c>
      <c r="AG164" s="983">
        <f t="shared" si="50"/>
        <v>1.0076207546046101E-2</v>
      </c>
      <c r="AH164" s="983">
        <f t="shared" si="50"/>
        <v>-5.9429108973586553E-3</v>
      </c>
      <c r="AI164" s="983">
        <f t="shared" si="50"/>
        <v>-3.2213643651573198E-2</v>
      </c>
      <c r="AJ164" s="983">
        <f t="shared" si="50"/>
        <v>3.0307546802617935E-2</v>
      </c>
      <c r="AK164" s="983">
        <f t="shared" si="50"/>
        <v>1.830180649350277E-2</v>
      </c>
      <c r="AL164" s="983">
        <f t="shared" si="50"/>
        <v>-1.1854265567207589E-2</v>
      </c>
      <c r="AM164" s="983">
        <f t="shared" si="50"/>
        <v>2.3451097352197525E-2</v>
      </c>
      <c r="AN164" s="983">
        <f t="shared" si="50"/>
        <v>6.5233313178785224E-3</v>
      </c>
      <c r="AO164" s="983">
        <f t="shared" si="50"/>
        <v>-3.6282126536409942E-3</v>
      </c>
      <c r="AP164" s="983">
        <f t="shared" si="50"/>
        <v>5.7252382898069776E-3</v>
      </c>
      <c r="AQ164" s="983">
        <f t="shared" si="50"/>
        <v>-1.7863728797736789E-2</v>
      </c>
      <c r="AR164" s="983">
        <f t="shared" si="50"/>
        <v>2.7998530086390527E-2</v>
      </c>
      <c r="AS164" s="983">
        <f t="shared" si="50"/>
        <v>-5.4463396918025486E-2</v>
      </c>
      <c r="AT164" s="983">
        <f t="shared" si="50"/>
        <v>-5.6017814791792464E-2</v>
      </c>
      <c r="AU164" s="983">
        <f t="shared" si="50"/>
        <v>4.4252632862644248E-2</v>
      </c>
      <c r="AV164" s="983">
        <f t="shared" si="50"/>
        <v>4.0945520860908635E-2</v>
      </c>
      <c r="AW164" s="983">
        <f t="shared" si="50"/>
        <v>3.2504188113220422E-2</v>
      </c>
      <c r="AX164" s="983">
        <f t="shared" si="50"/>
        <v>7.1208679098395677E-3</v>
      </c>
      <c r="AY164" s="983">
        <f t="shared" si="50"/>
        <v>-3.8855614041569564E-2</v>
      </c>
      <c r="AZ164" s="983">
        <f t="shared" si="50"/>
        <v>-3.2319964660267875E-2</v>
      </c>
      <c r="BA164" s="983">
        <f t="shared" si="50"/>
        <v>-1.6935516166757592E-2</v>
      </c>
      <c r="BB164" s="983">
        <f t="shared" si="50"/>
        <v>-1.3023558073380848E-2</v>
      </c>
      <c r="BC164" s="983">
        <f t="shared" si="50"/>
        <v>-3.7930802716423351E-2</v>
      </c>
      <c r="BD164" s="983">
        <f t="shared" si="50"/>
        <v>-3.2513355296740931E-2</v>
      </c>
      <c r="BE164" s="983">
        <f>BE151/BD151-1</f>
        <v>-5.8638447302777119E-2</v>
      </c>
      <c r="BF164" s="983">
        <f>BF151/BE151-1</f>
        <v>2.0164238350888208E-2</v>
      </c>
      <c r="BG164" s="983">
        <f>BG151/BF151-1</f>
        <v>-2.9756023632301343E-2</v>
      </c>
      <c r="BH164" s="984"/>
      <c r="BI164" s="33"/>
    </row>
    <row r="165" spans="1:62" s="163" customFormat="1">
      <c r="A165" s="1212"/>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3"/>
      <c r="BJ165" s="985"/>
    </row>
    <row r="166" spans="1:62">
      <c r="T166" s="292" t="s">
        <v>345</v>
      </c>
      <c r="BI166" s="294"/>
    </row>
    <row r="167" spans="1:62">
      <c r="T167" s="156"/>
      <c r="U167" s="258"/>
      <c r="V167" s="258"/>
      <c r="W167" s="258"/>
      <c r="X167" s="258"/>
      <c r="Y167" s="258"/>
      <c r="Z167" s="258"/>
      <c r="AA167" s="157">
        <v>1990</v>
      </c>
      <c r="AB167" s="157">
        <f t="shared" ref="AB167:BB167" si="51">AA167+1</f>
        <v>1991</v>
      </c>
      <c r="AC167" s="157">
        <f t="shared" si="51"/>
        <v>1992</v>
      </c>
      <c r="AD167" s="157">
        <f t="shared" si="51"/>
        <v>1993</v>
      </c>
      <c r="AE167" s="157">
        <f t="shared" si="51"/>
        <v>1994</v>
      </c>
      <c r="AF167" s="157">
        <f t="shared" si="51"/>
        <v>1995</v>
      </c>
      <c r="AG167" s="157">
        <f t="shared" si="51"/>
        <v>1996</v>
      </c>
      <c r="AH167" s="157">
        <f t="shared" si="51"/>
        <v>1997</v>
      </c>
      <c r="AI167" s="157">
        <f t="shared" si="51"/>
        <v>1998</v>
      </c>
      <c r="AJ167" s="157">
        <f t="shared" si="51"/>
        <v>1999</v>
      </c>
      <c r="AK167" s="157">
        <f t="shared" si="51"/>
        <v>2000</v>
      </c>
      <c r="AL167" s="157">
        <f t="shared" si="51"/>
        <v>2001</v>
      </c>
      <c r="AM167" s="157">
        <f t="shared" si="51"/>
        <v>2002</v>
      </c>
      <c r="AN167" s="157">
        <f t="shared" si="51"/>
        <v>2003</v>
      </c>
      <c r="AO167" s="157">
        <f t="shared" si="51"/>
        <v>2004</v>
      </c>
      <c r="AP167" s="157">
        <f t="shared" si="51"/>
        <v>2005</v>
      </c>
      <c r="AQ167" s="157">
        <f t="shared" si="51"/>
        <v>2006</v>
      </c>
      <c r="AR167" s="157">
        <f t="shared" si="51"/>
        <v>2007</v>
      </c>
      <c r="AS167" s="157">
        <f t="shared" si="51"/>
        <v>2008</v>
      </c>
      <c r="AT167" s="157">
        <f t="shared" si="51"/>
        <v>2009</v>
      </c>
      <c r="AU167" s="157">
        <f t="shared" si="51"/>
        <v>2010</v>
      </c>
      <c r="AV167" s="157">
        <f t="shared" si="51"/>
        <v>2011</v>
      </c>
      <c r="AW167" s="157">
        <f t="shared" si="51"/>
        <v>2012</v>
      </c>
      <c r="AX167" s="157">
        <f t="shared" si="51"/>
        <v>2013</v>
      </c>
      <c r="AY167" s="157">
        <f t="shared" si="51"/>
        <v>2014</v>
      </c>
      <c r="AZ167" s="157">
        <f t="shared" si="51"/>
        <v>2015</v>
      </c>
      <c r="BA167" s="157">
        <f t="shared" si="51"/>
        <v>2016</v>
      </c>
      <c r="BB167" s="157">
        <f t="shared" si="51"/>
        <v>2017</v>
      </c>
      <c r="BC167" s="157">
        <f>BB167+1</f>
        <v>2018</v>
      </c>
      <c r="BD167" s="157">
        <f>BC167+1</f>
        <v>2019</v>
      </c>
      <c r="BE167" s="157">
        <f>BD167+1</f>
        <v>2020</v>
      </c>
      <c r="BF167" s="157">
        <f>BE167+1</f>
        <v>2021</v>
      </c>
      <c r="BG167" s="157">
        <f>BF167+1</f>
        <v>2022</v>
      </c>
      <c r="BH167" s="157" t="s">
        <v>16</v>
      </c>
      <c r="BI167" s="967"/>
    </row>
    <row r="168" spans="1:62">
      <c r="T168" s="976" t="s">
        <v>229</v>
      </c>
      <c r="U168" s="979"/>
      <c r="V168" s="979"/>
      <c r="W168" s="979"/>
      <c r="X168" s="979"/>
      <c r="Y168" s="979"/>
      <c r="Z168" s="979"/>
      <c r="AA168" s="172"/>
      <c r="AB168" s="295"/>
      <c r="AC168" s="295"/>
      <c r="AD168" s="295"/>
      <c r="AE168" s="295"/>
      <c r="AF168" s="295"/>
      <c r="AG168" s="295"/>
      <c r="AH168" s="295"/>
      <c r="AI168" s="295"/>
      <c r="AJ168" s="295"/>
      <c r="AK168" s="295"/>
      <c r="AL168" s="295"/>
      <c r="AM168" s="295"/>
      <c r="AN168" s="295"/>
      <c r="AO168" s="295"/>
      <c r="AP168" s="295"/>
      <c r="AQ168" s="295"/>
      <c r="AR168" s="295"/>
      <c r="AS168" s="295"/>
      <c r="AT168" s="295"/>
      <c r="AU168" s="295"/>
      <c r="AV168" s="295"/>
      <c r="AW168" s="295"/>
      <c r="AX168" s="977"/>
      <c r="AY168" s="986" t="s">
        <v>28</v>
      </c>
      <c r="AZ168" s="986" t="s">
        <v>28</v>
      </c>
      <c r="BA168" s="986" t="s">
        <v>28</v>
      </c>
      <c r="BB168" s="986" t="s">
        <v>28</v>
      </c>
      <c r="BC168" s="986" t="s">
        <v>28</v>
      </c>
      <c r="BD168" s="986" t="s">
        <v>28</v>
      </c>
      <c r="BE168" s="986" t="s">
        <v>28</v>
      </c>
      <c r="BF168" s="986" t="s">
        <v>28</v>
      </c>
      <c r="BG168" s="986" t="s">
        <v>28</v>
      </c>
      <c r="BH168" s="961"/>
      <c r="BI168" s="967"/>
    </row>
    <row r="169" spans="1:62" s="163" customFormat="1" ht="27">
      <c r="A169" s="1212"/>
      <c r="B169" s="30"/>
      <c r="C169" s="30"/>
      <c r="D169" s="30"/>
      <c r="E169" s="30"/>
      <c r="F169" s="30"/>
      <c r="G169" s="30"/>
      <c r="H169" s="30"/>
      <c r="I169" s="30"/>
      <c r="J169" s="30"/>
      <c r="K169" s="30"/>
      <c r="L169" s="30"/>
      <c r="M169" s="30"/>
      <c r="N169" s="30"/>
      <c r="O169" s="30"/>
      <c r="P169" s="30"/>
      <c r="Q169" s="30"/>
      <c r="R169" s="30"/>
      <c r="S169" s="30"/>
      <c r="T169" s="968" t="s">
        <v>389</v>
      </c>
      <c r="U169" s="979"/>
      <c r="V169" s="979"/>
      <c r="W169" s="979"/>
      <c r="X169" s="979"/>
      <c r="Y169" s="979"/>
      <c r="Z169" s="979"/>
      <c r="AA169" s="172"/>
      <c r="AB169" s="295"/>
      <c r="AC169" s="295"/>
      <c r="AD169" s="295"/>
      <c r="AE169" s="295"/>
      <c r="AF169" s="295"/>
      <c r="AG169" s="295"/>
      <c r="AH169" s="295"/>
      <c r="AI169" s="295"/>
      <c r="AJ169" s="295"/>
      <c r="AK169" s="295"/>
      <c r="AL169" s="295"/>
      <c r="AM169" s="295"/>
      <c r="AN169" s="295"/>
      <c r="AO169" s="295"/>
      <c r="AP169" s="295"/>
      <c r="AQ169" s="295"/>
      <c r="AR169" s="295"/>
      <c r="AS169" s="295"/>
      <c r="AT169" s="295"/>
      <c r="AU169" s="295"/>
      <c r="AV169" s="295"/>
      <c r="AW169" s="295"/>
      <c r="AX169" s="295"/>
      <c r="AY169" s="302">
        <f t="shared" ref="AY169:BE177" si="52">AY143/$AX143-1</f>
        <v>-6.1109049131842896E-2</v>
      </c>
      <c r="AZ169" s="302">
        <f t="shared" si="52"/>
        <v>-8.755519279190549E-2</v>
      </c>
      <c r="BA169" s="302">
        <f t="shared" si="52"/>
        <v>-4.4705214333260801E-2</v>
      </c>
      <c r="BB169" s="302">
        <f t="shared" si="52"/>
        <v>-9.7367059919336363E-2</v>
      </c>
      <c r="BC169" s="302">
        <f t="shared" si="52"/>
        <v>-0.11080188533170332</v>
      </c>
      <c r="BD169" s="302">
        <f t="shared" si="52"/>
        <v>-0.15701921986357048</v>
      </c>
      <c r="BE169" s="302">
        <f t="shared" si="52"/>
        <v>-0.22744947633927193</v>
      </c>
      <c r="BF169" s="302">
        <f t="shared" ref="BF169:BG169" si="53">BF143/$AX143-1</f>
        <v>-0.17652403996762167</v>
      </c>
      <c r="BG169" s="302">
        <f t="shared" si="53"/>
        <v>-0.2095779954730187</v>
      </c>
      <c r="BH169" s="961"/>
      <c r="BI169" s="967"/>
    </row>
    <row r="170" spans="1:62" s="163" customFormat="1">
      <c r="A170" s="1212"/>
      <c r="B170" s="30"/>
      <c r="C170" s="30"/>
      <c r="D170" s="30"/>
      <c r="E170" s="30"/>
      <c r="F170" s="30"/>
      <c r="G170" s="30"/>
      <c r="H170" s="30"/>
      <c r="I170" s="30"/>
      <c r="J170" s="30"/>
      <c r="K170" s="30"/>
      <c r="L170" s="30"/>
      <c r="M170" s="30"/>
      <c r="N170" s="30"/>
      <c r="O170" s="30"/>
      <c r="P170" s="30"/>
      <c r="Q170" s="30"/>
      <c r="R170" s="30"/>
      <c r="S170" s="30"/>
      <c r="T170" s="282" t="s">
        <v>55</v>
      </c>
      <c r="U170" s="979"/>
      <c r="V170" s="979"/>
      <c r="W170" s="979"/>
      <c r="X170" s="979"/>
      <c r="Y170" s="979"/>
      <c r="Z170" s="979"/>
      <c r="AA170" s="172"/>
      <c r="AB170" s="295"/>
      <c r="AC170" s="295"/>
      <c r="AD170" s="295"/>
      <c r="AE170" s="295"/>
      <c r="AF170" s="295"/>
      <c r="AG170" s="295"/>
      <c r="AH170" s="295"/>
      <c r="AI170" s="295"/>
      <c r="AJ170" s="295"/>
      <c r="AK170" s="295"/>
      <c r="AL170" s="295"/>
      <c r="AM170" s="295"/>
      <c r="AN170" s="295"/>
      <c r="AO170" s="295"/>
      <c r="AP170" s="295"/>
      <c r="AQ170" s="295"/>
      <c r="AR170" s="295"/>
      <c r="AS170" s="295"/>
      <c r="AT170" s="295"/>
      <c r="AU170" s="295"/>
      <c r="AV170" s="295"/>
      <c r="AW170" s="295"/>
      <c r="AX170" s="295"/>
      <c r="AY170" s="302">
        <f t="shared" si="52"/>
        <v>-3.5598081677359228E-2</v>
      </c>
      <c r="AZ170" s="302">
        <f t="shared" si="52"/>
        <v>-7.1609701101427392E-2</v>
      </c>
      <c r="BA170" s="302">
        <f t="shared" si="52"/>
        <v>-9.8015308662012912E-2</v>
      </c>
      <c r="BB170" s="302">
        <f t="shared" si="52"/>
        <v>-0.11156152110955109</v>
      </c>
      <c r="BC170" s="302">
        <f t="shared" si="52"/>
        <v>-0.13589855223829206</v>
      </c>
      <c r="BD170" s="302">
        <f t="shared" si="52"/>
        <v>-0.16659436511357117</v>
      </c>
      <c r="BE170" s="302">
        <f t="shared" si="52"/>
        <v>-0.23571296247671836</v>
      </c>
      <c r="BF170" s="302">
        <f t="shared" ref="BF170:BG170" si="54">BF144/$AX144-1</f>
        <v>-0.19609009475578376</v>
      </c>
      <c r="BG170" s="302">
        <f t="shared" si="54"/>
        <v>-0.2423238620845658</v>
      </c>
      <c r="BH170" s="961"/>
      <c r="BI170" s="967"/>
    </row>
    <row r="171" spans="1:62" s="163" customFormat="1">
      <c r="A171" s="1212"/>
      <c r="B171" s="30"/>
      <c r="C171" s="30"/>
      <c r="D171" s="30"/>
      <c r="E171" s="30"/>
      <c r="F171" s="30"/>
      <c r="G171" s="30"/>
      <c r="H171" s="30"/>
      <c r="I171" s="30"/>
      <c r="J171" s="30"/>
      <c r="K171" s="30"/>
      <c r="L171" s="30"/>
      <c r="M171" s="30"/>
      <c r="N171" s="30"/>
      <c r="O171" s="30"/>
      <c r="P171" s="30"/>
      <c r="Q171" s="30"/>
      <c r="R171" s="30"/>
      <c r="S171" s="30"/>
      <c r="T171" s="282" t="s">
        <v>56</v>
      </c>
      <c r="U171" s="979"/>
      <c r="V171" s="979"/>
      <c r="W171" s="979"/>
      <c r="X171" s="979"/>
      <c r="Y171" s="979"/>
      <c r="Z171" s="979"/>
      <c r="AA171" s="172"/>
      <c r="AB171" s="295"/>
      <c r="AC171" s="295"/>
      <c r="AD171" s="295"/>
      <c r="AE171" s="295"/>
      <c r="AF171" s="295"/>
      <c r="AG171" s="295"/>
      <c r="AH171" s="295"/>
      <c r="AI171" s="295"/>
      <c r="AJ171" s="295"/>
      <c r="AK171" s="295"/>
      <c r="AL171" s="295"/>
      <c r="AM171" s="295"/>
      <c r="AN171" s="295"/>
      <c r="AO171" s="295"/>
      <c r="AP171" s="295"/>
      <c r="AQ171" s="295"/>
      <c r="AR171" s="295"/>
      <c r="AS171" s="295"/>
      <c r="AT171" s="295"/>
      <c r="AU171" s="295"/>
      <c r="AV171" s="295"/>
      <c r="AW171" s="295"/>
      <c r="AX171" s="295"/>
      <c r="AY171" s="302">
        <f t="shared" si="52"/>
        <v>-2.3842282898586475E-2</v>
      </c>
      <c r="AZ171" s="302">
        <f t="shared" si="52"/>
        <v>-3.0434797605881858E-2</v>
      </c>
      <c r="BA171" s="302">
        <f t="shared" si="52"/>
        <v>-3.9507956856649762E-2</v>
      </c>
      <c r="BB171" s="302">
        <f t="shared" si="52"/>
        <v>-4.9053654354112242E-2</v>
      </c>
      <c r="BC171" s="302">
        <f t="shared" si="52"/>
        <v>-6.188908096481216E-2</v>
      </c>
      <c r="BD171" s="302">
        <f t="shared" si="52"/>
        <v>-8.0707829496054928E-2</v>
      </c>
      <c r="BE171" s="302">
        <f t="shared" si="52"/>
        <v>-0.18232679722549161</v>
      </c>
      <c r="BF171" s="302">
        <f t="shared" ref="BF171:BG171" si="55">BF145/$AX145-1</f>
        <v>-0.17603974465753958</v>
      </c>
      <c r="BG171" s="302">
        <f t="shared" si="55"/>
        <v>-0.14426877514519265</v>
      </c>
      <c r="BH171" s="961"/>
      <c r="BI171" s="967"/>
    </row>
    <row r="172" spans="1:62" s="163" customFormat="1">
      <c r="A172" s="1212"/>
      <c r="B172" s="30"/>
      <c r="C172" s="30"/>
      <c r="D172" s="30"/>
      <c r="E172" s="30"/>
      <c r="F172" s="30"/>
      <c r="G172" s="30"/>
      <c r="H172" s="30"/>
      <c r="I172" s="30"/>
      <c r="J172" s="30"/>
      <c r="K172" s="30"/>
      <c r="L172" s="30"/>
      <c r="M172" s="30"/>
      <c r="N172" s="30"/>
      <c r="O172" s="30"/>
      <c r="P172" s="30"/>
      <c r="Q172" s="30"/>
      <c r="R172" s="30"/>
      <c r="S172" s="30"/>
      <c r="T172" s="282" t="s">
        <v>57</v>
      </c>
      <c r="U172" s="979"/>
      <c r="V172" s="979"/>
      <c r="W172" s="979"/>
      <c r="X172" s="979"/>
      <c r="Y172" s="979"/>
      <c r="Z172" s="979"/>
      <c r="AA172" s="172"/>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302">
        <f t="shared" si="52"/>
        <v>-3.3899455540218559E-2</v>
      </c>
      <c r="AZ172" s="302">
        <f t="shared" si="52"/>
        <v>-8.1760904701586479E-2</v>
      </c>
      <c r="BA172" s="302">
        <f t="shared" si="52"/>
        <v>-0.11388189832726459</v>
      </c>
      <c r="BB172" s="302">
        <f t="shared" si="52"/>
        <v>-0.13056572530840038</v>
      </c>
      <c r="BC172" s="302">
        <f t="shared" si="52"/>
        <v>-0.16659918928628692</v>
      </c>
      <c r="BD172" s="302">
        <f t="shared" si="52"/>
        <v>-0.19618376716211583</v>
      </c>
      <c r="BE172" s="302">
        <f t="shared" si="52"/>
        <v>-0.22352701873892944</v>
      </c>
      <c r="BF172" s="302">
        <f t="shared" ref="BF172:BG172" si="56">BF146/$AX146-1</f>
        <v>-0.20170160799758408</v>
      </c>
      <c r="BG172" s="302">
        <f t="shared" si="56"/>
        <v>-0.25756420424609117</v>
      </c>
      <c r="BH172" s="961"/>
      <c r="BI172" s="967"/>
    </row>
    <row r="173" spans="1:62" s="163" customFormat="1">
      <c r="A173" s="1212"/>
      <c r="B173" s="30"/>
      <c r="C173" s="30"/>
      <c r="D173" s="30"/>
      <c r="E173" s="30"/>
      <c r="F173" s="30"/>
      <c r="G173" s="30"/>
      <c r="H173" s="30"/>
      <c r="I173" s="30"/>
      <c r="J173" s="30"/>
      <c r="K173" s="30"/>
      <c r="L173" s="30"/>
      <c r="M173" s="30"/>
      <c r="N173" s="30"/>
      <c r="O173" s="30"/>
      <c r="P173" s="30"/>
      <c r="Q173" s="30"/>
      <c r="R173" s="30"/>
      <c r="S173" s="30"/>
      <c r="T173" s="282" t="s">
        <v>58</v>
      </c>
      <c r="U173" s="979"/>
      <c r="V173" s="979"/>
      <c r="W173" s="979"/>
      <c r="X173" s="979"/>
      <c r="Y173" s="979"/>
      <c r="Z173" s="979"/>
      <c r="AA173" s="172"/>
      <c r="AB173" s="295"/>
      <c r="AC173" s="295"/>
      <c r="AD173" s="295"/>
      <c r="AE173" s="295"/>
      <c r="AF173" s="295"/>
      <c r="AG173" s="295"/>
      <c r="AH173" s="295"/>
      <c r="AI173" s="295"/>
      <c r="AJ173" s="295"/>
      <c r="AK173" s="295"/>
      <c r="AL173" s="295"/>
      <c r="AM173" s="295"/>
      <c r="AN173" s="295"/>
      <c r="AO173" s="295"/>
      <c r="AP173" s="295"/>
      <c r="AQ173" s="295"/>
      <c r="AR173" s="295"/>
      <c r="AS173" s="295"/>
      <c r="AT173" s="295"/>
      <c r="AU173" s="295"/>
      <c r="AV173" s="295"/>
      <c r="AW173" s="295"/>
      <c r="AX173" s="295"/>
      <c r="AY173" s="302">
        <f t="shared" si="52"/>
        <v>-6.8062935605996189E-2</v>
      </c>
      <c r="AZ173" s="302">
        <f t="shared" si="52"/>
        <v>-0.10054000580811051</v>
      </c>
      <c r="BA173" s="302">
        <f t="shared" si="52"/>
        <v>-0.11142158434033456</v>
      </c>
      <c r="BB173" s="302">
        <f t="shared" si="52"/>
        <v>-0.10308571327302207</v>
      </c>
      <c r="BC173" s="302">
        <f t="shared" si="52"/>
        <v>-0.20351832669711112</v>
      </c>
      <c r="BD173" s="302">
        <f t="shared" si="52"/>
        <v>-0.23506679743348369</v>
      </c>
      <c r="BE173" s="302">
        <f t="shared" si="52"/>
        <v>-0.19716255917282599</v>
      </c>
      <c r="BF173" s="302">
        <f t="shared" ref="BF173:BG173" si="57">BF147/$AX147-1</f>
        <v>-0.2476844303151079</v>
      </c>
      <c r="BG173" s="302">
        <f t="shared" si="57"/>
        <v>-0.23698028488500178</v>
      </c>
      <c r="BH173" s="961"/>
      <c r="BI173" s="967"/>
    </row>
    <row r="174" spans="1:62" s="163" customFormat="1">
      <c r="A174" s="1212"/>
      <c r="B174" s="30"/>
      <c r="C174" s="30"/>
      <c r="D174" s="30"/>
      <c r="E174" s="30"/>
      <c r="F174" s="30"/>
      <c r="G174" s="30"/>
      <c r="H174" s="30"/>
      <c r="I174" s="30"/>
      <c r="J174" s="30"/>
      <c r="K174" s="30"/>
      <c r="L174" s="30"/>
      <c r="M174" s="30"/>
      <c r="N174" s="30"/>
      <c r="O174" s="30"/>
      <c r="P174" s="30"/>
      <c r="Q174" s="30"/>
      <c r="R174" s="30"/>
      <c r="S174" s="30"/>
      <c r="T174" s="282" t="s">
        <v>360</v>
      </c>
      <c r="U174" s="979"/>
      <c r="V174" s="979"/>
      <c r="W174" s="979"/>
      <c r="X174" s="979"/>
      <c r="Y174" s="979"/>
      <c r="Z174" s="979"/>
      <c r="AA174" s="172"/>
      <c r="AB174" s="295"/>
      <c r="AC174" s="295"/>
      <c r="AD174" s="295"/>
      <c r="AE174" s="295"/>
      <c r="AF174" s="295"/>
      <c r="AG174" s="295"/>
      <c r="AH174" s="295"/>
      <c r="AI174" s="295"/>
      <c r="AJ174" s="295"/>
      <c r="AK174" s="295"/>
      <c r="AL174" s="295"/>
      <c r="AM174" s="295"/>
      <c r="AN174" s="295"/>
      <c r="AO174" s="295"/>
      <c r="AP174" s="295"/>
      <c r="AQ174" s="295"/>
      <c r="AR174" s="295"/>
      <c r="AS174" s="295"/>
      <c r="AT174" s="295"/>
      <c r="AU174" s="295"/>
      <c r="AV174" s="295"/>
      <c r="AW174" s="295"/>
      <c r="AX174" s="295"/>
      <c r="AY174" s="302">
        <f t="shared" si="52"/>
        <v>-1.1897417653729647E-2</v>
      </c>
      <c r="AZ174" s="302">
        <f t="shared" si="52"/>
        <v>-4.2661955098691529E-2</v>
      </c>
      <c r="BA174" s="302">
        <f t="shared" si="52"/>
        <v>-5.1119258401733592E-2</v>
      </c>
      <c r="BB174" s="302">
        <f t="shared" si="52"/>
        <v>-3.6104280094272023E-2</v>
      </c>
      <c r="BC174" s="302">
        <f t="shared" si="52"/>
        <v>-5.0880537827762806E-2</v>
      </c>
      <c r="BD174" s="302">
        <f t="shared" si="52"/>
        <v>-8.4752014521597641E-2</v>
      </c>
      <c r="BE174" s="302">
        <f t="shared" si="52"/>
        <v>-0.14415163208482484</v>
      </c>
      <c r="BF174" s="302">
        <f t="shared" ref="BF174:BG174" si="58">BF148/$AX148-1</f>
        <v>-0.11477493743553713</v>
      </c>
      <c r="BG174" s="302">
        <f t="shared" si="58"/>
        <v>-0.16955901695984388</v>
      </c>
      <c r="BH174" s="961"/>
      <c r="BI174" s="967"/>
    </row>
    <row r="175" spans="1:62" s="163" customFormat="1">
      <c r="A175" s="1212"/>
      <c r="B175" s="30"/>
      <c r="C175" s="30"/>
      <c r="D175" s="30"/>
      <c r="E175" s="30"/>
      <c r="F175" s="30"/>
      <c r="G175" s="30"/>
      <c r="H175" s="30"/>
      <c r="I175" s="30"/>
      <c r="J175" s="30"/>
      <c r="K175" s="30"/>
      <c r="L175" s="30"/>
      <c r="M175" s="30"/>
      <c r="N175" s="30"/>
      <c r="O175" s="30"/>
      <c r="P175" s="30"/>
      <c r="Q175" s="30"/>
      <c r="R175" s="30"/>
      <c r="S175" s="30"/>
      <c r="T175" s="282" t="s">
        <v>59</v>
      </c>
      <c r="U175" s="979"/>
      <c r="V175" s="979"/>
      <c r="W175" s="979"/>
      <c r="X175" s="979"/>
      <c r="Y175" s="979"/>
      <c r="Z175" s="979"/>
      <c r="AA175" s="172"/>
      <c r="AB175" s="295"/>
      <c r="AC175" s="295"/>
      <c r="AD175" s="295"/>
      <c r="AE175" s="295"/>
      <c r="AF175" s="295"/>
      <c r="AG175" s="295"/>
      <c r="AH175" s="295"/>
      <c r="AI175" s="295"/>
      <c r="AJ175" s="295"/>
      <c r="AK175" s="295"/>
      <c r="AL175" s="295"/>
      <c r="AM175" s="295"/>
      <c r="AN175" s="295"/>
      <c r="AO175" s="295"/>
      <c r="AP175" s="295"/>
      <c r="AQ175" s="295"/>
      <c r="AR175" s="295"/>
      <c r="AS175" s="295"/>
      <c r="AT175" s="295"/>
      <c r="AU175" s="295"/>
      <c r="AV175" s="295"/>
      <c r="AW175" s="295"/>
      <c r="AX175" s="295"/>
      <c r="AY175" s="302">
        <f t="shared" si="52"/>
        <v>-2.4737506923899311E-2</v>
      </c>
      <c r="AZ175" s="302">
        <f t="shared" si="52"/>
        <v>-1.0246063104589975E-2</v>
      </c>
      <c r="BA175" s="302">
        <f t="shared" si="52"/>
        <v>-4.3170266377593469E-3</v>
      </c>
      <c r="BB175" s="302">
        <f t="shared" si="52"/>
        <v>6.7478517430143992E-3</v>
      </c>
      <c r="BC175" s="302">
        <f t="shared" si="52"/>
        <v>2.9738205111816685E-2</v>
      </c>
      <c r="BD175" s="302">
        <f t="shared" si="52"/>
        <v>4.7249740214205138E-2</v>
      </c>
      <c r="BE175" s="302">
        <f t="shared" si="52"/>
        <v>-3.6691138163270631E-3</v>
      </c>
      <c r="BF175" s="302">
        <f t="shared" ref="BF175:BG175" si="59">BF149/$AX149-1</f>
        <v>-2.5098436953002734E-3</v>
      </c>
      <c r="BG175" s="302">
        <f t="shared" si="59"/>
        <v>5.1357240775584678E-4</v>
      </c>
      <c r="BH175" s="961"/>
      <c r="BI175" s="967"/>
    </row>
    <row r="176" spans="1:62" s="163" customFormat="1" ht="14.25" customHeight="1" thickBot="1">
      <c r="A176" s="1212"/>
      <c r="B176" s="33"/>
      <c r="C176" s="33"/>
      <c r="D176" s="33"/>
      <c r="E176" s="33"/>
      <c r="F176" s="33"/>
      <c r="G176" s="33"/>
      <c r="H176" s="33"/>
      <c r="I176" s="33"/>
      <c r="J176" s="33"/>
      <c r="K176" s="33"/>
      <c r="L176" s="33"/>
      <c r="M176" s="33"/>
      <c r="N176" s="33"/>
      <c r="O176" s="33"/>
      <c r="P176" s="33"/>
      <c r="Q176" s="33"/>
      <c r="R176" s="33"/>
      <c r="S176" s="33"/>
      <c r="T176" s="368" t="s">
        <v>361</v>
      </c>
      <c r="U176" s="980"/>
      <c r="V176" s="980"/>
      <c r="W176" s="980"/>
      <c r="X176" s="980"/>
      <c r="Y176" s="980"/>
      <c r="Z176" s="980"/>
      <c r="AA176" s="176"/>
      <c r="AB176" s="987"/>
      <c r="AC176" s="987"/>
      <c r="AD176" s="987"/>
      <c r="AE176" s="987"/>
      <c r="AF176" s="987"/>
      <c r="AG176" s="987"/>
      <c r="AH176" s="987"/>
      <c r="AI176" s="987"/>
      <c r="AJ176" s="987"/>
      <c r="AK176" s="987"/>
      <c r="AL176" s="987"/>
      <c r="AM176" s="987"/>
      <c r="AN176" s="987"/>
      <c r="AO176" s="987"/>
      <c r="AP176" s="987"/>
      <c r="AQ176" s="987"/>
      <c r="AR176" s="987"/>
      <c r="AS176" s="987"/>
      <c r="AT176" s="987"/>
      <c r="AU176" s="987"/>
      <c r="AV176" s="987"/>
      <c r="AW176" s="987"/>
      <c r="AX176" s="987"/>
      <c r="AY176" s="981">
        <f t="shared" si="52"/>
        <v>-2.8660891586378079E-2</v>
      </c>
      <c r="AZ176" s="981">
        <f t="shared" si="52"/>
        <v>-7.1752504087460478E-2</v>
      </c>
      <c r="BA176" s="981">
        <f t="shared" si="52"/>
        <v>-9.0698868770817231E-2</v>
      </c>
      <c r="BB176" s="981">
        <f t="shared" si="52"/>
        <v>-0.12400596534181141</v>
      </c>
      <c r="BC176" s="981">
        <f t="shared" si="52"/>
        <v>-0.13470342992143991</v>
      </c>
      <c r="BD176" s="981">
        <f t="shared" si="52"/>
        <v>-0.15845048993692001</v>
      </c>
      <c r="BE176" s="981">
        <f t="shared" si="52"/>
        <v>-0.18506566045411577</v>
      </c>
      <c r="BF176" s="981">
        <f t="shared" ref="BF176:BG176" si="60">BF150/$AX150-1</f>
        <v>-0.21008280857375516</v>
      </c>
      <c r="BG176" s="981">
        <f t="shared" si="60"/>
        <v>-0.21163976125237871</v>
      </c>
      <c r="BH176" s="971"/>
      <c r="BI176" s="967"/>
    </row>
    <row r="177" spans="1:61" s="163" customFormat="1" ht="15.75" thickTop="1">
      <c r="A177" s="1212"/>
      <c r="B177" s="30"/>
      <c r="C177" s="30"/>
      <c r="D177" s="30"/>
      <c r="E177" s="30"/>
      <c r="F177" s="30"/>
      <c r="G177" s="30"/>
      <c r="H177" s="30"/>
      <c r="I177" s="30"/>
      <c r="J177" s="30"/>
      <c r="K177" s="30"/>
      <c r="L177" s="30"/>
      <c r="M177" s="30"/>
      <c r="N177" s="30"/>
      <c r="O177" s="30"/>
      <c r="P177" s="30"/>
      <c r="Q177" s="30"/>
      <c r="R177" s="30"/>
      <c r="S177" s="30"/>
      <c r="T177" s="281" t="s">
        <v>21</v>
      </c>
      <c r="U177" s="982"/>
      <c r="V177" s="982"/>
      <c r="W177" s="982"/>
      <c r="X177" s="982"/>
      <c r="Y177" s="982"/>
      <c r="Z177" s="982"/>
      <c r="AA177" s="179"/>
      <c r="AB177" s="552"/>
      <c r="AC177" s="552"/>
      <c r="AD177" s="552"/>
      <c r="AE177" s="552"/>
      <c r="AF177" s="552"/>
      <c r="AG177" s="552"/>
      <c r="AH177" s="552"/>
      <c r="AI177" s="552"/>
      <c r="AJ177" s="552"/>
      <c r="AK177" s="552"/>
      <c r="AL177" s="552"/>
      <c r="AM177" s="552"/>
      <c r="AN177" s="552"/>
      <c r="AO177" s="552"/>
      <c r="AP177" s="552"/>
      <c r="AQ177" s="552"/>
      <c r="AR177" s="552"/>
      <c r="AS177" s="552"/>
      <c r="AT177" s="552"/>
      <c r="AU177" s="552"/>
      <c r="AV177" s="552"/>
      <c r="AW177" s="552"/>
      <c r="AX177" s="552"/>
      <c r="AY177" s="983">
        <f t="shared" si="52"/>
        <v>-3.8855614041569564E-2</v>
      </c>
      <c r="AZ177" s="983">
        <f t="shared" si="52"/>
        <v>-6.9919766629160884E-2</v>
      </c>
      <c r="BA177" s="983">
        <f t="shared" si="52"/>
        <v>-8.5671155457794357E-2</v>
      </c>
      <c r="BB177" s="983">
        <f t="shared" si="52"/>
        <v>-9.7578970262857001E-2</v>
      </c>
      <c r="BC177" s="983">
        <f t="shared" si="52"/>
        <v>-0.13180852430896828</v>
      </c>
      <c r="BD177" s="983">
        <f t="shared" si="52"/>
        <v>-0.16003634222371255</v>
      </c>
      <c r="BE177" s="983">
        <f t="shared" si="52"/>
        <v>-0.20929050690647533</v>
      </c>
      <c r="BF177" s="983">
        <f t="shared" ref="BF177:BG177" si="61">BF151/$AX151-1</f>
        <v>-0.19334645222142754</v>
      </c>
      <c r="BG177" s="983">
        <f t="shared" si="61"/>
        <v>-0.21734925425220653</v>
      </c>
      <c r="BH177" s="984"/>
      <c r="BI177" s="33"/>
    </row>
    <row r="182" spans="1:61" s="163" customFormat="1">
      <c r="A182" s="1212"/>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3"/>
    </row>
    <row r="183" spans="1:61" s="163" customFormat="1">
      <c r="A183" s="1212"/>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3"/>
    </row>
    <row r="184" spans="1:61" s="163" customFormat="1">
      <c r="A184" s="1212"/>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3"/>
    </row>
    <row r="185" spans="1:61" s="163" customFormat="1">
      <c r="A185" s="1212"/>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3"/>
    </row>
    <row r="186" spans="1:61" s="163" customFormat="1">
      <c r="A186" s="1212"/>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988"/>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3"/>
    </row>
    <row r="187" spans="1:61" s="163" customFormat="1">
      <c r="A187" s="1212"/>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988"/>
      <c r="AM187" s="988"/>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3"/>
    </row>
    <row r="188" spans="1:61" s="163" customFormat="1">
      <c r="A188" s="1212"/>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988"/>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3"/>
    </row>
    <row r="189" spans="1:61" s="163" customFormat="1">
      <c r="A189" s="1212"/>
      <c r="B189" s="33"/>
      <c r="C189" s="33"/>
      <c r="D189" s="33"/>
      <c r="E189" s="33"/>
      <c r="F189" s="33"/>
      <c r="G189" s="33"/>
      <c r="H189" s="33"/>
      <c r="I189" s="33"/>
      <c r="J189" s="33"/>
      <c r="K189" s="33"/>
      <c r="L189" s="33"/>
      <c r="M189" s="33"/>
      <c r="N189" s="33"/>
      <c r="O189" s="33"/>
      <c r="P189" s="33"/>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988"/>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3"/>
    </row>
    <row r="190" spans="1:61" s="163" customFormat="1">
      <c r="A190" s="1212"/>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3"/>
    </row>
  </sheetData>
  <mergeCells count="11">
    <mergeCell ref="S124:T124"/>
    <mergeCell ref="S127:T127"/>
    <mergeCell ref="Q1:T1"/>
    <mergeCell ref="S65:T65"/>
    <mergeCell ref="S13:T13"/>
    <mergeCell ref="S69:T69"/>
    <mergeCell ref="S74:T74"/>
    <mergeCell ref="S61:T61"/>
    <mergeCell ref="S26:T26"/>
    <mergeCell ref="S57:T57"/>
    <mergeCell ref="S15:T15"/>
  </mergeCells>
  <phoneticPr fontId="10"/>
  <pageMargins left="0.78740157480314965" right="0.78740157480314965" top="0.98425196850393704" bottom="0.98425196850393704" header="0.51181102362204722" footer="0.51181102362204722"/>
  <pageSetup paperSize="9" scale="20" orientation="portrait" r:id="rId1"/>
  <headerFooter alignWithMargins="0"/>
  <ignoredErrors>
    <ignoredError sqref="AA7:BG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Z49"/>
  <sheetViews>
    <sheetView zoomScaleNormal="100" zoomScaleSheetLayoutView="50" workbookViewId="0"/>
  </sheetViews>
  <sheetFormatPr defaultColWidth="9" defaultRowHeight="12.75"/>
  <cols>
    <col min="1" max="1" width="2.5" style="643" customWidth="1"/>
    <col min="2" max="2" width="4.5" style="641" customWidth="1"/>
    <col min="3" max="3" width="29.375" style="643" customWidth="1"/>
    <col min="4" max="4" width="12.125" style="643" bestFit="1" customWidth="1"/>
    <col min="5" max="5" width="7.625" style="643" customWidth="1"/>
    <col min="6" max="6" width="12.125" style="643" bestFit="1" customWidth="1"/>
    <col min="7" max="7" width="7.625" style="643" customWidth="1"/>
    <col min="8" max="10" width="9" style="643"/>
    <col min="11" max="11" width="9" style="643" customWidth="1"/>
    <col min="12" max="15" width="9" style="643"/>
    <col min="16" max="16" width="9" style="643" customWidth="1"/>
    <col min="17" max="16384" width="9" style="643"/>
  </cols>
  <sheetData>
    <row r="1" spans="2:26" s="253" customFormat="1" ht="24" customHeight="1">
      <c r="C1" s="35" t="s">
        <v>356</v>
      </c>
    </row>
    <row r="2" spans="2:26" s="253" customFormat="1" ht="24" customHeight="1">
      <c r="B2" s="35"/>
      <c r="C2" s="640" t="s">
        <v>357</v>
      </c>
      <c r="Q2" s="643"/>
      <c r="R2" s="643"/>
      <c r="S2" s="643"/>
      <c r="T2" s="643"/>
      <c r="U2" s="643"/>
      <c r="V2" s="643"/>
      <c r="W2" s="643"/>
      <c r="X2" s="643"/>
      <c r="Y2" s="643"/>
      <c r="Z2" s="643"/>
    </row>
    <row r="3" spans="2:26" ht="16.5" thickBot="1">
      <c r="C3" s="36" t="str">
        <f>'0.Contents'!$C2</f>
        <v>＜暫定データ＞</v>
      </c>
      <c r="G3" s="644"/>
    </row>
    <row r="4" spans="2:26" ht="35.25" customHeight="1" thickBot="1">
      <c r="C4" s="645" t="s">
        <v>173</v>
      </c>
      <c r="D4" s="1258" t="s">
        <v>73</v>
      </c>
      <c r="E4" s="1259"/>
      <c r="F4" s="1260" t="s">
        <v>358</v>
      </c>
      <c r="G4" s="1259"/>
      <c r="T4" s="30"/>
    </row>
    <row r="5" spans="2:26" s="28" customFormat="1" ht="30">
      <c r="B5" s="292"/>
      <c r="C5" s="646"/>
      <c r="D5" s="647" t="s">
        <v>359</v>
      </c>
      <c r="E5" s="648" t="s">
        <v>74</v>
      </c>
      <c r="F5" s="647" t="s">
        <v>359</v>
      </c>
      <c r="G5" s="649" t="s">
        <v>74</v>
      </c>
      <c r="O5" s="643"/>
      <c r="Q5" s="30"/>
      <c r="R5" s="30"/>
      <c r="S5" s="30"/>
      <c r="U5" s="30"/>
      <c r="V5" s="30"/>
      <c r="W5" s="30"/>
      <c r="X5" s="30"/>
      <c r="Y5" s="30"/>
      <c r="Z5" s="30"/>
    </row>
    <row r="6" spans="2:26" s="30" customFormat="1" ht="15" customHeight="1">
      <c r="B6" s="33"/>
      <c r="C6" s="651" t="s">
        <v>54</v>
      </c>
      <c r="D6" s="652">
        <f>'2.CO2-Sector'!$AX$72*1000</f>
        <v>526342.78703944432</v>
      </c>
      <c r="E6" s="653">
        <f>D6/D14</f>
        <v>0.39950993905187948</v>
      </c>
      <c r="F6" s="652">
        <f>'2.CO2-Sector'!$BG$72*1000</f>
        <v>416294.06420570856</v>
      </c>
      <c r="G6" s="654">
        <f>F6/F14</f>
        <v>0.40373009830578394</v>
      </c>
    </row>
    <row r="7" spans="2:26" s="30" customFormat="1" ht="15" customHeight="1">
      <c r="B7" s="33"/>
      <c r="C7" s="651" t="s">
        <v>55</v>
      </c>
      <c r="D7" s="652">
        <f>'2.CO2-Sector'!$AX$73*1000</f>
        <v>330144.88150629832</v>
      </c>
      <c r="E7" s="653">
        <f>D7/D14</f>
        <v>0.2505898527284024</v>
      </c>
      <c r="F7" s="652">
        <f>'2.CO2-Sector'!$BG$73*1000</f>
        <v>252500.96616580026</v>
      </c>
      <c r="G7" s="654">
        <f>F7/F14</f>
        <v>0.24488035900038674</v>
      </c>
    </row>
    <row r="8" spans="2:26" s="30" customFormat="1" ht="15" customHeight="1">
      <c r="B8" s="33"/>
      <c r="C8" s="651" t="s">
        <v>56</v>
      </c>
      <c r="D8" s="652">
        <f>'2.CO2-Sector'!$AX$74*1000</f>
        <v>214847.91333662378</v>
      </c>
      <c r="E8" s="653">
        <f>D8/D14</f>
        <v>0.16307600080421664</v>
      </c>
      <c r="F8" s="652">
        <f>'2.CO2-Sector'!$BG$74*1000</f>
        <v>184914.97817263557</v>
      </c>
      <c r="G8" s="654">
        <f>F8/F14</f>
        <v>0.17933415038788417</v>
      </c>
    </row>
    <row r="9" spans="2:26" s="30" customFormat="1" ht="15" customHeight="1">
      <c r="B9" s="33"/>
      <c r="C9" s="651" t="s">
        <v>57</v>
      </c>
      <c r="D9" s="652">
        <f>'2.CO2-Sector'!$AX$75*1000</f>
        <v>103738.78297810366</v>
      </c>
      <c r="E9" s="653">
        <f>D9/D14</f>
        <v>7.8740843202231375E-2</v>
      </c>
      <c r="F9" s="652">
        <f>'2.CO2-Sector'!$BG$75*1000</f>
        <v>54667.656742580446</v>
      </c>
      <c r="G9" s="654">
        <f>F9/F14</f>
        <v>5.3017759148068583E-2</v>
      </c>
    </row>
    <row r="10" spans="2:26" s="30" customFormat="1" ht="15" customHeight="1">
      <c r="B10" s="33"/>
      <c r="C10" s="651" t="s">
        <v>58</v>
      </c>
      <c r="D10" s="652">
        <f>'2.CO2-Sector'!$AX$76*1000</f>
        <v>60319.27447058422</v>
      </c>
      <c r="E10" s="653">
        <f>D10/D14</f>
        <v>4.5784135853638601E-2</v>
      </c>
      <c r="F10" s="652">
        <f>'2.CO2-Sector'!$BG$76*1000</f>
        <v>49645.628368785154</v>
      </c>
      <c r="G10" s="654">
        <f>F10/F14</f>
        <v>4.8147298136534886E-2</v>
      </c>
    </row>
    <row r="11" spans="2:26" s="30" customFormat="1" ht="15" customHeight="1">
      <c r="B11" s="33"/>
      <c r="C11" s="651" t="s">
        <v>360</v>
      </c>
      <c r="D11" s="652">
        <f>'2.CO2-Sector'!$AX$77*1000</f>
        <v>48588.11862373005</v>
      </c>
      <c r="E11" s="653">
        <f>D11/D14</f>
        <v>3.6879837223944292E-2</v>
      </c>
      <c r="F11" s="652">
        <f>'2.CO2-Sector'!$BG$77*1000</f>
        <v>40349.5649939621</v>
      </c>
      <c r="G11" s="654">
        <f>F11/F14</f>
        <v>3.9131794667046201E-2</v>
      </c>
    </row>
    <row r="12" spans="2:26" s="30" customFormat="1" ht="15" customHeight="1">
      <c r="B12" s="33"/>
      <c r="C12" s="651" t="s">
        <v>59</v>
      </c>
      <c r="D12" s="652">
        <f>'2.CO2-Sector'!$AX$78*1000</f>
        <v>29908.626161743803</v>
      </c>
      <c r="E12" s="653">
        <f>D12/D14</f>
        <v>2.2701543004346837E-2</v>
      </c>
      <c r="F12" s="652">
        <f>'2.CO2-Sector'!$BG$78*1000</f>
        <v>29923.986406894357</v>
      </c>
      <c r="G12" s="654">
        <f>F12/F14</f>
        <v>2.9020865327031325E-2</v>
      </c>
    </row>
    <row r="13" spans="2:26" s="30" customFormat="1" ht="15" customHeight="1" thickBot="1">
      <c r="B13" s="33"/>
      <c r="C13" s="655" t="s">
        <v>361</v>
      </c>
      <c r="D13" s="656">
        <f>'2.CO2-Sector'!$AX$79*1000</f>
        <v>3580.6862867909795</v>
      </c>
      <c r="E13" s="657">
        <f>D13/D14</f>
        <v>2.7178481313406147E-3</v>
      </c>
      <c r="F13" s="656">
        <f>'2.CO2-Sector'!$BG$79*1000</f>
        <v>2822.8706959348701</v>
      </c>
      <c r="G13" s="658">
        <f>F13/F14</f>
        <v>2.7376750272642336E-3</v>
      </c>
    </row>
    <row r="14" spans="2:26" ht="16.5" thickTop="1" thickBot="1">
      <c r="C14" s="659" t="s">
        <v>21</v>
      </c>
      <c r="D14" s="660">
        <f>'2.CO2-Sector'!$AX$80*1000</f>
        <v>1317471.0704033189</v>
      </c>
      <c r="E14" s="661">
        <f>SUM(E6:E13)</f>
        <v>1.0000000000000002</v>
      </c>
      <c r="F14" s="660">
        <f>'2.CO2-Sector'!$BG$80*1000</f>
        <v>1031119.7157523013</v>
      </c>
      <c r="G14" s="661">
        <f>SUM(G6:G13)</f>
        <v>0.99999999999999989</v>
      </c>
    </row>
    <row r="15" spans="2:26" ht="7.5" customHeight="1">
      <c r="B15" s="662"/>
      <c r="C15" s="30"/>
    </row>
    <row r="16" spans="2:26" ht="6" customHeight="1" thickBot="1"/>
    <row r="17" spans="3:8" ht="35.25" customHeight="1" thickBot="1">
      <c r="C17" s="645" t="s">
        <v>75</v>
      </c>
      <c r="D17" s="1258" t="s">
        <v>73</v>
      </c>
      <c r="E17" s="1259"/>
      <c r="F17" s="1260" t="s">
        <v>358</v>
      </c>
      <c r="G17" s="1259"/>
    </row>
    <row r="18" spans="3:8" ht="30">
      <c r="C18" s="646"/>
      <c r="D18" s="647" t="s">
        <v>359</v>
      </c>
      <c r="E18" s="648" t="s">
        <v>74</v>
      </c>
      <c r="F18" s="647" t="s">
        <v>359</v>
      </c>
      <c r="G18" s="649" t="s">
        <v>74</v>
      </c>
    </row>
    <row r="19" spans="3:8" ht="15" customHeight="1">
      <c r="C19" s="651" t="s">
        <v>171</v>
      </c>
      <c r="D19" s="652">
        <f>('3.Allocated_CO2-Sector'!$AX$142+'3.Allocated_CO2-Sector'!$AX$143)*1000</f>
        <v>102675.53615536704</v>
      </c>
      <c r="E19" s="653">
        <f>D19/D27</f>
        <v>7.793380702009256E-2</v>
      </c>
      <c r="F19" s="652">
        <f>('3.Allocated_CO2-Sector'!$BG$142+'3.Allocated_CO2-Sector'!$BG$143)*1000</f>
        <v>80308.43100530353</v>
      </c>
      <c r="G19" s="654">
        <f>F19/F27</f>
        <v>7.7884681844833881E-2</v>
      </c>
    </row>
    <row r="20" spans="3:8" ht="15" customHeight="1">
      <c r="C20" s="651" t="s">
        <v>55</v>
      </c>
      <c r="D20" s="652">
        <f>'3.Allocated_CO2-Sector'!$AX$144*1000</f>
        <v>463609.07339070935</v>
      </c>
      <c r="E20" s="653">
        <f>D20/D27</f>
        <v>0.35189317155084415</v>
      </c>
      <c r="F20" s="652">
        <f>'3.Allocated_CO2-Sector'!$BG$144*1000</f>
        <v>351265.53222922573</v>
      </c>
      <c r="G20" s="654">
        <f>F20/F27</f>
        <v>0.34066416039086561</v>
      </c>
    </row>
    <row r="21" spans="3:8" ht="15" customHeight="1">
      <c r="C21" s="651" t="s">
        <v>56</v>
      </c>
      <c r="D21" s="652">
        <f>'3.Allocated_CO2-Sector'!$AX$145*1000</f>
        <v>224243.71433606418</v>
      </c>
      <c r="E21" s="653">
        <f>D21/D27</f>
        <v>0.17020769516207759</v>
      </c>
      <c r="F21" s="652">
        <f>'3.Allocated_CO2-Sector'!$BG$145*1000</f>
        <v>191892.34833479172</v>
      </c>
      <c r="G21" s="654">
        <f>F21/F27</f>
        <v>0.18610093998133645</v>
      </c>
    </row>
    <row r="22" spans="3:8" ht="15" customHeight="1">
      <c r="C22" s="651" t="s">
        <v>57</v>
      </c>
      <c r="D22" s="652">
        <f>'3.Allocated_CO2-Sector'!$AX$146*1000</f>
        <v>237273.77116612258</v>
      </c>
      <c r="E22" s="653">
        <f>D22/D27</f>
        <v>0.18009789853942348</v>
      </c>
      <c r="F22" s="652">
        <f>'3.Allocated_CO2-Sector'!$BG$146*1000</f>
        <v>176160.54110725108</v>
      </c>
      <c r="G22" s="654">
        <f>F22/F27</f>
        <v>0.17084392667123524</v>
      </c>
    </row>
    <row r="23" spans="3:8" ht="15" customHeight="1">
      <c r="C23" s="651" t="s">
        <v>58</v>
      </c>
      <c r="D23" s="652">
        <f>'3.Allocated_CO2-Sector'!$AX$147*1000</f>
        <v>207591.54428279115</v>
      </c>
      <c r="E23" s="653">
        <f>D23/D27</f>
        <v>0.15756819936793065</v>
      </c>
      <c r="F23" s="652">
        <f>'3.Allocated_CO2-Sector'!$BG$147*1000</f>
        <v>158396.44097893784</v>
      </c>
      <c r="G23" s="654">
        <f>F23/F27</f>
        <v>0.153615956090387</v>
      </c>
    </row>
    <row r="24" spans="3:8" ht="15" customHeight="1">
      <c r="C24" s="651" t="s">
        <v>360</v>
      </c>
      <c r="D24" s="652">
        <f>'3.Allocated_CO2-Sector'!$AX$148*1000</f>
        <v>48588.11862373005</v>
      </c>
      <c r="E24" s="653">
        <f>D24/D27</f>
        <v>3.6879837223944292E-2</v>
      </c>
      <c r="F24" s="652">
        <f>'3.Allocated_CO2-Sector'!$BG$148*1000</f>
        <v>40349.5649939621</v>
      </c>
      <c r="G24" s="654">
        <f>F24/F27</f>
        <v>3.9131794667046201E-2</v>
      </c>
    </row>
    <row r="25" spans="3:8" ht="15" customHeight="1">
      <c r="C25" s="651" t="s">
        <v>59</v>
      </c>
      <c r="D25" s="652">
        <f>'3.Allocated_CO2-Sector'!$AX$149*1000</f>
        <v>29908.626161743803</v>
      </c>
      <c r="E25" s="653">
        <f>D25/D27</f>
        <v>2.2701543004346837E-2</v>
      </c>
      <c r="F25" s="652">
        <f>'3.Allocated_CO2-Sector'!$BG$149*1000</f>
        <v>29923.986406894357</v>
      </c>
      <c r="G25" s="654">
        <f>F25/F27</f>
        <v>2.9020865327031325E-2</v>
      </c>
    </row>
    <row r="26" spans="3:8" ht="15" customHeight="1" thickBot="1">
      <c r="C26" s="655" t="s">
        <v>361</v>
      </c>
      <c r="D26" s="656">
        <f>'3.Allocated_CO2-Sector'!$AX$150*1000</f>
        <v>3580.6862867909795</v>
      </c>
      <c r="E26" s="657">
        <f>D26/D27</f>
        <v>2.7178481313406147E-3</v>
      </c>
      <c r="F26" s="656">
        <f>'3.Allocated_CO2-Sector'!$BG$150*1000</f>
        <v>2822.8706959348701</v>
      </c>
      <c r="G26" s="658">
        <f>F26/F27</f>
        <v>2.7376750272642336E-3</v>
      </c>
    </row>
    <row r="27" spans="3:8" ht="15.75" customHeight="1" thickTop="1" thickBot="1">
      <c r="C27" s="659" t="s">
        <v>21</v>
      </c>
      <c r="D27" s="660">
        <f>'3.Allocated_CO2-Sector'!$AX$151*1000</f>
        <v>1317471.0704033189</v>
      </c>
      <c r="E27" s="661">
        <f>SUM(E19:E26)</f>
        <v>1.0000000000000002</v>
      </c>
      <c r="F27" s="660">
        <f>'3.Allocated_CO2-Sector'!$BG$151*1000</f>
        <v>1031119.7157523013</v>
      </c>
      <c r="G27" s="661">
        <f>SUM(G19:G26)</f>
        <v>0.99999999999999989</v>
      </c>
    </row>
    <row r="28" spans="3:8">
      <c r="C28" s="643" t="s">
        <v>172</v>
      </c>
      <c r="F28" s="644"/>
    </row>
    <row r="30" spans="3:8">
      <c r="C30" s="663"/>
      <c r="D30" s="641"/>
      <c r="E30" s="641"/>
      <c r="F30" s="641"/>
      <c r="G30" s="641"/>
      <c r="H30" s="641"/>
    </row>
    <row r="31" spans="3:8">
      <c r="C31" s="664"/>
      <c r="D31" s="665"/>
      <c r="E31" s="665"/>
      <c r="F31" s="665"/>
      <c r="G31" s="665"/>
      <c r="H31" s="665"/>
    </row>
    <row r="33" spans="14:14" s="643" customFormat="1"/>
    <row r="34" spans="14:14" s="643" customFormat="1" ht="15.75">
      <c r="N34" s="642"/>
    </row>
    <row r="35" spans="14:14" s="643" customFormat="1"/>
    <row r="36" spans="14:14" s="643" customFormat="1"/>
    <row r="37" spans="14:14" s="643" customFormat="1"/>
    <row r="38" spans="14:14" s="643" customFormat="1"/>
    <row r="39" spans="14:14" s="643" customFormat="1"/>
    <row r="40" spans="14:14" s="643" customFormat="1"/>
    <row r="41" spans="14:14" s="643" customFormat="1"/>
    <row r="42" spans="14:14" s="643" customFormat="1"/>
    <row r="43" spans="14:14" s="643" customFormat="1"/>
    <row r="44" spans="14:14" s="643" customFormat="1"/>
    <row r="45" spans="14:14" s="643" customFormat="1"/>
    <row r="46" spans="14:14" s="643" customFormat="1"/>
    <row r="47" spans="14:14" s="643" customFormat="1"/>
    <row r="48" spans="14:14" s="643" customFormat="1"/>
    <row r="49" s="643" customFormat="1"/>
  </sheetData>
  <mergeCells count="4">
    <mergeCell ref="D4:E4"/>
    <mergeCell ref="F4:G4"/>
    <mergeCell ref="D17:E17"/>
    <mergeCell ref="F17:G17"/>
  </mergeCells>
  <phoneticPr fontId="10"/>
  <pageMargins left="0.78740157480314965" right="0.78740157480314965" top="0.98425196850393704" bottom="0.98425196850393704" header="0.51181102362204722" footer="0.51181102362204722"/>
  <pageSetup paperSize="9" scale="36" orientation="landscape" verticalDpi="300" r:id="rId1"/>
  <headerFooter alignWithMargins="0"/>
  <ignoredErrors>
    <ignoredError sqref="D27 D14 F6:G26 F2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1:BH21"/>
  <sheetViews>
    <sheetView zoomScaleNormal="10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 defaultRowHeight="15"/>
  <cols>
    <col min="1" max="1" width="1.625" style="30" customWidth="1"/>
    <col min="2" max="21" width="1.625" style="30" hidden="1" customWidth="1"/>
    <col min="22" max="22" width="1.625" style="30" customWidth="1"/>
    <col min="23" max="23" width="20.375" style="30" customWidth="1"/>
    <col min="24" max="26" width="9.375" style="30" hidden="1" customWidth="1"/>
    <col min="27" max="56" width="12.125" style="30" bestFit="1" customWidth="1"/>
    <col min="57" max="59" width="12.125" style="30" customWidth="1"/>
    <col min="60" max="60" width="20.625" style="30" hidden="1" customWidth="1"/>
    <col min="61" max="16384" width="9" style="30"/>
  </cols>
  <sheetData>
    <row r="1" spans="23:60" ht="81" customHeight="1">
      <c r="W1" s="1231" t="s">
        <v>354</v>
      </c>
    </row>
    <row r="2" spans="23:60">
      <c r="W2" s="37" t="str">
        <f>'0.Contents'!$C$2</f>
        <v>＜暫定データ＞</v>
      </c>
    </row>
    <row r="3" spans="23:60" ht="16.5">
      <c r="W3" s="30" t="s">
        <v>355</v>
      </c>
    </row>
    <row r="4" spans="23:60">
      <c r="W4" s="156"/>
      <c r="X4" s="258"/>
      <c r="Y4" s="258"/>
      <c r="Z4" s="258"/>
      <c r="AA4" s="157">
        <v>1990</v>
      </c>
      <c r="AB4" s="157">
        <f t="shared" ref="AB4:BG4" si="0">AA4+1</f>
        <v>1991</v>
      </c>
      <c r="AC4" s="157">
        <f t="shared" si="0"/>
        <v>1992</v>
      </c>
      <c r="AD4" s="157">
        <f t="shared" si="0"/>
        <v>1993</v>
      </c>
      <c r="AE4" s="157">
        <f t="shared" si="0"/>
        <v>1994</v>
      </c>
      <c r="AF4" s="157">
        <f t="shared" si="0"/>
        <v>1995</v>
      </c>
      <c r="AG4" s="157">
        <f t="shared" si="0"/>
        <v>1996</v>
      </c>
      <c r="AH4" s="157">
        <f t="shared" si="0"/>
        <v>1997</v>
      </c>
      <c r="AI4" s="157">
        <f t="shared" si="0"/>
        <v>1998</v>
      </c>
      <c r="AJ4" s="157">
        <f t="shared" si="0"/>
        <v>1999</v>
      </c>
      <c r="AK4" s="157">
        <f t="shared" si="0"/>
        <v>2000</v>
      </c>
      <c r="AL4" s="157">
        <f t="shared" si="0"/>
        <v>2001</v>
      </c>
      <c r="AM4" s="157">
        <f t="shared" si="0"/>
        <v>2002</v>
      </c>
      <c r="AN4" s="157">
        <f t="shared" si="0"/>
        <v>2003</v>
      </c>
      <c r="AO4" s="157">
        <f>AN4+1</f>
        <v>2004</v>
      </c>
      <c r="AP4" s="157">
        <f t="shared" si="0"/>
        <v>2005</v>
      </c>
      <c r="AQ4" s="157">
        <f t="shared" si="0"/>
        <v>2006</v>
      </c>
      <c r="AR4" s="157">
        <f t="shared" si="0"/>
        <v>2007</v>
      </c>
      <c r="AS4" s="157">
        <f t="shared" si="0"/>
        <v>2008</v>
      </c>
      <c r="AT4" s="157">
        <f t="shared" si="0"/>
        <v>2009</v>
      </c>
      <c r="AU4" s="157">
        <f t="shared" si="0"/>
        <v>2010</v>
      </c>
      <c r="AV4" s="157">
        <f t="shared" si="0"/>
        <v>2011</v>
      </c>
      <c r="AW4" s="157">
        <f t="shared" si="0"/>
        <v>2012</v>
      </c>
      <c r="AX4" s="157">
        <f t="shared" si="0"/>
        <v>2013</v>
      </c>
      <c r="AY4" s="157">
        <f t="shared" si="0"/>
        <v>2014</v>
      </c>
      <c r="AZ4" s="157">
        <f t="shared" si="0"/>
        <v>2015</v>
      </c>
      <c r="BA4" s="157">
        <f t="shared" si="0"/>
        <v>2016</v>
      </c>
      <c r="BB4" s="157">
        <f t="shared" si="0"/>
        <v>2017</v>
      </c>
      <c r="BC4" s="157">
        <f t="shared" si="0"/>
        <v>2018</v>
      </c>
      <c r="BD4" s="157">
        <f t="shared" si="0"/>
        <v>2019</v>
      </c>
      <c r="BE4" s="157">
        <f t="shared" si="0"/>
        <v>2020</v>
      </c>
      <c r="BF4" s="157">
        <f t="shared" si="0"/>
        <v>2021</v>
      </c>
      <c r="BG4" s="157">
        <f t="shared" si="0"/>
        <v>2022</v>
      </c>
      <c r="BH4" s="157" t="s">
        <v>16</v>
      </c>
    </row>
    <row r="5" spans="23:60" ht="18" customHeight="1">
      <c r="W5" s="622" t="s">
        <v>60</v>
      </c>
      <c r="X5" s="623"/>
      <c r="Y5" s="623"/>
      <c r="Z5" s="623"/>
      <c r="AA5" s="623">
        <v>125224.35086769791</v>
      </c>
      <c r="AB5" s="623">
        <v>133336.39740021425</v>
      </c>
      <c r="AC5" s="623">
        <v>138568.56345044918</v>
      </c>
      <c r="AD5" s="623">
        <v>145982.76681078706</v>
      </c>
      <c r="AE5" s="623">
        <v>157869.33332369212</v>
      </c>
      <c r="AF5" s="623">
        <v>169209.8815114501</v>
      </c>
      <c r="AG5" s="623">
        <v>177381.5765400253</v>
      </c>
      <c r="AH5" s="623">
        <v>185557.10455546761</v>
      </c>
      <c r="AI5" s="623">
        <v>181894.64906777226</v>
      </c>
      <c r="AJ5" s="623">
        <v>195065.42554864203</v>
      </c>
      <c r="AK5" s="623">
        <v>213859.76225286312</v>
      </c>
      <c r="AL5" s="623">
        <v>226048.86084113325</v>
      </c>
      <c r="AM5" s="623">
        <v>239113.7559609267</v>
      </c>
      <c r="AN5" s="623">
        <v>253666.91405112355</v>
      </c>
      <c r="AO5" s="623">
        <v>262684.55128926213</v>
      </c>
      <c r="AP5" s="623">
        <v>275421.20866641618</v>
      </c>
      <c r="AQ5" s="623">
        <v>268515.1631746862</v>
      </c>
      <c r="AR5" s="623">
        <v>282843.94460207172</v>
      </c>
      <c r="AS5" s="623">
        <v>277790.57827816578</v>
      </c>
      <c r="AT5" s="623">
        <v>269790.30068953754</v>
      </c>
      <c r="AU5" s="623">
        <v>288068.7655805212</v>
      </c>
      <c r="AV5" s="623">
        <v>284348.92793667829</v>
      </c>
      <c r="AW5" s="623">
        <v>303239.93646302586</v>
      </c>
      <c r="AX5" s="623">
        <v>330269.72842046648</v>
      </c>
      <c r="AY5" s="623">
        <v>322528.57325682079</v>
      </c>
      <c r="AZ5" s="623">
        <v>320603.57596816297</v>
      </c>
      <c r="BA5" s="623">
        <v>314221.62230663473</v>
      </c>
      <c r="BB5" s="623">
        <v>318925.53838964802</v>
      </c>
      <c r="BC5" s="623">
        <v>304346.96765689162</v>
      </c>
      <c r="BD5" s="623">
        <v>297940.82113713404</v>
      </c>
      <c r="BE5" s="623">
        <v>284499.1259075483</v>
      </c>
      <c r="BF5" s="623">
        <v>300975.42254115362</v>
      </c>
      <c r="BG5" s="623">
        <v>290452.79562513815</v>
      </c>
      <c r="BH5" s="624"/>
    </row>
    <row r="6" spans="23:60" ht="18" customHeight="1">
      <c r="W6" s="625" t="s">
        <v>61</v>
      </c>
      <c r="X6" s="626"/>
      <c r="Y6" s="626"/>
      <c r="Z6" s="626"/>
      <c r="AA6" s="626">
        <v>184257.75168656121</v>
      </c>
      <c r="AB6" s="626">
        <v>176142.58958791205</v>
      </c>
      <c r="AC6" s="626">
        <v>165616.05124304345</v>
      </c>
      <c r="AD6" s="626">
        <v>163896.45476555158</v>
      </c>
      <c r="AE6" s="626">
        <v>159636.14171615857</v>
      </c>
      <c r="AF6" s="626">
        <v>157991.28980973701</v>
      </c>
      <c r="AG6" s="626">
        <v>158603.01192761771</v>
      </c>
      <c r="AH6" s="626">
        <v>155984.02461480483</v>
      </c>
      <c r="AI6" s="626">
        <v>137746.51456082324</v>
      </c>
      <c r="AJ6" s="626">
        <v>142437.49569823116</v>
      </c>
      <c r="AK6" s="626">
        <v>150219.20500563527</v>
      </c>
      <c r="AL6" s="626">
        <v>147158.35456438598</v>
      </c>
      <c r="AM6" s="626">
        <v>151355.17634815795</v>
      </c>
      <c r="AN6" s="626">
        <v>150421.29892660386</v>
      </c>
      <c r="AO6" s="626">
        <v>149236.46992075775</v>
      </c>
      <c r="AP6" s="626">
        <v>147026.24751978318</v>
      </c>
      <c r="AQ6" s="626">
        <v>150954.30494326868</v>
      </c>
      <c r="AR6" s="626">
        <v>153970.02957959805</v>
      </c>
      <c r="AS6" s="626">
        <v>141005.80643713957</v>
      </c>
      <c r="AT6" s="626">
        <v>134800.9964939474</v>
      </c>
      <c r="AU6" s="626">
        <v>150443.76718806446</v>
      </c>
      <c r="AV6" s="626">
        <v>138896.50141388745</v>
      </c>
      <c r="AW6" s="626">
        <v>139537.80531880388</v>
      </c>
      <c r="AX6" s="626">
        <v>143547.21438315365</v>
      </c>
      <c r="AY6" s="626">
        <v>143101.61397443674</v>
      </c>
      <c r="AZ6" s="626">
        <v>138172.38277199006</v>
      </c>
      <c r="BA6" s="626">
        <v>135384.36937831371</v>
      </c>
      <c r="BB6" s="626">
        <v>132680.58623068113</v>
      </c>
      <c r="BC6" s="626">
        <v>130828.03261011653</v>
      </c>
      <c r="BD6" s="626">
        <v>127763.2442314802</v>
      </c>
      <c r="BE6" s="626">
        <v>108655.35290731955</v>
      </c>
      <c r="BF6" s="626">
        <v>119206.73167762478</v>
      </c>
      <c r="BG6" s="626">
        <v>108726.50777996407</v>
      </c>
      <c r="BH6" s="627"/>
    </row>
    <row r="7" spans="23:60" ht="18" customHeight="1">
      <c r="W7" s="625" t="s">
        <v>62</v>
      </c>
      <c r="X7" s="626"/>
      <c r="Y7" s="626"/>
      <c r="Z7" s="626"/>
      <c r="AA7" s="626">
        <v>61080.855164067922</v>
      </c>
      <c r="AB7" s="626">
        <v>56393.287077834742</v>
      </c>
      <c r="AC7" s="626">
        <v>56878.969434301049</v>
      </c>
      <c r="AD7" s="626">
        <v>44074.703304420822</v>
      </c>
      <c r="AE7" s="626">
        <v>58748.347764844046</v>
      </c>
      <c r="AF7" s="626">
        <v>46957.254268162054</v>
      </c>
      <c r="AG7" s="626">
        <v>46428.835069869514</v>
      </c>
      <c r="AH7" s="626">
        <v>33910.996759942376</v>
      </c>
      <c r="AI7" s="626">
        <v>26938.027641532688</v>
      </c>
      <c r="AJ7" s="626">
        <v>26218.519338170136</v>
      </c>
      <c r="AK7" s="626">
        <v>21291.523854675754</v>
      </c>
      <c r="AL7" s="626">
        <v>13178.34447490083</v>
      </c>
      <c r="AM7" s="626">
        <v>18670.745517089606</v>
      </c>
      <c r="AN7" s="626">
        <v>16526.901453836956</v>
      </c>
      <c r="AO7" s="626">
        <v>17020.86200830101</v>
      </c>
      <c r="AP7" s="626">
        <v>21648.386206714258</v>
      </c>
      <c r="AQ7" s="626">
        <v>17063.564357533756</v>
      </c>
      <c r="AR7" s="626">
        <v>31441.496796094834</v>
      </c>
      <c r="AS7" s="626">
        <v>22211.404840475599</v>
      </c>
      <c r="AT7" s="626">
        <v>10307.191400559523</v>
      </c>
      <c r="AU7" s="626">
        <v>13347.783765216675</v>
      </c>
      <c r="AV7" s="626">
        <v>32012.100521749817</v>
      </c>
      <c r="AW7" s="626">
        <v>37162.556843288083</v>
      </c>
      <c r="AX7" s="626">
        <v>32087.92964262719</v>
      </c>
      <c r="AY7" s="626">
        <v>18820.488484550813</v>
      </c>
      <c r="AZ7" s="626">
        <v>16046.312694324073</v>
      </c>
      <c r="BA7" s="626">
        <v>8118.6804571345365</v>
      </c>
      <c r="BB7" s="626">
        <v>4675.8746679071319</v>
      </c>
      <c r="BC7" s="626">
        <v>1667.9316415857943</v>
      </c>
      <c r="BD7" s="626">
        <v>723.1939306646442</v>
      </c>
      <c r="BE7" s="626">
        <v>890.63115526224556</v>
      </c>
      <c r="BF7" s="626">
        <v>654.5088363398404</v>
      </c>
      <c r="BG7" s="626">
        <v>556.02737804825574</v>
      </c>
      <c r="BH7" s="628"/>
    </row>
    <row r="8" spans="23:60" ht="18" customHeight="1">
      <c r="W8" s="625" t="s">
        <v>63</v>
      </c>
      <c r="X8" s="626"/>
      <c r="Y8" s="626"/>
      <c r="Z8" s="626"/>
      <c r="AA8" s="626">
        <v>582832.20561865473</v>
      </c>
      <c r="AB8" s="626">
        <v>589566.76545191649</v>
      </c>
      <c r="AC8" s="626">
        <v>600897.89674365567</v>
      </c>
      <c r="AD8" s="626">
        <v>600166.58090792282</v>
      </c>
      <c r="AE8" s="626">
        <v>621605.15223405091</v>
      </c>
      <c r="AF8" s="626">
        <v>630055.75619474531</v>
      </c>
      <c r="AG8" s="626">
        <v>627449.02106205095</v>
      </c>
      <c r="AH8" s="626">
        <v>623322.65675956069</v>
      </c>
      <c r="AI8" s="626">
        <v>614499.17533694464</v>
      </c>
      <c r="AJ8" s="626">
        <v>624575.72544677521</v>
      </c>
      <c r="AK8" s="626">
        <v>618857.10936103587</v>
      </c>
      <c r="AL8" s="626">
        <v>605592.40038944012</v>
      </c>
      <c r="AM8" s="626">
        <v>610506.13923132583</v>
      </c>
      <c r="AN8" s="626">
        <v>601901.2388550347</v>
      </c>
      <c r="AO8" s="626">
        <v>590822.52533183061</v>
      </c>
      <c r="AP8" s="626">
        <v>584010.07103045157</v>
      </c>
      <c r="AQ8" s="626">
        <v>553136.5038202242</v>
      </c>
      <c r="AR8" s="626">
        <v>540810.9762086625</v>
      </c>
      <c r="AS8" s="626">
        <v>504628.64258867514</v>
      </c>
      <c r="AT8" s="626">
        <v>473106.42414593959</v>
      </c>
      <c r="AU8" s="626">
        <v>475237.69710985792</v>
      </c>
      <c r="AV8" s="626">
        <v>488041.90469030314</v>
      </c>
      <c r="AW8" s="626">
        <v>493323.90993314376</v>
      </c>
      <c r="AX8" s="626">
        <v>476111.1589309526</v>
      </c>
      <c r="AY8" s="626">
        <v>445664.23018500197</v>
      </c>
      <c r="AZ8" s="626">
        <v>427722.80676571571</v>
      </c>
      <c r="BA8" s="626">
        <v>418908.67000339774</v>
      </c>
      <c r="BB8" s="626">
        <v>409733.17758612166</v>
      </c>
      <c r="BC8" s="626">
        <v>395615.21433122188</v>
      </c>
      <c r="BD8" s="626">
        <v>379976.75449534249</v>
      </c>
      <c r="BE8" s="626">
        <v>353171.33842386375</v>
      </c>
      <c r="BF8" s="626">
        <v>356930.24674992508</v>
      </c>
      <c r="BG8" s="626">
        <v>358185.00217383879</v>
      </c>
      <c r="BH8" s="628"/>
    </row>
    <row r="9" spans="23:60" ht="18" customHeight="1">
      <c r="W9" s="625" t="s">
        <v>64</v>
      </c>
      <c r="X9" s="626"/>
      <c r="Y9" s="626"/>
      <c r="Z9" s="626"/>
      <c r="AA9" s="626">
        <v>80889.761780647154</v>
      </c>
      <c r="AB9" s="626">
        <v>85992.458220133209</v>
      </c>
      <c r="AC9" s="626">
        <v>85243.205428816451</v>
      </c>
      <c r="AD9" s="626">
        <v>85290.376389400757</v>
      </c>
      <c r="AE9" s="626">
        <v>90867.935717931192</v>
      </c>
      <c r="AF9" s="626">
        <v>92389.203951710399</v>
      </c>
      <c r="AG9" s="626">
        <v>96952.839646211651</v>
      </c>
      <c r="AH9" s="626">
        <v>100469.31409845706</v>
      </c>
      <c r="AI9" s="626">
        <v>102649.9148205604</v>
      </c>
      <c r="AJ9" s="626">
        <v>108761.66192064084</v>
      </c>
      <c r="AK9" s="626">
        <v>111946.13369347723</v>
      </c>
      <c r="AL9" s="626">
        <v>110342.91416644132</v>
      </c>
      <c r="AM9" s="626">
        <v>109732.07170577317</v>
      </c>
      <c r="AN9" s="626">
        <v>113239.09505825292</v>
      </c>
      <c r="AO9" s="626">
        <v>108796.75442601541</v>
      </c>
      <c r="AP9" s="626">
        <v>102447.69137999351</v>
      </c>
      <c r="AQ9" s="626">
        <v>111859.25613923463</v>
      </c>
      <c r="AR9" s="626">
        <v>122920.68807540464</v>
      </c>
      <c r="AS9" s="626">
        <v>121613.04261156407</v>
      </c>
      <c r="AT9" s="626">
        <v>122721.64919727498</v>
      </c>
      <c r="AU9" s="626">
        <v>131714.25193935941</v>
      </c>
      <c r="AV9" s="626">
        <v>163925.67869025539</v>
      </c>
      <c r="AW9" s="626">
        <v>173176.59959258584</v>
      </c>
      <c r="AX9" s="626">
        <v>174337.90057961064</v>
      </c>
      <c r="AY9" s="626">
        <v>175139.57433615159</v>
      </c>
      <c r="AZ9" s="626">
        <v>162382.81581893191</v>
      </c>
      <c r="BA9" s="626">
        <v>166765.97278550832</v>
      </c>
      <c r="BB9" s="626">
        <v>159469.90482416854</v>
      </c>
      <c r="BC9" s="626">
        <v>149644.04166311928</v>
      </c>
      <c r="BD9" s="626">
        <v>140866.82332001027</v>
      </c>
      <c r="BE9" s="626">
        <v>142044.67154904496</v>
      </c>
      <c r="BF9" s="626">
        <v>127897.19124747784</v>
      </c>
      <c r="BG9" s="626">
        <v>119544.15884888102</v>
      </c>
      <c r="BH9" s="628"/>
    </row>
    <row r="10" spans="23:60" ht="18" customHeight="1" thickBot="1">
      <c r="W10" s="629" t="s">
        <v>65</v>
      </c>
      <c r="X10" s="630"/>
      <c r="Y10" s="630"/>
      <c r="Z10" s="630"/>
      <c r="AA10" s="630">
        <v>33276.973267912115</v>
      </c>
      <c r="AB10" s="630">
        <v>36379.76869203055</v>
      </c>
      <c r="AC10" s="630">
        <v>38617.432539531241</v>
      </c>
      <c r="AD10" s="630">
        <v>41590.743564937788</v>
      </c>
      <c r="AE10" s="630">
        <v>42177.002160085751</v>
      </c>
      <c r="AF10" s="630">
        <v>45537.795569917711</v>
      </c>
      <c r="AG10" s="630">
        <v>46734.348736427084</v>
      </c>
      <c r="AH10" s="630">
        <v>47852.653736804823</v>
      </c>
      <c r="AI10" s="630">
        <v>49429.487039271087</v>
      </c>
      <c r="AJ10" s="630">
        <v>52419.855541414014</v>
      </c>
      <c r="AK10" s="630">
        <v>54126.426817229898</v>
      </c>
      <c r="AL10" s="630">
        <v>55039.266399344429</v>
      </c>
      <c r="AM10" s="630">
        <v>59612.916655723726</v>
      </c>
      <c r="AN10" s="630">
        <v>61542.765052368813</v>
      </c>
      <c r="AO10" s="630">
        <v>64881.248053028634</v>
      </c>
      <c r="AP10" s="630">
        <v>69967.507448290897</v>
      </c>
      <c r="AQ10" s="630">
        <v>77187.555589610711</v>
      </c>
      <c r="AR10" s="630">
        <v>82502.180600538006</v>
      </c>
      <c r="AS10" s="630">
        <v>79672.667037772873</v>
      </c>
      <c r="AT10" s="630">
        <v>76405.003061459312</v>
      </c>
      <c r="AU10" s="630">
        <v>78217.393179302933</v>
      </c>
      <c r="AV10" s="630">
        <v>80759.958193719169</v>
      </c>
      <c r="AW10" s="630">
        <v>80874.645390724676</v>
      </c>
      <c r="AX10" s="630">
        <v>79039.707374243575</v>
      </c>
      <c r="AY10" s="630">
        <v>80368.575320073622</v>
      </c>
      <c r="AZ10" s="630">
        <v>80984.708542167733</v>
      </c>
      <c r="BA10" s="630">
        <v>82062.724639050284</v>
      </c>
      <c r="BB10" s="630">
        <v>83347.533759915532</v>
      </c>
      <c r="BC10" s="630">
        <v>81702.625291007775</v>
      </c>
      <c r="BD10" s="630">
        <v>80551.678738837596</v>
      </c>
      <c r="BE10" s="630">
        <v>78174.78805425133</v>
      </c>
      <c r="BF10" s="630">
        <v>81405.18579539143</v>
      </c>
      <c r="BG10" s="630">
        <v>80558.801849639713</v>
      </c>
      <c r="BH10" s="631"/>
    </row>
    <row r="11" spans="23:60" ht="18" customHeight="1" thickTop="1">
      <c r="W11" s="271" t="s">
        <v>21</v>
      </c>
      <c r="X11" s="632"/>
      <c r="Y11" s="632"/>
      <c r="Z11" s="632"/>
      <c r="AA11" s="632">
        <f>SUM(AA5:AA10)</f>
        <v>1067561.898385541</v>
      </c>
      <c r="AB11" s="632">
        <f t="shared" ref="AB11:AX11" si="1">SUM(AB5:AB10)</f>
        <v>1077811.2664300413</v>
      </c>
      <c r="AC11" s="632">
        <f t="shared" si="1"/>
        <v>1085822.1188397971</v>
      </c>
      <c r="AD11" s="632">
        <f t="shared" si="1"/>
        <v>1081001.6257430208</v>
      </c>
      <c r="AE11" s="632">
        <f t="shared" si="1"/>
        <v>1130903.9129167628</v>
      </c>
      <c r="AF11" s="632">
        <f t="shared" si="1"/>
        <v>1142141.1813057226</v>
      </c>
      <c r="AG11" s="632">
        <f t="shared" si="1"/>
        <v>1153549.6329822021</v>
      </c>
      <c r="AH11" s="632">
        <f t="shared" si="1"/>
        <v>1147096.7505250375</v>
      </c>
      <c r="AI11" s="632">
        <f t="shared" si="1"/>
        <v>1113157.7684669043</v>
      </c>
      <c r="AJ11" s="632">
        <f t="shared" si="1"/>
        <v>1149478.6834938736</v>
      </c>
      <c r="AK11" s="632">
        <f t="shared" si="1"/>
        <v>1170300.1609849171</v>
      </c>
      <c r="AL11" s="632">
        <f t="shared" si="1"/>
        <v>1157360.1408356461</v>
      </c>
      <c r="AM11" s="632">
        <f t="shared" si="1"/>
        <v>1188990.8054189971</v>
      </c>
      <c r="AN11" s="632">
        <f t="shared" si="1"/>
        <v>1197298.2133972207</v>
      </c>
      <c r="AO11" s="632">
        <f t="shared" si="1"/>
        <v>1193442.4110291956</v>
      </c>
      <c r="AP11" s="632">
        <f t="shared" si="1"/>
        <v>1200521.1122516496</v>
      </c>
      <c r="AQ11" s="632">
        <f t="shared" si="1"/>
        <v>1178716.3480245583</v>
      </c>
      <c r="AR11" s="632">
        <f t="shared" si="1"/>
        <v>1214489.3158623697</v>
      </c>
      <c r="AS11" s="632">
        <f t="shared" si="1"/>
        <v>1146922.1417937931</v>
      </c>
      <c r="AT11" s="632">
        <f t="shared" si="1"/>
        <v>1087131.5649887184</v>
      </c>
      <c r="AU11" s="632">
        <f t="shared" si="1"/>
        <v>1137029.6587623227</v>
      </c>
      <c r="AV11" s="632">
        <f t="shared" si="1"/>
        <v>1187985.0714465932</v>
      </c>
      <c r="AW11" s="632">
        <f t="shared" si="1"/>
        <v>1227315.4535415722</v>
      </c>
      <c r="AX11" s="632">
        <f t="shared" si="1"/>
        <v>1235393.6393310542</v>
      </c>
      <c r="AY11" s="632">
        <f t="shared" ref="AY11:BE11" si="2">SUM(AY5:AY10)</f>
        <v>1185623.0555570356</v>
      </c>
      <c r="AZ11" s="632">
        <f t="shared" si="2"/>
        <v>1145912.6025612922</v>
      </c>
      <c r="BA11" s="632">
        <f t="shared" si="2"/>
        <v>1125462.0395700391</v>
      </c>
      <c r="BB11" s="632">
        <f t="shared" si="2"/>
        <v>1108832.6154584421</v>
      </c>
      <c r="BC11" s="632">
        <f t="shared" si="2"/>
        <v>1063804.8131939429</v>
      </c>
      <c r="BD11" s="632">
        <f t="shared" si="2"/>
        <v>1027822.5158534693</v>
      </c>
      <c r="BE11" s="632">
        <f t="shared" si="2"/>
        <v>967435.90799729014</v>
      </c>
      <c r="BF11" s="632">
        <f t="shared" ref="BF11:BG11" si="3">SUM(BF5:BF10)</f>
        <v>987069.28684791271</v>
      </c>
      <c r="BG11" s="632">
        <f t="shared" si="3"/>
        <v>958023.29365551006</v>
      </c>
      <c r="BH11" s="633"/>
    </row>
    <row r="12" spans="23:60">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row>
    <row r="13" spans="23:60">
      <c r="W13" s="30" t="s">
        <v>66</v>
      </c>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row>
    <row r="14" spans="23:60">
      <c r="W14" s="156"/>
      <c r="X14" s="258"/>
      <c r="Y14" s="258"/>
      <c r="Z14" s="258"/>
      <c r="AA14" s="157">
        <v>1990</v>
      </c>
      <c r="AB14" s="157">
        <f t="shared" ref="AB14:AX14" si="4">AA14+1</f>
        <v>1991</v>
      </c>
      <c r="AC14" s="157">
        <f t="shared" si="4"/>
        <v>1992</v>
      </c>
      <c r="AD14" s="157">
        <f t="shared" si="4"/>
        <v>1993</v>
      </c>
      <c r="AE14" s="157">
        <f t="shared" si="4"/>
        <v>1994</v>
      </c>
      <c r="AF14" s="157">
        <f t="shared" si="4"/>
        <v>1995</v>
      </c>
      <c r="AG14" s="157">
        <f t="shared" si="4"/>
        <v>1996</v>
      </c>
      <c r="AH14" s="157">
        <f t="shared" si="4"/>
        <v>1997</v>
      </c>
      <c r="AI14" s="157">
        <f t="shared" si="4"/>
        <v>1998</v>
      </c>
      <c r="AJ14" s="157">
        <f t="shared" si="4"/>
        <v>1999</v>
      </c>
      <c r="AK14" s="157">
        <f t="shared" si="4"/>
        <v>2000</v>
      </c>
      <c r="AL14" s="157">
        <f t="shared" si="4"/>
        <v>2001</v>
      </c>
      <c r="AM14" s="157">
        <f t="shared" si="4"/>
        <v>2002</v>
      </c>
      <c r="AN14" s="157">
        <f t="shared" si="4"/>
        <v>2003</v>
      </c>
      <c r="AO14" s="157">
        <f t="shared" si="4"/>
        <v>2004</v>
      </c>
      <c r="AP14" s="157">
        <f t="shared" si="4"/>
        <v>2005</v>
      </c>
      <c r="AQ14" s="157">
        <f t="shared" si="4"/>
        <v>2006</v>
      </c>
      <c r="AR14" s="157">
        <f t="shared" si="4"/>
        <v>2007</v>
      </c>
      <c r="AS14" s="157">
        <f t="shared" si="4"/>
        <v>2008</v>
      </c>
      <c r="AT14" s="157">
        <f t="shared" si="4"/>
        <v>2009</v>
      </c>
      <c r="AU14" s="157">
        <f t="shared" si="4"/>
        <v>2010</v>
      </c>
      <c r="AV14" s="157">
        <f t="shared" si="4"/>
        <v>2011</v>
      </c>
      <c r="AW14" s="157">
        <f t="shared" si="4"/>
        <v>2012</v>
      </c>
      <c r="AX14" s="157">
        <f t="shared" si="4"/>
        <v>2013</v>
      </c>
      <c r="AY14" s="157">
        <f t="shared" ref="AY14:BG14" si="5">AX14+1</f>
        <v>2014</v>
      </c>
      <c r="AZ14" s="157">
        <f t="shared" si="5"/>
        <v>2015</v>
      </c>
      <c r="BA14" s="157">
        <f t="shared" si="5"/>
        <v>2016</v>
      </c>
      <c r="BB14" s="157">
        <f t="shared" si="5"/>
        <v>2017</v>
      </c>
      <c r="BC14" s="157">
        <f t="shared" si="5"/>
        <v>2018</v>
      </c>
      <c r="BD14" s="157">
        <f t="shared" si="5"/>
        <v>2019</v>
      </c>
      <c r="BE14" s="157">
        <f t="shared" si="5"/>
        <v>2020</v>
      </c>
      <c r="BF14" s="157">
        <f t="shared" si="5"/>
        <v>2021</v>
      </c>
      <c r="BG14" s="157">
        <f t="shared" si="5"/>
        <v>2022</v>
      </c>
      <c r="BH14" s="157" t="s">
        <v>16</v>
      </c>
    </row>
    <row r="15" spans="23:60" ht="18" customHeight="1">
      <c r="W15" s="622" t="s">
        <v>60</v>
      </c>
      <c r="X15" s="623"/>
      <c r="Y15" s="623"/>
      <c r="Z15" s="623"/>
      <c r="AA15" s="634">
        <f>AA5/AA$11</f>
        <v>0.11729938194410361</v>
      </c>
      <c r="AB15" s="634">
        <f t="shared" ref="AB15:AX20" si="6">AB5/AB$11</f>
        <v>0.12371033923393197</v>
      </c>
      <c r="AC15" s="634">
        <f t="shared" si="6"/>
        <v>0.12761626517473224</v>
      </c>
      <c r="AD15" s="634">
        <f t="shared" si="6"/>
        <v>0.13504398451801269</v>
      </c>
      <c r="AE15" s="634">
        <f t="shared" si="6"/>
        <v>0.13959570881360253</v>
      </c>
      <c r="AF15" s="634">
        <f t="shared" si="6"/>
        <v>0.1481514582269115</v>
      </c>
      <c r="AG15" s="634">
        <f t="shared" si="6"/>
        <v>0.15377021626841617</v>
      </c>
      <c r="AH15" s="634">
        <f t="shared" si="6"/>
        <v>0.16176238357447731</v>
      </c>
      <c r="AI15" s="634">
        <f t="shared" si="6"/>
        <v>0.16340419500309156</v>
      </c>
      <c r="AJ15" s="634">
        <f t="shared" si="6"/>
        <v>0.16969903691970611</v>
      </c>
      <c r="AK15" s="634">
        <f t="shared" si="6"/>
        <v>0.18273924022438834</v>
      </c>
      <c r="AL15" s="634">
        <f t="shared" si="6"/>
        <v>0.19531419206982514</v>
      </c>
      <c r="AM15" s="634">
        <f t="shared" si="6"/>
        <v>0.20110648027817479</v>
      </c>
      <c r="AN15" s="634">
        <f t="shared" si="6"/>
        <v>0.21186610922216914</v>
      </c>
      <c r="AO15" s="634">
        <f t="shared" si="6"/>
        <v>0.2201065999177366</v>
      </c>
      <c r="AP15" s="634">
        <f t="shared" si="6"/>
        <v>0.22941804675958352</v>
      </c>
      <c r="AQ15" s="634">
        <f t="shared" si="6"/>
        <v>0.2278030364342514</v>
      </c>
      <c r="AR15" s="634">
        <f t="shared" si="6"/>
        <v>0.23289125800273783</v>
      </c>
      <c r="AS15" s="634">
        <f t="shared" si="6"/>
        <v>0.24220526237613624</v>
      </c>
      <c r="AT15" s="634">
        <f t="shared" si="6"/>
        <v>0.2481671118548906</v>
      </c>
      <c r="AU15" s="634">
        <f t="shared" si="6"/>
        <v>0.2533520241627551</v>
      </c>
      <c r="AV15" s="634">
        <f t="shared" si="6"/>
        <v>0.23935395719277053</v>
      </c>
      <c r="AW15" s="634">
        <f t="shared" si="6"/>
        <v>0.24707579097777113</v>
      </c>
      <c r="AX15" s="634">
        <f t="shared" si="6"/>
        <v>0.26733967045459472</v>
      </c>
      <c r="AY15" s="634">
        <f t="shared" ref="AY15:AY20" si="7">AY5/AY$11</f>
        <v>0.27203298025044625</v>
      </c>
      <c r="AZ15" s="634">
        <f t="shared" ref="AZ15:BB20" si="8">AZ5/AZ$11</f>
        <v>0.27978012917526546</v>
      </c>
      <c r="BA15" s="634">
        <f>BA5/BA$11</f>
        <v>0.27919344345605562</v>
      </c>
      <c r="BB15" s="634">
        <f t="shared" ref="BB15:BC20" si="9">BB5/BB$11</f>
        <v>0.28762279711423316</v>
      </c>
      <c r="BC15" s="634">
        <f t="shared" si="9"/>
        <v>0.28609286579849863</v>
      </c>
      <c r="BD15" s="634">
        <f t="shared" ref="BD15:BE20" si="10">BD5/BD$11</f>
        <v>0.28987574852817272</v>
      </c>
      <c r="BE15" s="634">
        <f t="shared" si="10"/>
        <v>0.29407542510645079</v>
      </c>
      <c r="BF15" s="634">
        <f>BF5/BF$11</f>
        <v>0.30491823274360252</v>
      </c>
      <c r="BG15" s="634">
        <f>BG5/BG$11</f>
        <v>0.30317926249670124</v>
      </c>
      <c r="BH15" s="635"/>
    </row>
    <row r="16" spans="23:60" ht="18" customHeight="1">
      <c r="W16" s="625" t="s">
        <v>61</v>
      </c>
      <c r="X16" s="626"/>
      <c r="Y16" s="626"/>
      <c r="Z16" s="626"/>
      <c r="AA16" s="636">
        <f t="shared" ref="AA16:AA20" si="11">AA6/AA$11</f>
        <v>0.17259678522173902</v>
      </c>
      <c r="AB16" s="636">
        <f t="shared" ref="AB16:AP16" si="12">AB6/AB$11</f>
        <v>0.16342619072014047</v>
      </c>
      <c r="AC16" s="636">
        <f t="shared" si="12"/>
        <v>0.15252595095410701</v>
      </c>
      <c r="AD16" s="636">
        <f t="shared" si="12"/>
        <v>0.15161536380937282</v>
      </c>
      <c r="AE16" s="636">
        <f t="shared" si="12"/>
        <v>0.14115800634594514</v>
      </c>
      <c r="AF16" s="636">
        <f t="shared" si="12"/>
        <v>0.13832903707150954</v>
      </c>
      <c r="AG16" s="636">
        <f t="shared" si="12"/>
        <v>0.1374912768318351</v>
      </c>
      <c r="AH16" s="636">
        <f t="shared" si="12"/>
        <v>0.1359815765700752</v>
      </c>
      <c r="AI16" s="636">
        <f t="shared" si="12"/>
        <v>0.12374392782663191</v>
      </c>
      <c r="AJ16" s="636">
        <f t="shared" si="12"/>
        <v>0.12391486483706535</v>
      </c>
      <c r="AK16" s="636">
        <f t="shared" si="12"/>
        <v>0.12835955254352163</v>
      </c>
      <c r="AL16" s="636">
        <f t="shared" si="12"/>
        <v>0.12715001093621003</v>
      </c>
      <c r="AM16" s="636">
        <f t="shared" si="12"/>
        <v>0.1272971798085695</v>
      </c>
      <c r="AN16" s="636">
        <f t="shared" si="12"/>
        <v>0.12563394586533091</v>
      </c>
      <c r="AO16" s="636">
        <f t="shared" si="12"/>
        <v>0.12504706430875023</v>
      </c>
      <c r="AP16" s="636">
        <f t="shared" si="12"/>
        <v>0.1224686896543007</v>
      </c>
      <c r="AQ16" s="636">
        <f t="shared" si="6"/>
        <v>0.1280666932262855</v>
      </c>
      <c r="AR16" s="636">
        <f t="shared" si="6"/>
        <v>0.12677759085123683</v>
      </c>
      <c r="AS16" s="636">
        <f t="shared" si="6"/>
        <v>0.1229427886156297</v>
      </c>
      <c r="AT16" s="636">
        <f t="shared" si="6"/>
        <v>0.1239969483319586</v>
      </c>
      <c r="AU16" s="636">
        <f t="shared" si="6"/>
        <v>0.13231296653407021</v>
      </c>
      <c r="AV16" s="636">
        <f t="shared" si="6"/>
        <v>0.11691771618371861</v>
      </c>
      <c r="AW16" s="636">
        <f t="shared" si="6"/>
        <v>0.11369351287490929</v>
      </c>
      <c r="AX16" s="636">
        <f t="shared" si="6"/>
        <v>0.11619552652131361</v>
      </c>
      <c r="AY16" s="636">
        <f t="shared" si="7"/>
        <v>0.12069739476110643</v>
      </c>
      <c r="AZ16" s="636">
        <f t="shared" si="8"/>
        <v>0.12057846511431446</v>
      </c>
      <c r="BA16" s="636">
        <f t="shared" si="8"/>
        <v>0.12029225741814861</v>
      </c>
      <c r="BB16" s="636">
        <f t="shared" si="8"/>
        <v>0.11965790361949707</v>
      </c>
      <c r="BC16" s="636">
        <f t="shared" si="9"/>
        <v>0.12298123771156992</v>
      </c>
      <c r="BD16" s="636">
        <f t="shared" si="10"/>
        <v>0.12430477272176695</v>
      </c>
      <c r="BE16" s="636">
        <f t="shared" si="10"/>
        <v>0.11231271447454265</v>
      </c>
      <c r="BF16" s="636">
        <f t="shared" ref="BF16:BG16" si="13">BF6/BF$11</f>
        <v>0.1207683526029841</v>
      </c>
      <c r="BG16" s="636">
        <f t="shared" si="13"/>
        <v>0.11349046364530296</v>
      </c>
      <c r="BH16" s="628"/>
    </row>
    <row r="17" spans="23:60" ht="18" customHeight="1">
      <c r="W17" s="625" t="s">
        <v>62</v>
      </c>
      <c r="X17" s="626"/>
      <c r="Y17" s="626"/>
      <c r="Z17" s="626"/>
      <c r="AA17" s="636">
        <f t="shared" si="11"/>
        <v>5.7215282089441037E-2</v>
      </c>
      <c r="AB17" s="636">
        <f t="shared" si="6"/>
        <v>5.2322042675080095E-2</v>
      </c>
      <c r="AC17" s="636">
        <f t="shared" si="6"/>
        <v>5.238332176828036E-2</v>
      </c>
      <c r="AD17" s="636">
        <f t="shared" si="6"/>
        <v>4.0772097150294576E-2</v>
      </c>
      <c r="AE17" s="636">
        <f t="shared" si="6"/>
        <v>5.1948133783818698E-2</v>
      </c>
      <c r="AF17" s="636">
        <f t="shared" si="6"/>
        <v>4.1113353617526882E-2</v>
      </c>
      <c r="AG17" s="636">
        <f t="shared" si="6"/>
        <v>4.0248667020802438E-2</v>
      </c>
      <c r="AH17" s="636">
        <f t="shared" si="6"/>
        <v>2.9562455603174692E-2</v>
      </c>
      <c r="AI17" s="636">
        <f t="shared" si="6"/>
        <v>2.4199649326108612E-2</v>
      </c>
      <c r="AJ17" s="636">
        <f t="shared" si="6"/>
        <v>2.2809052237905091E-2</v>
      </c>
      <c r="AK17" s="636">
        <f t="shared" si="6"/>
        <v>1.8193216205966291E-2</v>
      </c>
      <c r="AL17" s="636">
        <f t="shared" si="6"/>
        <v>1.1386554634053407E-2</v>
      </c>
      <c r="AM17" s="636">
        <f t="shared" si="6"/>
        <v>1.5703019259690646E-2</v>
      </c>
      <c r="AN17" s="636">
        <f t="shared" si="6"/>
        <v>1.3803496296000837E-2</v>
      </c>
      <c r="AO17" s="636">
        <f t="shared" si="6"/>
        <v>1.426198855596445E-2</v>
      </c>
      <c r="AP17" s="636">
        <f t="shared" si="6"/>
        <v>1.8032491045585533E-2</v>
      </c>
      <c r="AQ17" s="636">
        <f t="shared" si="6"/>
        <v>1.4476395772512219E-2</v>
      </c>
      <c r="AR17" s="636">
        <f t="shared" si="6"/>
        <v>2.5888656561601154E-2</v>
      </c>
      <c r="AS17" s="636">
        <f t="shared" si="6"/>
        <v>1.9366096469056591E-2</v>
      </c>
      <c r="AT17" s="637">
        <f t="shared" si="6"/>
        <v>9.4810892558956153E-3</v>
      </c>
      <c r="AU17" s="636">
        <f t="shared" si="6"/>
        <v>1.1739169389605876E-2</v>
      </c>
      <c r="AV17" s="636">
        <f t="shared" si="6"/>
        <v>2.6946551174055682E-2</v>
      </c>
      <c r="AW17" s="636">
        <f t="shared" si="6"/>
        <v>3.0279547720230261E-2</v>
      </c>
      <c r="AX17" s="636">
        <f t="shared" si="6"/>
        <v>2.5973850456282331E-2</v>
      </c>
      <c r="AY17" s="636">
        <f t="shared" si="7"/>
        <v>1.5873922488550522E-2</v>
      </c>
      <c r="AZ17" s="636">
        <f t="shared" si="8"/>
        <v>1.4003085975717589E-2</v>
      </c>
      <c r="BA17" s="637">
        <f t="shared" si="8"/>
        <v>7.2136421946635537E-3</v>
      </c>
      <c r="BB17" s="637">
        <f t="shared" si="8"/>
        <v>4.2169346416401285E-3</v>
      </c>
      <c r="BC17" s="636">
        <f t="shared" si="9"/>
        <v>1.5678925503053846E-3</v>
      </c>
      <c r="BD17" s="636">
        <f t="shared" si="10"/>
        <v>7.0361752103098097E-4</v>
      </c>
      <c r="BE17" s="636">
        <f t="shared" si="10"/>
        <v>9.2060998346232598E-4</v>
      </c>
      <c r="BF17" s="636">
        <f t="shared" ref="BF17:BG17" si="14">BF7/BF$11</f>
        <v>6.6308297204741907E-4</v>
      </c>
      <c r="BG17" s="636">
        <f t="shared" si="14"/>
        <v>5.803902490999288E-4</v>
      </c>
      <c r="BH17" s="627"/>
    </row>
    <row r="18" spans="23:60" ht="18" customHeight="1">
      <c r="W18" s="625" t="s">
        <v>63</v>
      </c>
      <c r="X18" s="626"/>
      <c r="Y18" s="626"/>
      <c r="Z18" s="626"/>
      <c r="AA18" s="636">
        <f t="shared" si="11"/>
        <v>0.54594699052117135</v>
      </c>
      <c r="AB18" s="636">
        <f t="shared" si="6"/>
        <v>0.5470037137435918</v>
      </c>
      <c r="AC18" s="636">
        <f t="shared" si="6"/>
        <v>0.55340362506679841</v>
      </c>
      <c r="AD18" s="636">
        <f t="shared" si="6"/>
        <v>0.55519489204782779</v>
      </c>
      <c r="AE18" s="636">
        <f t="shared" si="6"/>
        <v>0.54965337473352838</v>
      </c>
      <c r="AF18" s="636">
        <f t="shared" si="6"/>
        <v>0.551644373311582</v>
      </c>
      <c r="AG18" s="636">
        <f t="shared" si="6"/>
        <v>0.54392893302730716</v>
      </c>
      <c r="AH18" s="636">
        <f t="shared" si="6"/>
        <v>0.54339152863458096</v>
      </c>
      <c r="AI18" s="636">
        <f t="shared" si="6"/>
        <v>0.55203241871389275</v>
      </c>
      <c r="AJ18" s="636">
        <f t="shared" si="6"/>
        <v>0.54335563974823731</v>
      </c>
      <c r="AK18" s="636">
        <f t="shared" si="6"/>
        <v>0.52880203728264863</v>
      </c>
      <c r="AL18" s="636">
        <f t="shared" si="6"/>
        <v>0.52325320271716425</v>
      </c>
      <c r="AM18" s="636">
        <f t="shared" si="6"/>
        <v>0.51346582029806798</v>
      </c>
      <c r="AN18" s="636">
        <f t="shared" si="6"/>
        <v>0.50271622568215213</v>
      </c>
      <c r="AO18" s="636">
        <f t="shared" si="6"/>
        <v>0.49505742369447026</v>
      </c>
      <c r="AP18" s="636">
        <f t="shared" si="6"/>
        <v>0.48646380731706212</v>
      </c>
      <c r="AQ18" s="636">
        <f t="shared" si="6"/>
        <v>0.46927024024672281</v>
      </c>
      <c r="AR18" s="636">
        <f t="shared" si="6"/>
        <v>0.44529908097598214</v>
      </c>
      <c r="AS18" s="636">
        <f t="shared" si="6"/>
        <v>0.43998509070496533</v>
      </c>
      <c r="AT18" s="636">
        <f t="shared" si="6"/>
        <v>0.43518782765805281</v>
      </c>
      <c r="AU18" s="636">
        <f t="shared" si="6"/>
        <v>0.4179642047571237</v>
      </c>
      <c r="AV18" s="636">
        <f t="shared" si="6"/>
        <v>0.41081484643238925</v>
      </c>
      <c r="AW18" s="636">
        <f t="shared" si="6"/>
        <v>0.40195363670325829</v>
      </c>
      <c r="AX18" s="636">
        <f t="shared" si="6"/>
        <v>0.38539226993977332</v>
      </c>
      <c r="AY18" s="636">
        <f t="shared" si="7"/>
        <v>0.37589032036461006</v>
      </c>
      <c r="AZ18" s="636">
        <f t="shared" si="8"/>
        <v>0.37325953638147358</v>
      </c>
      <c r="BA18" s="636">
        <f t="shared" si="8"/>
        <v>0.37221039473124623</v>
      </c>
      <c r="BB18" s="636">
        <f t="shared" si="8"/>
        <v>0.36951760966800135</v>
      </c>
      <c r="BC18" s="636">
        <f t="shared" si="9"/>
        <v>0.37188703174169324</v>
      </c>
      <c r="BD18" s="636">
        <f t="shared" si="10"/>
        <v>0.36969102022426759</v>
      </c>
      <c r="BE18" s="636">
        <f t="shared" si="10"/>
        <v>0.36505915844592879</v>
      </c>
      <c r="BF18" s="636">
        <f t="shared" ref="BF18:BG18" si="15">BF8/BF$11</f>
        <v>0.36160607112975723</v>
      </c>
      <c r="BG18" s="636">
        <f t="shared" si="15"/>
        <v>0.3738792204176159</v>
      </c>
      <c r="BH18" s="628"/>
    </row>
    <row r="19" spans="23:60" ht="18" customHeight="1">
      <c r="W19" s="625" t="s">
        <v>64</v>
      </c>
      <c r="X19" s="626"/>
      <c r="Y19" s="626"/>
      <c r="Z19" s="626"/>
      <c r="AA19" s="636">
        <f t="shared" si="11"/>
        <v>7.5770558974590244E-2</v>
      </c>
      <c r="AB19" s="636">
        <f t="shared" si="6"/>
        <v>7.9784337850688836E-2</v>
      </c>
      <c r="AC19" s="636">
        <f t="shared" si="6"/>
        <v>7.8505681501403718E-2</v>
      </c>
      <c r="AD19" s="636">
        <f t="shared" si="6"/>
        <v>7.8899396965084911E-2</v>
      </c>
      <c r="AE19" s="636">
        <f t="shared" si="6"/>
        <v>8.0349828734405743E-2</v>
      </c>
      <c r="AF19" s="636">
        <f t="shared" si="6"/>
        <v>8.0891229091388586E-2</v>
      </c>
      <c r="AG19" s="636">
        <f t="shared" si="6"/>
        <v>8.4047393258290359E-2</v>
      </c>
      <c r="AH19" s="636">
        <f t="shared" si="6"/>
        <v>8.7585736819907528E-2</v>
      </c>
      <c r="AI19" s="636">
        <f t="shared" si="6"/>
        <v>9.2215063963426241E-2</v>
      </c>
      <c r="AJ19" s="636">
        <f t="shared" si="6"/>
        <v>9.4618250414228333E-2</v>
      </c>
      <c r="AK19" s="636">
        <f t="shared" si="6"/>
        <v>9.5655915828691401E-2</v>
      </c>
      <c r="AL19" s="636">
        <f t="shared" si="6"/>
        <v>9.5340171372042135E-2</v>
      </c>
      <c r="AM19" s="636">
        <f t="shared" si="6"/>
        <v>9.2290092745590149E-2</v>
      </c>
      <c r="AN19" s="636">
        <f t="shared" si="6"/>
        <v>9.4578855786435753E-2</v>
      </c>
      <c r="AO19" s="636">
        <f t="shared" si="6"/>
        <v>9.1162131846975122E-2</v>
      </c>
      <c r="AP19" s="636">
        <f t="shared" si="6"/>
        <v>8.5336018112873252E-2</v>
      </c>
      <c r="AQ19" s="636">
        <f t="shared" si="6"/>
        <v>9.4899215003425116E-2</v>
      </c>
      <c r="AR19" s="636">
        <f t="shared" si="6"/>
        <v>0.10121183156570021</v>
      </c>
      <c r="AS19" s="636">
        <f t="shared" si="6"/>
        <v>0.10603426176894672</v>
      </c>
      <c r="AT19" s="636">
        <f t="shared" si="6"/>
        <v>0.11288573816596753</v>
      </c>
      <c r="AU19" s="636">
        <f t="shared" si="6"/>
        <v>0.11584064753661109</v>
      </c>
      <c r="AV19" s="636">
        <f t="shared" si="6"/>
        <v>0.13798631197498579</v>
      </c>
      <c r="AW19" s="636">
        <f t="shared" si="6"/>
        <v>0.14110194660456943</v>
      </c>
      <c r="AX19" s="636">
        <f t="shared" si="6"/>
        <v>0.14111931211982912</v>
      </c>
      <c r="AY19" s="636">
        <f t="shared" si="7"/>
        <v>0.14771944043705071</v>
      </c>
      <c r="AZ19" s="636">
        <f t="shared" si="8"/>
        <v>0.14170610869972208</v>
      </c>
      <c r="BA19" s="636">
        <f t="shared" si="8"/>
        <v>0.14817556427688847</v>
      </c>
      <c r="BB19" s="636">
        <f t="shared" si="8"/>
        <v>0.14381783381997326</v>
      </c>
      <c r="BC19" s="636">
        <f t="shared" si="9"/>
        <v>0.14066870144517535</v>
      </c>
      <c r="BD19" s="636">
        <f t="shared" si="10"/>
        <v>0.13705364607919607</v>
      </c>
      <c r="BE19" s="636">
        <f t="shared" si="10"/>
        <v>0.14682592446159529</v>
      </c>
      <c r="BF19" s="636">
        <f t="shared" ref="BF19:BG19" si="16">BF9/BF$11</f>
        <v>0.129572658122007</v>
      </c>
      <c r="BG19" s="636">
        <f t="shared" si="16"/>
        <v>0.12478210043592865</v>
      </c>
      <c r="BH19" s="627"/>
    </row>
    <row r="20" spans="23:60" ht="18" customHeight="1" thickBot="1">
      <c r="W20" s="629" t="s">
        <v>65</v>
      </c>
      <c r="X20" s="630"/>
      <c r="Y20" s="630"/>
      <c r="Z20" s="630"/>
      <c r="AA20" s="638">
        <f t="shared" si="11"/>
        <v>3.1171001248954666E-2</v>
      </c>
      <c r="AB20" s="638">
        <f t="shared" si="6"/>
        <v>3.3753375776566806E-2</v>
      </c>
      <c r="AC20" s="638">
        <f t="shared" si="6"/>
        <v>3.5565155534678219E-2</v>
      </c>
      <c r="AD20" s="638">
        <f t="shared" si="6"/>
        <v>3.8474265509407177E-2</v>
      </c>
      <c r="AE20" s="638">
        <f t="shared" si="6"/>
        <v>3.7294947588699411E-2</v>
      </c>
      <c r="AF20" s="638">
        <f t="shared" si="6"/>
        <v>3.9870548681081475E-2</v>
      </c>
      <c r="AG20" s="638">
        <f t="shared" si="6"/>
        <v>4.0513513593348906E-2</v>
      </c>
      <c r="AH20" s="638">
        <f t="shared" si="6"/>
        <v>4.1716318797784223E-2</v>
      </c>
      <c r="AI20" s="638">
        <f t="shared" si="6"/>
        <v>4.4404745166848912E-2</v>
      </c>
      <c r="AJ20" s="638">
        <f t="shared" si="6"/>
        <v>4.56031558428577E-2</v>
      </c>
      <c r="AK20" s="638">
        <f t="shared" si="6"/>
        <v>4.6250037914783715E-2</v>
      </c>
      <c r="AL20" s="638">
        <f t="shared" si="6"/>
        <v>4.7555868270704876E-2</v>
      </c>
      <c r="AM20" s="638">
        <f t="shared" si="6"/>
        <v>5.013740760990687E-2</v>
      </c>
      <c r="AN20" s="638">
        <f t="shared" si="6"/>
        <v>5.1401367147911319E-2</v>
      </c>
      <c r="AO20" s="638">
        <f t="shared" si="6"/>
        <v>5.4364791676103273E-2</v>
      </c>
      <c r="AP20" s="638">
        <f t="shared" si="6"/>
        <v>5.8280947110594852E-2</v>
      </c>
      <c r="AQ20" s="638">
        <f t="shared" si="6"/>
        <v>6.5484419316802864E-2</v>
      </c>
      <c r="AR20" s="638">
        <f t="shared" si="6"/>
        <v>6.793158204274187E-2</v>
      </c>
      <c r="AS20" s="638">
        <f t="shared" si="6"/>
        <v>6.9466500065265419E-2</v>
      </c>
      <c r="AT20" s="638">
        <f t="shared" si="6"/>
        <v>7.0281284733234847E-2</v>
      </c>
      <c r="AU20" s="638">
        <f t="shared" si="6"/>
        <v>6.8790987619833918E-2</v>
      </c>
      <c r="AV20" s="638">
        <f t="shared" si="6"/>
        <v>6.7980617042080235E-2</v>
      </c>
      <c r="AW20" s="638">
        <f t="shared" si="6"/>
        <v>6.5895565119261534E-2</v>
      </c>
      <c r="AX20" s="638">
        <f t="shared" si="6"/>
        <v>6.3979370508206845E-2</v>
      </c>
      <c r="AY20" s="638">
        <f t="shared" si="7"/>
        <v>6.7785941698235985E-2</v>
      </c>
      <c r="AZ20" s="638">
        <f t="shared" si="8"/>
        <v>7.0672674653507045E-2</v>
      </c>
      <c r="BA20" s="638">
        <f t="shared" si="8"/>
        <v>7.2914697922997693E-2</v>
      </c>
      <c r="BB20" s="638">
        <f t="shared" si="8"/>
        <v>7.5166921136654921E-2</v>
      </c>
      <c r="BC20" s="638">
        <f t="shared" si="9"/>
        <v>7.6802270752757459E-2</v>
      </c>
      <c r="BD20" s="638">
        <f t="shared" si="10"/>
        <v>7.8371194925565713E-2</v>
      </c>
      <c r="BE20" s="638">
        <f t="shared" si="10"/>
        <v>8.0806167528020167E-2</v>
      </c>
      <c r="BF20" s="638">
        <f t="shared" ref="BF20:BG20" si="17">BF10/BF$11</f>
        <v>8.2471602429601595E-2</v>
      </c>
      <c r="BG20" s="638">
        <f t="shared" si="17"/>
        <v>8.4088562755351315E-2</v>
      </c>
      <c r="BH20" s="631"/>
    </row>
    <row r="21" spans="23:60" ht="18" customHeight="1" thickTop="1">
      <c r="W21" s="271" t="s">
        <v>21</v>
      </c>
      <c r="X21" s="632"/>
      <c r="Y21" s="632"/>
      <c r="Z21" s="632"/>
      <c r="AA21" s="639">
        <f>SUM(AA15:AA20)</f>
        <v>1</v>
      </c>
      <c r="AB21" s="639">
        <f>SUM(AB15:AB20)</f>
        <v>1</v>
      </c>
      <c r="AC21" s="639">
        <f t="shared" ref="AC21:AZ21" si="18">SUM(AC15:AC20)</f>
        <v>1</v>
      </c>
      <c r="AD21" s="639">
        <f t="shared" si="18"/>
        <v>0.99999999999999989</v>
      </c>
      <c r="AE21" s="639">
        <f t="shared" si="18"/>
        <v>1</v>
      </c>
      <c r="AF21" s="639">
        <f t="shared" si="18"/>
        <v>1</v>
      </c>
      <c r="AG21" s="639">
        <f t="shared" si="18"/>
        <v>1.0000000000000002</v>
      </c>
      <c r="AH21" s="639">
        <f t="shared" si="18"/>
        <v>1</v>
      </c>
      <c r="AI21" s="639">
        <f t="shared" si="18"/>
        <v>1</v>
      </c>
      <c r="AJ21" s="639">
        <f t="shared" si="18"/>
        <v>0.99999999999999989</v>
      </c>
      <c r="AK21" s="639">
        <f t="shared" si="18"/>
        <v>1</v>
      </c>
      <c r="AL21" s="639">
        <f t="shared" si="18"/>
        <v>0.99999999999999978</v>
      </c>
      <c r="AM21" s="639">
        <f t="shared" si="18"/>
        <v>1</v>
      </c>
      <c r="AN21" s="639">
        <f t="shared" si="18"/>
        <v>1</v>
      </c>
      <c r="AO21" s="639">
        <f t="shared" si="18"/>
        <v>0.99999999999999989</v>
      </c>
      <c r="AP21" s="639">
        <f t="shared" si="18"/>
        <v>1</v>
      </c>
      <c r="AQ21" s="639">
        <f t="shared" si="18"/>
        <v>0.99999999999999989</v>
      </c>
      <c r="AR21" s="639">
        <f t="shared" si="18"/>
        <v>1.0000000000000002</v>
      </c>
      <c r="AS21" s="639">
        <f t="shared" si="18"/>
        <v>1</v>
      </c>
      <c r="AT21" s="639">
        <f t="shared" si="18"/>
        <v>1</v>
      </c>
      <c r="AU21" s="639">
        <f t="shared" si="18"/>
        <v>0.99999999999999989</v>
      </c>
      <c r="AV21" s="639">
        <f t="shared" si="18"/>
        <v>1</v>
      </c>
      <c r="AW21" s="639">
        <f t="shared" si="18"/>
        <v>1</v>
      </c>
      <c r="AX21" s="639">
        <f t="shared" si="18"/>
        <v>0.99999999999999978</v>
      </c>
      <c r="AY21" s="639">
        <f t="shared" si="18"/>
        <v>1</v>
      </c>
      <c r="AZ21" s="639">
        <f t="shared" si="18"/>
        <v>1.0000000000000002</v>
      </c>
      <c r="BA21" s="639">
        <f t="shared" ref="BA21:BF21" si="19">SUM(BA15:BA20)</f>
        <v>1.0000000000000002</v>
      </c>
      <c r="BB21" s="639">
        <f t="shared" si="19"/>
        <v>0.99999999999999989</v>
      </c>
      <c r="BC21" s="639">
        <f t="shared" si="19"/>
        <v>0.99999999999999989</v>
      </c>
      <c r="BD21" s="639">
        <f t="shared" si="19"/>
        <v>1</v>
      </c>
      <c r="BE21" s="639">
        <f t="shared" si="19"/>
        <v>1</v>
      </c>
      <c r="BF21" s="639">
        <f t="shared" si="19"/>
        <v>1</v>
      </c>
      <c r="BG21" s="639">
        <f t="shared" ref="BG21" si="20">SUM(BG15:BG20)</f>
        <v>1</v>
      </c>
      <c r="BH21" s="633"/>
    </row>
  </sheetData>
  <phoneticPr fontId="10"/>
  <pageMargins left="0.78740157480314965" right="0.78740157480314965" top="0.98425196850393704" bottom="0.98425196850393704" header="0.51181102362204722" footer="0.51181102362204722"/>
  <pageSetup paperSize="9" scale="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BZ93"/>
  <sheetViews>
    <sheetView zoomScaleNormal="100" zoomScaleSheetLayoutView="3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625" defaultRowHeight="15"/>
  <cols>
    <col min="1" max="1" width="1.625" style="1223" customWidth="1"/>
    <col min="2" max="19" width="1.625" style="292" hidden="1" customWidth="1"/>
    <col min="20" max="21" width="1.625" style="292" customWidth="1"/>
    <col min="22" max="22" width="57" style="292" bestFit="1" customWidth="1"/>
    <col min="23" max="26" width="9" style="28" hidden="1" customWidth="1"/>
    <col min="27" max="44" width="9" style="28" bestFit="1" customWidth="1"/>
    <col min="45" max="45" width="9.625" style="28" bestFit="1" customWidth="1"/>
    <col min="46" max="58" width="9" style="28" bestFit="1" customWidth="1"/>
    <col min="59" max="59" width="9" style="28" customWidth="1"/>
    <col min="60" max="60" width="37.125" style="292" customWidth="1"/>
    <col min="61" max="61" width="9.375" style="28" customWidth="1"/>
    <col min="62" max="63" width="9.125" style="28" customWidth="1"/>
    <col min="64" max="69" width="9.625" style="28" customWidth="1"/>
    <col min="70" max="70" width="9.125" style="28" customWidth="1"/>
    <col min="71" max="71" width="9" style="28" customWidth="1"/>
    <col min="72" max="16384" width="9.625" style="28"/>
  </cols>
  <sheetData>
    <row r="1" spans="1:71" ht="53.25" customHeight="1">
      <c r="A1" s="1224"/>
      <c r="U1" s="1242" t="s">
        <v>346</v>
      </c>
      <c r="V1" s="1242"/>
      <c r="W1" s="1242"/>
    </row>
    <row r="2" spans="1:71">
      <c r="U2" s="554" t="str">
        <f>'0.Contents'!$C2</f>
        <v>＜暫定データ＞</v>
      </c>
      <c r="W2" s="555"/>
      <c r="X2" s="555"/>
      <c r="Y2" s="555"/>
      <c r="Z2" s="555"/>
      <c r="AA2" s="555"/>
      <c r="AB2" s="555"/>
      <c r="AC2" s="555"/>
      <c r="AD2" s="555"/>
      <c r="AE2" s="555"/>
      <c r="AF2" s="555"/>
      <c r="AG2" s="555"/>
      <c r="AH2" s="555"/>
      <c r="AI2" s="555"/>
      <c r="AJ2" s="555"/>
      <c r="AK2" s="555"/>
      <c r="AL2" s="555"/>
      <c r="AM2" s="555"/>
      <c r="AN2" s="555"/>
      <c r="AO2" s="555"/>
      <c r="AP2" s="555"/>
      <c r="AQ2" s="555"/>
      <c r="AR2" s="555"/>
      <c r="AS2" s="555"/>
      <c r="AT2" s="555"/>
      <c r="AU2" s="555"/>
      <c r="AV2" s="555"/>
      <c r="AW2" s="555"/>
      <c r="AX2" s="555"/>
      <c r="AY2" s="555"/>
      <c r="AZ2" s="555"/>
      <c r="BA2" s="555"/>
      <c r="BB2" s="555"/>
      <c r="BC2" s="555"/>
      <c r="BD2" s="555"/>
      <c r="BE2" s="555"/>
      <c r="BF2" s="555"/>
      <c r="BG2" s="555"/>
    </row>
    <row r="3" spans="1:71" ht="17.25" thickBot="1">
      <c r="U3" s="292" t="s">
        <v>347</v>
      </c>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c r="BC3" s="555"/>
      <c r="BD3" s="555"/>
      <c r="BE3" s="555"/>
      <c r="BF3" s="555"/>
      <c r="BG3" s="555"/>
      <c r="BI3" s="292"/>
    </row>
    <row r="4" spans="1:71" ht="15.75" thickBot="1">
      <c r="U4" s="38"/>
      <c r="V4" s="556"/>
      <c r="W4" s="557"/>
      <c r="X4" s="557"/>
      <c r="Y4" s="557"/>
      <c r="Z4" s="557"/>
      <c r="AA4" s="557">
        <v>1990</v>
      </c>
      <c r="AB4" s="557">
        <f>AA4+1</f>
        <v>1991</v>
      </c>
      <c r="AC4" s="557">
        <f t="shared" ref="AC4:BG4" si="0">AB4+1</f>
        <v>1992</v>
      </c>
      <c r="AD4" s="557">
        <f t="shared" si="0"/>
        <v>1993</v>
      </c>
      <c r="AE4" s="557">
        <f t="shared" si="0"/>
        <v>1994</v>
      </c>
      <c r="AF4" s="557">
        <f t="shared" si="0"/>
        <v>1995</v>
      </c>
      <c r="AG4" s="557">
        <f t="shared" si="0"/>
        <v>1996</v>
      </c>
      <c r="AH4" s="557">
        <f t="shared" si="0"/>
        <v>1997</v>
      </c>
      <c r="AI4" s="557">
        <f t="shared" si="0"/>
        <v>1998</v>
      </c>
      <c r="AJ4" s="557">
        <f t="shared" si="0"/>
        <v>1999</v>
      </c>
      <c r="AK4" s="557">
        <f t="shared" si="0"/>
        <v>2000</v>
      </c>
      <c r="AL4" s="557">
        <f t="shared" si="0"/>
        <v>2001</v>
      </c>
      <c r="AM4" s="557">
        <f t="shared" si="0"/>
        <v>2002</v>
      </c>
      <c r="AN4" s="557">
        <f t="shared" si="0"/>
        <v>2003</v>
      </c>
      <c r="AO4" s="557">
        <f t="shared" si="0"/>
        <v>2004</v>
      </c>
      <c r="AP4" s="557">
        <f t="shared" si="0"/>
        <v>2005</v>
      </c>
      <c r="AQ4" s="557">
        <f t="shared" si="0"/>
        <v>2006</v>
      </c>
      <c r="AR4" s="557">
        <f t="shared" si="0"/>
        <v>2007</v>
      </c>
      <c r="AS4" s="557">
        <f t="shared" si="0"/>
        <v>2008</v>
      </c>
      <c r="AT4" s="557">
        <f t="shared" si="0"/>
        <v>2009</v>
      </c>
      <c r="AU4" s="557">
        <f t="shared" si="0"/>
        <v>2010</v>
      </c>
      <c r="AV4" s="557">
        <f t="shared" si="0"/>
        <v>2011</v>
      </c>
      <c r="AW4" s="557">
        <f t="shared" si="0"/>
        <v>2012</v>
      </c>
      <c r="AX4" s="557">
        <f t="shared" si="0"/>
        <v>2013</v>
      </c>
      <c r="AY4" s="557">
        <f t="shared" si="0"/>
        <v>2014</v>
      </c>
      <c r="AZ4" s="557">
        <f t="shared" si="0"/>
        <v>2015</v>
      </c>
      <c r="BA4" s="557">
        <f t="shared" si="0"/>
        <v>2016</v>
      </c>
      <c r="BB4" s="557">
        <f t="shared" si="0"/>
        <v>2017</v>
      </c>
      <c r="BC4" s="557">
        <f t="shared" si="0"/>
        <v>2018</v>
      </c>
      <c r="BD4" s="557">
        <f t="shared" si="0"/>
        <v>2019</v>
      </c>
      <c r="BE4" s="557">
        <f t="shared" si="0"/>
        <v>2020</v>
      </c>
      <c r="BF4" s="558">
        <f t="shared" si="0"/>
        <v>2021</v>
      </c>
      <c r="BG4" s="559">
        <f t="shared" si="0"/>
        <v>2022</v>
      </c>
      <c r="BH4" s="294"/>
      <c r="BI4" s="292"/>
    </row>
    <row r="5" spans="1:71">
      <c r="U5" s="560" t="s">
        <v>188</v>
      </c>
      <c r="V5" s="474"/>
      <c r="W5" s="480"/>
      <c r="X5" s="480"/>
      <c r="Y5" s="480"/>
      <c r="Z5" s="480"/>
      <c r="AA5" s="480">
        <v>1445.2797130080178</v>
      </c>
      <c r="AB5" s="480">
        <v>1439.6363027754182</v>
      </c>
      <c r="AC5" s="480">
        <v>1427.1634353333154</v>
      </c>
      <c r="AD5" s="480">
        <v>1447.3672510331241</v>
      </c>
      <c r="AE5" s="480">
        <v>1441.5501676635101</v>
      </c>
      <c r="AF5" s="480">
        <v>1479.4743406940675</v>
      </c>
      <c r="AG5" s="480">
        <v>1488.8665451504783</v>
      </c>
      <c r="AH5" s="480">
        <v>1402.0876413911565</v>
      </c>
      <c r="AI5" s="480">
        <v>1348.4592363369882</v>
      </c>
      <c r="AJ5" s="480">
        <v>1340.8288618129484</v>
      </c>
      <c r="AK5" s="480">
        <v>1342.7396610017686</v>
      </c>
      <c r="AL5" s="480">
        <v>1286.7141582020354</v>
      </c>
      <c r="AM5" s="480">
        <v>1303.9487657170648</v>
      </c>
      <c r="AN5" s="480">
        <v>1301.4310530770413</v>
      </c>
      <c r="AO5" s="480">
        <v>1430.1120202030377</v>
      </c>
      <c r="AP5" s="480">
        <v>1514.0996257072186</v>
      </c>
      <c r="AQ5" s="480">
        <v>1563.2068227717148</v>
      </c>
      <c r="AR5" s="480">
        <v>1574.9150837635541</v>
      </c>
      <c r="AS5" s="480">
        <v>1512.4856796886249</v>
      </c>
      <c r="AT5" s="480">
        <v>1400.7139036779915</v>
      </c>
      <c r="AU5" s="480">
        <v>1480.7555608701898</v>
      </c>
      <c r="AV5" s="480">
        <v>1150.1570386514388</v>
      </c>
      <c r="AW5" s="480">
        <v>1168.0738815196678</v>
      </c>
      <c r="AX5" s="480">
        <v>1099.1091065772262</v>
      </c>
      <c r="AY5" s="480">
        <v>1070.0072951528048</v>
      </c>
      <c r="AZ5" s="480">
        <v>1131.170293923949</v>
      </c>
      <c r="BA5" s="480">
        <v>1231.8033595068457</v>
      </c>
      <c r="BB5" s="480">
        <v>1296.3457749996817</v>
      </c>
      <c r="BC5" s="480">
        <v>1259.8685945623606</v>
      </c>
      <c r="BD5" s="480">
        <v>1225.0309318705936</v>
      </c>
      <c r="BE5" s="480">
        <v>1222.9350438383258</v>
      </c>
      <c r="BF5" s="561">
        <v>1240.5508317657068</v>
      </c>
      <c r="BG5" s="562">
        <v>1219.2779652561289</v>
      </c>
      <c r="BH5" s="334"/>
      <c r="BI5" s="292"/>
      <c r="BL5" s="563"/>
    </row>
    <row r="6" spans="1:71" s="30" customFormat="1" ht="15" customHeight="1">
      <c r="A6" s="1212"/>
      <c r="B6" s="33"/>
      <c r="C6" s="33"/>
      <c r="D6" s="33"/>
      <c r="E6" s="33"/>
      <c r="F6" s="33"/>
      <c r="G6" s="33"/>
      <c r="H6" s="33"/>
      <c r="I6" s="33"/>
      <c r="J6" s="33"/>
      <c r="K6" s="33"/>
      <c r="L6" s="33"/>
      <c r="M6" s="33"/>
      <c r="N6" s="33"/>
      <c r="O6" s="33"/>
      <c r="P6" s="33"/>
      <c r="Q6" s="33"/>
      <c r="R6" s="33"/>
      <c r="S6" s="33"/>
      <c r="T6" s="33"/>
      <c r="U6" s="479"/>
      <c r="V6" s="500" t="s">
        <v>335</v>
      </c>
      <c r="W6" s="484"/>
      <c r="X6" s="484"/>
      <c r="Y6" s="484"/>
      <c r="Z6" s="484"/>
      <c r="AA6" s="484">
        <v>514.47161382676165</v>
      </c>
      <c r="AB6" s="484">
        <v>499.04704175916868</v>
      </c>
      <c r="AC6" s="484">
        <v>463.51959736651901</v>
      </c>
      <c r="AD6" s="484">
        <v>461.37483416881781</v>
      </c>
      <c r="AE6" s="484">
        <v>450.92075954132889</v>
      </c>
      <c r="AF6" s="484">
        <v>448.21902943767407</v>
      </c>
      <c r="AG6" s="484">
        <v>439.96594351298381</v>
      </c>
      <c r="AH6" s="484">
        <v>369.64707215372835</v>
      </c>
      <c r="AI6" s="484">
        <v>346.28389091451953</v>
      </c>
      <c r="AJ6" s="484">
        <v>342.84880637016221</v>
      </c>
      <c r="AK6" s="484">
        <v>294.93772897909588</v>
      </c>
      <c r="AL6" s="484">
        <v>233.97499809670688</v>
      </c>
      <c r="AM6" s="484">
        <v>229.84243278190371</v>
      </c>
      <c r="AN6" s="484">
        <v>229.78749249893576</v>
      </c>
      <c r="AO6" s="484">
        <v>259.68351591361272</v>
      </c>
      <c r="AP6" s="484">
        <v>278.35539863917643</v>
      </c>
      <c r="AQ6" s="484">
        <v>294.0345057906739</v>
      </c>
      <c r="AR6" s="484">
        <v>299.07738581987843</v>
      </c>
      <c r="AS6" s="484">
        <v>302.83881777898779</v>
      </c>
      <c r="AT6" s="484">
        <v>288.68765265467778</v>
      </c>
      <c r="AU6" s="484">
        <v>302.04038433155233</v>
      </c>
      <c r="AV6" s="484">
        <v>324.78320414849321</v>
      </c>
      <c r="AW6" s="484">
        <v>336.49898282410874</v>
      </c>
      <c r="AX6" s="484">
        <v>267.89493261771611</v>
      </c>
      <c r="AY6" s="484">
        <v>251.92314837595021</v>
      </c>
      <c r="AZ6" s="484">
        <v>310.09493065886284</v>
      </c>
      <c r="BA6" s="564">
        <v>396.3050531899504</v>
      </c>
      <c r="BB6" s="484">
        <v>436.63228576216176</v>
      </c>
      <c r="BC6" s="565">
        <v>418.70263073563342</v>
      </c>
      <c r="BD6" s="484">
        <v>397.40719437772708</v>
      </c>
      <c r="BE6" s="484">
        <v>448.80702743242432</v>
      </c>
      <c r="BF6" s="565">
        <v>456.64142027778894</v>
      </c>
      <c r="BG6" s="566">
        <v>460.31795449407451</v>
      </c>
      <c r="BH6" s="306"/>
      <c r="BI6" s="306"/>
    </row>
    <row r="7" spans="1:71" s="30" customFormat="1" ht="15" customHeight="1">
      <c r="A7" s="1212"/>
      <c r="B7" s="33"/>
      <c r="C7" s="33"/>
      <c r="D7" s="33"/>
      <c r="E7" s="33"/>
      <c r="F7" s="33"/>
      <c r="G7" s="33"/>
      <c r="H7" s="33"/>
      <c r="I7" s="33"/>
      <c r="J7" s="33"/>
      <c r="K7" s="33"/>
      <c r="L7" s="33"/>
      <c r="M7" s="33"/>
      <c r="N7" s="33"/>
      <c r="O7" s="33"/>
      <c r="P7" s="33"/>
      <c r="Q7" s="33"/>
      <c r="R7" s="33"/>
      <c r="S7" s="33"/>
      <c r="T7" s="33"/>
      <c r="U7" s="479"/>
      <c r="V7" s="501" t="s">
        <v>336</v>
      </c>
      <c r="W7" s="486"/>
      <c r="X7" s="486"/>
      <c r="Y7" s="486"/>
      <c r="Z7" s="486"/>
      <c r="AA7" s="486">
        <v>352.40483189223119</v>
      </c>
      <c r="AB7" s="486">
        <v>349.20546928473243</v>
      </c>
      <c r="AC7" s="486">
        <v>346.27162606237965</v>
      </c>
      <c r="AD7" s="486">
        <v>351.12612430053088</v>
      </c>
      <c r="AE7" s="486">
        <v>361.54353787226671</v>
      </c>
      <c r="AF7" s="486">
        <v>371.93634455884995</v>
      </c>
      <c r="AG7" s="486">
        <v>391.51092994445617</v>
      </c>
      <c r="AH7" s="486">
        <v>372.08343790306014</v>
      </c>
      <c r="AI7" s="486">
        <v>335.42754512500466</v>
      </c>
      <c r="AJ7" s="486">
        <v>320.92828495054516</v>
      </c>
      <c r="AK7" s="486">
        <v>348.49575657221351</v>
      </c>
      <c r="AL7" s="486">
        <v>353.9369242878663</v>
      </c>
      <c r="AM7" s="486">
        <v>374.27639075747419</v>
      </c>
      <c r="AN7" s="486">
        <v>388.64347093863603</v>
      </c>
      <c r="AO7" s="486">
        <v>406.03183050746185</v>
      </c>
      <c r="AP7" s="486">
        <v>407.96558938245244</v>
      </c>
      <c r="AQ7" s="486">
        <v>434.6649974957395</v>
      </c>
      <c r="AR7" s="486">
        <v>471.02876003537273</v>
      </c>
      <c r="AS7" s="486">
        <v>447.1729702507414</v>
      </c>
      <c r="AT7" s="486">
        <v>433.15531661158548</v>
      </c>
      <c r="AU7" s="486">
        <v>478.07319642454758</v>
      </c>
      <c r="AV7" s="486">
        <v>361.8827052317813</v>
      </c>
      <c r="AW7" s="486">
        <v>388.29381767434381</v>
      </c>
      <c r="AX7" s="486">
        <v>414.24444614665646</v>
      </c>
      <c r="AY7" s="486">
        <v>425.66403858881216</v>
      </c>
      <c r="AZ7" s="486">
        <v>441.82109999091438</v>
      </c>
      <c r="BA7" s="567">
        <v>458.94946746840918</v>
      </c>
      <c r="BB7" s="486">
        <v>476.55881046270946</v>
      </c>
      <c r="BC7" s="568">
        <v>484.89470656879331</v>
      </c>
      <c r="BD7" s="486">
        <v>472.34744347133841</v>
      </c>
      <c r="BE7" s="486">
        <v>433.42438351384124</v>
      </c>
      <c r="BF7" s="568">
        <v>459.47941505760809</v>
      </c>
      <c r="BG7" s="569">
        <v>435.08007979358126</v>
      </c>
      <c r="BH7" s="570"/>
      <c r="BI7" s="570"/>
    </row>
    <row r="8" spans="1:71" s="30" customFormat="1" ht="15" customHeight="1">
      <c r="A8" s="1212"/>
      <c r="B8" s="33"/>
      <c r="C8" s="33"/>
      <c r="D8" s="33"/>
      <c r="E8" s="33"/>
      <c r="F8" s="33"/>
      <c r="G8" s="33"/>
      <c r="H8" s="33"/>
      <c r="I8" s="33"/>
      <c r="J8" s="33"/>
      <c r="K8" s="33"/>
      <c r="L8" s="33"/>
      <c r="M8" s="33"/>
      <c r="N8" s="33"/>
      <c r="O8" s="33"/>
      <c r="P8" s="33"/>
      <c r="Q8" s="33"/>
      <c r="R8" s="33"/>
      <c r="S8" s="33"/>
      <c r="T8" s="33"/>
      <c r="U8" s="479"/>
      <c r="V8" s="501" t="s">
        <v>337</v>
      </c>
      <c r="W8" s="486"/>
      <c r="X8" s="486"/>
      <c r="Y8" s="486"/>
      <c r="Z8" s="486"/>
      <c r="AA8" s="486">
        <v>326.25005923182715</v>
      </c>
      <c r="AB8" s="486">
        <v>334.37906590108173</v>
      </c>
      <c r="AC8" s="486">
        <v>338.54658728577868</v>
      </c>
      <c r="AD8" s="486">
        <v>334.46283399504648</v>
      </c>
      <c r="AE8" s="486">
        <v>338.34487365109698</v>
      </c>
      <c r="AF8" s="486">
        <v>345.97057369207647</v>
      </c>
      <c r="AG8" s="486">
        <v>353.57586480107858</v>
      </c>
      <c r="AH8" s="486">
        <v>356.91247943437111</v>
      </c>
      <c r="AI8" s="486">
        <v>351.48505242480019</v>
      </c>
      <c r="AJ8" s="486">
        <v>351.3297568425582</v>
      </c>
      <c r="AK8" s="486">
        <v>349.37592648228406</v>
      </c>
      <c r="AL8" s="486">
        <v>342.97592584732757</v>
      </c>
      <c r="AM8" s="486">
        <v>332.10505204869327</v>
      </c>
      <c r="AN8" s="486">
        <v>315.54801878967237</v>
      </c>
      <c r="AO8" s="486">
        <v>295.2450390438259</v>
      </c>
      <c r="AP8" s="486">
        <v>276.7738415637956</v>
      </c>
      <c r="AQ8" s="486">
        <v>258.96829313057725</v>
      </c>
      <c r="AR8" s="486">
        <v>243.07701327574665</v>
      </c>
      <c r="AS8" s="486">
        <v>220.88393133017198</v>
      </c>
      <c r="AT8" s="486">
        <v>205.31812383643671</v>
      </c>
      <c r="AU8" s="486">
        <v>195.02548057424636</v>
      </c>
      <c r="AV8" s="486">
        <v>185.54243011053126</v>
      </c>
      <c r="AW8" s="486">
        <v>178.45652836428462</v>
      </c>
      <c r="AX8" s="486">
        <v>168.81679809701217</v>
      </c>
      <c r="AY8" s="486">
        <v>159.69387849153759</v>
      </c>
      <c r="AZ8" s="486">
        <v>152.99686477933494</v>
      </c>
      <c r="BA8" s="567">
        <v>147.96538119580498</v>
      </c>
      <c r="BB8" s="486">
        <v>142.42894446604049</v>
      </c>
      <c r="BC8" s="568">
        <v>138.45504330189186</v>
      </c>
      <c r="BD8" s="486">
        <v>133.24341385112083</v>
      </c>
      <c r="BE8" s="486">
        <v>118.476363764471</v>
      </c>
      <c r="BF8" s="568">
        <v>116.23074889009797</v>
      </c>
      <c r="BG8" s="569">
        <v>121.29389867776648</v>
      </c>
      <c r="BH8" s="570"/>
      <c r="BI8" s="570"/>
    </row>
    <row r="9" spans="1:71" s="30" customFormat="1" ht="15" customHeight="1">
      <c r="A9" s="1212"/>
      <c r="B9" s="33"/>
      <c r="C9" s="33"/>
      <c r="D9" s="33"/>
      <c r="E9" s="33"/>
      <c r="F9" s="33"/>
      <c r="G9" s="33"/>
      <c r="H9" s="33"/>
      <c r="I9" s="33"/>
      <c r="J9" s="33"/>
      <c r="K9" s="33"/>
      <c r="L9" s="33"/>
      <c r="M9" s="33"/>
      <c r="N9" s="33"/>
      <c r="O9" s="33"/>
      <c r="P9" s="33"/>
      <c r="Q9" s="33"/>
      <c r="R9" s="33"/>
      <c r="S9" s="33"/>
      <c r="T9" s="33"/>
      <c r="U9" s="479"/>
      <c r="V9" s="501" t="s">
        <v>338</v>
      </c>
      <c r="W9" s="488"/>
      <c r="X9" s="488"/>
      <c r="Y9" s="488"/>
      <c r="Z9" s="488"/>
      <c r="AA9" s="488">
        <v>252.15320805719787</v>
      </c>
      <c r="AB9" s="488">
        <v>257.00472583043558</v>
      </c>
      <c r="AC9" s="488">
        <v>278.82562461863802</v>
      </c>
      <c r="AD9" s="488">
        <v>300.40345856872887</v>
      </c>
      <c r="AE9" s="488">
        <v>290.74099659881745</v>
      </c>
      <c r="AF9" s="488">
        <v>313.34839300546685</v>
      </c>
      <c r="AG9" s="488">
        <v>303.81380689195964</v>
      </c>
      <c r="AH9" s="488">
        <v>303.44465189999681</v>
      </c>
      <c r="AI9" s="488">
        <v>315.26274787266385</v>
      </c>
      <c r="AJ9" s="488">
        <v>325.72201364968276</v>
      </c>
      <c r="AK9" s="488">
        <v>349.93024896817519</v>
      </c>
      <c r="AL9" s="488">
        <v>355.8263099701345</v>
      </c>
      <c r="AM9" s="488">
        <v>367.72489012899371</v>
      </c>
      <c r="AN9" s="488">
        <v>367.45207084979711</v>
      </c>
      <c r="AO9" s="488">
        <v>469.1516347381372</v>
      </c>
      <c r="AP9" s="488">
        <v>551.00479612179424</v>
      </c>
      <c r="AQ9" s="488">
        <v>575.539026354724</v>
      </c>
      <c r="AR9" s="488">
        <v>561.73192463255634</v>
      </c>
      <c r="AS9" s="488">
        <v>541.58996032872369</v>
      </c>
      <c r="AT9" s="488">
        <v>473.55281057529157</v>
      </c>
      <c r="AU9" s="488">
        <v>505.61649953984352</v>
      </c>
      <c r="AV9" s="488">
        <v>277.948699160633</v>
      </c>
      <c r="AW9" s="488">
        <v>264.82455265693056</v>
      </c>
      <c r="AX9" s="488">
        <v>248.1529297158412</v>
      </c>
      <c r="AY9" s="488">
        <v>232.72622969650487</v>
      </c>
      <c r="AZ9" s="488">
        <v>226.25739849483693</v>
      </c>
      <c r="BA9" s="571">
        <v>228.58345765268106</v>
      </c>
      <c r="BB9" s="488">
        <v>240.72573430876986</v>
      </c>
      <c r="BC9" s="572">
        <v>217.81621395604185</v>
      </c>
      <c r="BD9" s="488">
        <v>222.03288017040731</v>
      </c>
      <c r="BE9" s="488">
        <v>222.2272691275891</v>
      </c>
      <c r="BF9" s="572">
        <v>208.1992475402119</v>
      </c>
      <c r="BG9" s="573">
        <v>202.58603229070667</v>
      </c>
      <c r="BH9" s="570"/>
      <c r="BI9" s="570"/>
    </row>
    <row r="10" spans="1:71" s="30" customFormat="1" ht="15" customHeight="1">
      <c r="A10" s="1212"/>
      <c r="B10" s="33"/>
      <c r="C10" s="33"/>
      <c r="D10" s="33"/>
      <c r="E10" s="33"/>
      <c r="F10" s="33"/>
      <c r="G10" s="33"/>
      <c r="H10" s="33"/>
      <c r="I10" s="33"/>
      <c r="J10" s="33"/>
      <c r="K10" s="33"/>
      <c r="L10" s="33"/>
      <c r="M10" s="33"/>
      <c r="N10" s="33"/>
      <c r="O10" s="33"/>
      <c r="P10" s="33"/>
      <c r="Q10" s="33"/>
      <c r="R10" s="33"/>
      <c r="S10" s="33"/>
      <c r="T10" s="33"/>
      <c r="U10" s="479"/>
      <c r="V10" s="502" t="s">
        <v>339</v>
      </c>
      <c r="W10" s="490"/>
      <c r="X10" s="490"/>
      <c r="Y10" s="490"/>
      <c r="Z10" s="490"/>
      <c r="AA10" s="490" t="s">
        <v>498</v>
      </c>
      <c r="AB10" s="490" t="s">
        <v>498</v>
      </c>
      <c r="AC10" s="490" t="s">
        <v>498</v>
      </c>
      <c r="AD10" s="490" t="s">
        <v>498</v>
      </c>
      <c r="AE10" s="490" t="s">
        <v>498</v>
      </c>
      <c r="AF10" s="490" t="s">
        <v>498</v>
      </c>
      <c r="AG10" s="490" t="s">
        <v>498</v>
      </c>
      <c r="AH10" s="490" t="s">
        <v>498</v>
      </c>
      <c r="AI10" s="490" t="s">
        <v>498</v>
      </c>
      <c r="AJ10" s="490" t="s">
        <v>498</v>
      </c>
      <c r="AK10" s="490" t="s">
        <v>498</v>
      </c>
      <c r="AL10" s="490" t="s">
        <v>498</v>
      </c>
      <c r="AM10" s="490" t="s">
        <v>498</v>
      </c>
      <c r="AN10" s="490" t="s">
        <v>498</v>
      </c>
      <c r="AO10" s="490" t="s">
        <v>498</v>
      </c>
      <c r="AP10" s="490" t="s">
        <v>498</v>
      </c>
      <c r="AQ10" s="490" t="s">
        <v>498</v>
      </c>
      <c r="AR10" s="490" t="s">
        <v>498</v>
      </c>
      <c r="AS10" s="490" t="s">
        <v>498</v>
      </c>
      <c r="AT10" s="490" t="s">
        <v>498</v>
      </c>
      <c r="AU10" s="490" t="s">
        <v>498</v>
      </c>
      <c r="AV10" s="490" t="s">
        <v>498</v>
      </c>
      <c r="AW10" s="490" t="s">
        <v>498</v>
      </c>
      <c r="AX10" s="490" t="s">
        <v>498</v>
      </c>
      <c r="AY10" s="490" t="s">
        <v>498</v>
      </c>
      <c r="AZ10" s="490" t="s">
        <v>498</v>
      </c>
      <c r="BA10" s="574" t="s">
        <v>498</v>
      </c>
      <c r="BB10" s="490" t="s">
        <v>498</v>
      </c>
      <c r="BC10" s="575" t="s">
        <v>498</v>
      </c>
      <c r="BD10" s="490" t="s">
        <v>498</v>
      </c>
      <c r="BE10" s="490" t="s">
        <v>498</v>
      </c>
      <c r="BF10" s="575" t="s">
        <v>498</v>
      </c>
      <c r="BG10" s="576" t="s">
        <v>498</v>
      </c>
      <c r="BH10" s="577"/>
      <c r="BI10" s="570"/>
    </row>
    <row r="11" spans="1:71">
      <c r="U11" s="477" t="s">
        <v>211</v>
      </c>
      <c r="V11" s="474"/>
      <c r="W11" s="480"/>
      <c r="X11" s="480"/>
      <c r="Y11" s="480"/>
      <c r="Z11" s="480"/>
      <c r="AA11" s="480">
        <v>5720.3957966092021</v>
      </c>
      <c r="AB11" s="480">
        <v>5333.3928931216797</v>
      </c>
      <c r="AC11" s="480">
        <v>4394.9866320573419</v>
      </c>
      <c r="AD11" s="480">
        <v>3759.7132606064888</v>
      </c>
      <c r="AE11" s="480">
        <v>3490.6319901375136</v>
      </c>
      <c r="AF11" s="480">
        <v>3105.5123566372972</v>
      </c>
      <c r="AG11" s="480">
        <v>2731.2763552650558</v>
      </c>
      <c r="AH11" s="480">
        <v>2560.2322865446663</v>
      </c>
      <c r="AI11" s="480">
        <v>2377.8391809486834</v>
      </c>
      <c r="AJ11" s="480">
        <v>2312.1469933867975</v>
      </c>
      <c r="AK11" s="480">
        <v>2152.9809828480352</v>
      </c>
      <c r="AL11" s="480">
        <v>1892.8030724910543</v>
      </c>
      <c r="AM11" s="480">
        <v>1252.0464813733518</v>
      </c>
      <c r="AN11" s="480">
        <v>1178.322472102748</v>
      </c>
      <c r="AO11" s="480">
        <v>1153.0330735017835</v>
      </c>
      <c r="AP11" s="480">
        <v>1148.6255464635046</v>
      </c>
      <c r="AQ11" s="480">
        <v>1150.3911643080939</v>
      </c>
      <c r="AR11" s="480">
        <v>1134.6856778253605</v>
      </c>
      <c r="AS11" s="480">
        <v>1098.4795705601184</v>
      </c>
      <c r="AT11" s="480">
        <v>1065.5583773190556</v>
      </c>
      <c r="AU11" s="480">
        <v>1030.6043001831465</v>
      </c>
      <c r="AV11" s="480">
        <v>1007.8292126640961</v>
      </c>
      <c r="AW11" s="480">
        <v>988.17581685214759</v>
      </c>
      <c r="AX11" s="480">
        <v>949.62827511283183</v>
      </c>
      <c r="AY11" s="480">
        <v>938.2224164902135</v>
      </c>
      <c r="AZ11" s="480">
        <v>913.38913931034131</v>
      </c>
      <c r="BA11" s="480">
        <v>923.27139025172983</v>
      </c>
      <c r="BB11" s="480">
        <v>934.12293814702036</v>
      </c>
      <c r="BC11" s="480">
        <v>855.56110857097337</v>
      </c>
      <c r="BD11" s="480">
        <v>813.91430019169673</v>
      </c>
      <c r="BE11" s="480">
        <v>780.1453460605394</v>
      </c>
      <c r="BF11" s="561">
        <v>782.88339200820019</v>
      </c>
      <c r="BG11" s="562">
        <v>749.54892118987823</v>
      </c>
      <c r="BH11" s="476"/>
      <c r="BI11" s="292"/>
      <c r="BL11" s="563"/>
    </row>
    <row r="12" spans="1:71" s="30" customFormat="1" ht="15" customHeight="1">
      <c r="A12" s="1212"/>
      <c r="B12" s="33"/>
      <c r="C12" s="33"/>
      <c r="D12" s="33"/>
      <c r="E12" s="33"/>
      <c r="F12" s="33"/>
      <c r="G12" s="33"/>
      <c r="H12" s="33"/>
      <c r="I12" s="33"/>
      <c r="J12" s="33"/>
      <c r="K12" s="33"/>
      <c r="L12" s="33"/>
      <c r="M12" s="33"/>
      <c r="N12" s="33"/>
      <c r="O12" s="33"/>
      <c r="P12" s="33"/>
      <c r="Q12" s="33"/>
      <c r="R12" s="33"/>
      <c r="S12" s="33"/>
      <c r="T12" s="33"/>
      <c r="U12" s="479"/>
      <c r="V12" s="500" t="s">
        <v>486</v>
      </c>
      <c r="W12" s="484"/>
      <c r="X12" s="484"/>
      <c r="Y12" s="484"/>
      <c r="Z12" s="484"/>
      <c r="AA12" s="484">
        <v>5482.0829068366993</v>
      </c>
      <c r="AB12" s="484">
        <v>5079.8250992218882</v>
      </c>
      <c r="AC12" s="484">
        <v>4141.1034816325782</v>
      </c>
      <c r="AD12" s="484">
        <v>3497.4315984361674</v>
      </c>
      <c r="AE12" s="484">
        <v>3223.9669688284653</v>
      </c>
      <c r="AF12" s="484">
        <v>2822.2071800557192</v>
      </c>
      <c r="AG12" s="484">
        <v>2447.2993189526683</v>
      </c>
      <c r="AH12" s="484">
        <v>2265.4009800573681</v>
      </c>
      <c r="AI12" s="484">
        <v>2088.6194322881638</v>
      </c>
      <c r="AJ12" s="484">
        <v>2020.2607765327082</v>
      </c>
      <c r="AK12" s="484">
        <v>1847.368804476439</v>
      </c>
      <c r="AL12" s="484">
        <v>1589.7169547367143</v>
      </c>
      <c r="AM12" s="484">
        <v>927.7103434734754</v>
      </c>
      <c r="AN12" s="484">
        <v>846.34032507850634</v>
      </c>
      <c r="AO12" s="484">
        <v>811.55281897120551</v>
      </c>
      <c r="AP12" s="484">
        <v>788.11871282478</v>
      </c>
      <c r="AQ12" s="484">
        <v>771.17023892621489</v>
      </c>
      <c r="AR12" s="484">
        <v>725.07721792666166</v>
      </c>
      <c r="AS12" s="484">
        <v>698.63475772518939</v>
      </c>
      <c r="AT12" s="484">
        <v>685.5504658606817</v>
      </c>
      <c r="AU12" s="484">
        <v>671.6435321785425</v>
      </c>
      <c r="AV12" s="484">
        <v>655.19181279721795</v>
      </c>
      <c r="AW12" s="484">
        <v>646.1762408071146</v>
      </c>
      <c r="AX12" s="484">
        <v>632.5233854243703</v>
      </c>
      <c r="AY12" s="484">
        <v>637.87110215118116</v>
      </c>
      <c r="AZ12" s="484">
        <v>614.65703782866626</v>
      </c>
      <c r="BA12" s="564">
        <v>605.00934907868714</v>
      </c>
      <c r="BB12" s="484">
        <v>621.03291337723203</v>
      </c>
      <c r="BC12" s="565">
        <v>558.57731589411742</v>
      </c>
      <c r="BD12" s="484">
        <v>535.2149424988902</v>
      </c>
      <c r="BE12" s="484">
        <v>525.2411497942561</v>
      </c>
      <c r="BF12" s="565">
        <v>525.81618645764297</v>
      </c>
      <c r="BG12" s="566">
        <v>510.34335396395664</v>
      </c>
      <c r="BH12" s="570"/>
      <c r="BI12" s="570"/>
      <c r="BJ12" s="163"/>
    </row>
    <row r="13" spans="1:71" s="30" customFormat="1" ht="15" customHeight="1">
      <c r="A13" s="1212"/>
      <c r="B13" s="33"/>
      <c r="C13" s="33"/>
      <c r="D13" s="33"/>
      <c r="E13" s="33"/>
      <c r="F13" s="33"/>
      <c r="G13" s="33"/>
      <c r="H13" s="33"/>
      <c r="I13" s="33"/>
      <c r="J13" s="33"/>
      <c r="K13" s="33"/>
      <c r="L13" s="33"/>
      <c r="M13" s="33"/>
      <c r="N13" s="33"/>
      <c r="O13" s="33"/>
      <c r="P13" s="33"/>
      <c r="Q13" s="33"/>
      <c r="R13" s="33"/>
      <c r="S13" s="33"/>
      <c r="T13" s="33"/>
      <c r="U13" s="492"/>
      <c r="V13" s="502" t="s">
        <v>487</v>
      </c>
      <c r="W13" s="498"/>
      <c r="X13" s="498"/>
      <c r="Y13" s="498"/>
      <c r="Z13" s="498"/>
      <c r="AA13" s="498">
        <v>238.31288977250279</v>
      </c>
      <c r="AB13" s="498">
        <v>253.56779389979138</v>
      </c>
      <c r="AC13" s="498">
        <v>253.88315042476319</v>
      </c>
      <c r="AD13" s="498">
        <v>262.28166217032145</v>
      </c>
      <c r="AE13" s="498">
        <v>266.6650213090482</v>
      </c>
      <c r="AF13" s="498">
        <v>283.305176581578</v>
      </c>
      <c r="AG13" s="498">
        <v>283.97703631238772</v>
      </c>
      <c r="AH13" s="498">
        <v>294.83130648729843</v>
      </c>
      <c r="AI13" s="498">
        <v>289.21974866051966</v>
      </c>
      <c r="AJ13" s="498">
        <v>291.88621685408918</v>
      </c>
      <c r="AK13" s="498">
        <v>305.61217837159643</v>
      </c>
      <c r="AL13" s="498">
        <v>303.08611775434014</v>
      </c>
      <c r="AM13" s="498">
        <v>324.33613789987646</v>
      </c>
      <c r="AN13" s="498">
        <v>331.98214702424161</v>
      </c>
      <c r="AO13" s="498">
        <v>341.48025453057795</v>
      </c>
      <c r="AP13" s="498">
        <v>360.50683363872474</v>
      </c>
      <c r="AQ13" s="498">
        <v>379.22092538187894</v>
      </c>
      <c r="AR13" s="498">
        <v>409.6084598986987</v>
      </c>
      <c r="AS13" s="498">
        <v>399.84481283492897</v>
      </c>
      <c r="AT13" s="498">
        <v>380.00791145837394</v>
      </c>
      <c r="AU13" s="498">
        <v>358.96076800460412</v>
      </c>
      <c r="AV13" s="498">
        <v>352.63739986687818</v>
      </c>
      <c r="AW13" s="498">
        <v>341.999576045033</v>
      </c>
      <c r="AX13" s="498">
        <v>317.10488968846141</v>
      </c>
      <c r="AY13" s="498">
        <v>300.35131433903234</v>
      </c>
      <c r="AZ13" s="498">
        <v>298.73210148167499</v>
      </c>
      <c r="BA13" s="578">
        <v>318.26204117304263</v>
      </c>
      <c r="BB13" s="498">
        <v>313.09002476978827</v>
      </c>
      <c r="BC13" s="579">
        <v>296.9837926768559</v>
      </c>
      <c r="BD13" s="498">
        <v>278.69935769280653</v>
      </c>
      <c r="BE13" s="498">
        <v>254.90419626628341</v>
      </c>
      <c r="BF13" s="579">
        <v>257.06720555055733</v>
      </c>
      <c r="BG13" s="580">
        <v>239.20556722592161</v>
      </c>
      <c r="BH13" s="570"/>
      <c r="BI13" s="570"/>
      <c r="BJ13" s="163"/>
    </row>
    <row r="14" spans="1:71">
      <c r="U14" s="477" t="s">
        <v>179</v>
      </c>
      <c r="V14" s="581"/>
      <c r="W14" s="582"/>
      <c r="X14" s="582"/>
      <c r="Y14" s="582"/>
      <c r="Z14" s="582"/>
      <c r="AA14" s="582">
        <v>67.797731632736003</v>
      </c>
      <c r="AB14" s="582">
        <v>65.248243353215997</v>
      </c>
      <c r="AC14" s="582">
        <v>61.478530222144002</v>
      </c>
      <c r="AD14" s="582">
        <v>58.407957913088012</v>
      </c>
      <c r="AE14" s="582">
        <v>62.453988504991997</v>
      </c>
      <c r="AF14" s="582">
        <v>65.444100856063997</v>
      </c>
      <c r="AG14" s="582">
        <v>62.197089710335995</v>
      </c>
      <c r="AH14" s="582">
        <v>61.619331534432</v>
      </c>
      <c r="AI14" s="582">
        <v>58.927204139776009</v>
      </c>
      <c r="AJ14" s="582">
        <v>58.218198536511998</v>
      </c>
      <c r="AK14" s="582">
        <v>60.691840732319989</v>
      </c>
      <c r="AL14" s="582">
        <v>58.004849676704005</v>
      </c>
      <c r="AM14" s="582">
        <v>59.218043575488004</v>
      </c>
      <c r="AN14" s="582">
        <v>56.205930750143999</v>
      </c>
      <c r="AO14" s="582">
        <v>60.115658345343995</v>
      </c>
      <c r="AP14" s="582">
        <v>60.247105414271999</v>
      </c>
      <c r="AQ14" s="582">
        <v>61.13497814905601</v>
      </c>
      <c r="AR14" s="582">
        <v>56.999928091680012</v>
      </c>
      <c r="AS14" s="582">
        <v>55.580512595999991</v>
      </c>
      <c r="AT14" s="582">
        <v>57.409282114464006</v>
      </c>
      <c r="AU14" s="582">
        <v>60.396787449599998</v>
      </c>
      <c r="AV14" s="582">
        <v>60.112645066879992</v>
      </c>
      <c r="AW14" s="582">
        <v>51.675896708799996</v>
      </c>
      <c r="AX14" s="582">
        <v>51.921001798399999</v>
      </c>
      <c r="AY14" s="582">
        <v>48.054982361568001</v>
      </c>
      <c r="AZ14" s="582">
        <v>54.291191961440006</v>
      </c>
      <c r="BA14" s="582">
        <v>48.449983608320004</v>
      </c>
      <c r="BB14" s="582">
        <v>47.808405373215066</v>
      </c>
      <c r="BC14" s="582">
        <v>45.359672954399997</v>
      </c>
      <c r="BD14" s="582">
        <v>46.060420563359997</v>
      </c>
      <c r="BE14" s="582">
        <v>42.673267667519994</v>
      </c>
      <c r="BF14" s="583">
        <v>48.843753511840013</v>
      </c>
      <c r="BG14" s="584">
        <v>43.473768416959999</v>
      </c>
      <c r="BH14" s="334"/>
      <c r="BI14" s="292"/>
      <c r="BL14" s="563"/>
      <c r="BQ14" s="585"/>
      <c r="BR14" s="585"/>
      <c r="BS14" s="585"/>
    </row>
    <row r="15" spans="1:71" s="30" customFormat="1" ht="15" customHeight="1">
      <c r="A15" s="1212"/>
      <c r="B15" s="33"/>
      <c r="C15" s="33"/>
      <c r="D15" s="33"/>
      <c r="E15" s="33"/>
      <c r="F15" s="33"/>
      <c r="G15" s="33"/>
      <c r="H15" s="33"/>
      <c r="I15" s="33"/>
      <c r="J15" s="33"/>
      <c r="K15" s="33"/>
      <c r="L15" s="33"/>
      <c r="M15" s="33"/>
      <c r="N15" s="33"/>
      <c r="O15" s="33"/>
      <c r="P15" s="33"/>
      <c r="Q15" s="33"/>
      <c r="R15" s="33"/>
      <c r="S15" s="33"/>
      <c r="T15" s="33"/>
      <c r="U15" s="479"/>
      <c r="V15" s="500" t="s">
        <v>189</v>
      </c>
      <c r="W15" s="586"/>
      <c r="X15" s="586"/>
      <c r="Y15" s="586"/>
      <c r="Z15" s="586"/>
      <c r="AA15" s="586">
        <v>41.985849505376002</v>
      </c>
      <c r="AB15" s="586">
        <v>40.795688416895999</v>
      </c>
      <c r="AC15" s="586">
        <v>37.793562286144009</v>
      </c>
      <c r="AD15" s="586">
        <v>36.139749621248001</v>
      </c>
      <c r="AE15" s="586">
        <v>39.184483009951997</v>
      </c>
      <c r="AF15" s="586">
        <v>41.544159582463998</v>
      </c>
      <c r="AG15" s="586">
        <v>37.906594078975992</v>
      </c>
      <c r="AH15" s="586">
        <v>37.184823184991998</v>
      </c>
      <c r="AI15" s="586">
        <v>37.398038868735995</v>
      </c>
      <c r="AJ15" s="586">
        <v>36.772853707072002</v>
      </c>
      <c r="AK15" s="586">
        <v>38.242422103199992</v>
      </c>
      <c r="AL15" s="586">
        <v>36.880304959904002</v>
      </c>
      <c r="AM15" s="586">
        <v>37.032533216448002</v>
      </c>
      <c r="AN15" s="586">
        <v>34.202957095103997</v>
      </c>
      <c r="AO15" s="586">
        <v>37.439074900864</v>
      </c>
      <c r="AP15" s="586">
        <v>37.732814808192003</v>
      </c>
      <c r="AQ15" s="586">
        <v>38.256852765376003</v>
      </c>
      <c r="AR15" s="586">
        <v>33.932382573600002</v>
      </c>
      <c r="AS15" s="586">
        <v>35.548057980959996</v>
      </c>
      <c r="AT15" s="586">
        <v>40.130428031904003</v>
      </c>
      <c r="AU15" s="586">
        <v>40.576025091839995</v>
      </c>
      <c r="AV15" s="586">
        <v>39.998026678399995</v>
      </c>
      <c r="AW15" s="586">
        <v>31.5219737392</v>
      </c>
      <c r="AX15" s="586">
        <v>31.584798882560001</v>
      </c>
      <c r="AY15" s="586">
        <v>28.250540249568001</v>
      </c>
      <c r="AZ15" s="586">
        <v>35.601890088800005</v>
      </c>
      <c r="BA15" s="587">
        <v>29.973598430720006</v>
      </c>
      <c r="BB15" s="586">
        <v>28.286013595935064</v>
      </c>
      <c r="BC15" s="588">
        <v>25.435759779359998</v>
      </c>
      <c r="BD15" s="586">
        <v>27.873658139039996</v>
      </c>
      <c r="BE15" s="586">
        <v>26.701363483199994</v>
      </c>
      <c r="BF15" s="588">
        <v>30.258568846240014</v>
      </c>
      <c r="BG15" s="589">
        <v>26.303042897599997</v>
      </c>
      <c r="BH15" s="570"/>
      <c r="BI15" s="570"/>
      <c r="BJ15" s="163"/>
    </row>
    <row r="16" spans="1:71" s="30" customFormat="1" ht="15" customHeight="1">
      <c r="A16" s="1212"/>
      <c r="B16" s="33"/>
      <c r="C16" s="33"/>
      <c r="D16" s="33"/>
      <c r="E16" s="33"/>
      <c r="F16" s="33"/>
      <c r="G16" s="33"/>
      <c r="H16" s="33"/>
      <c r="I16" s="33"/>
      <c r="J16" s="33"/>
      <c r="K16" s="33"/>
      <c r="L16" s="33"/>
      <c r="M16" s="33"/>
      <c r="N16" s="33"/>
      <c r="O16" s="33"/>
      <c r="P16" s="33"/>
      <c r="Q16" s="33"/>
      <c r="R16" s="33"/>
      <c r="S16" s="33"/>
      <c r="T16" s="33"/>
      <c r="U16" s="492"/>
      <c r="V16" s="502" t="s">
        <v>488</v>
      </c>
      <c r="W16" s="503"/>
      <c r="X16" s="503"/>
      <c r="Y16" s="503"/>
      <c r="Z16" s="503"/>
      <c r="AA16" s="503">
        <v>25.811882127359997</v>
      </c>
      <c r="AB16" s="503">
        <v>24.452554936320002</v>
      </c>
      <c r="AC16" s="503">
        <v>23.684967936</v>
      </c>
      <c r="AD16" s="503">
        <v>22.268208291840004</v>
      </c>
      <c r="AE16" s="503">
        <v>23.269505495040001</v>
      </c>
      <c r="AF16" s="503">
        <v>23.899941273600003</v>
      </c>
      <c r="AG16" s="503">
        <v>24.290495631360002</v>
      </c>
      <c r="AH16" s="503">
        <v>24.434508349440001</v>
      </c>
      <c r="AI16" s="503">
        <v>21.529165271040004</v>
      </c>
      <c r="AJ16" s="503">
        <v>21.44534482944</v>
      </c>
      <c r="AK16" s="503">
        <v>22.44941862912</v>
      </c>
      <c r="AL16" s="503">
        <v>21.124544716800003</v>
      </c>
      <c r="AM16" s="503">
        <v>22.185510359040002</v>
      </c>
      <c r="AN16" s="503">
        <v>22.002973655040002</v>
      </c>
      <c r="AO16" s="503">
        <v>22.676583444480002</v>
      </c>
      <c r="AP16" s="503">
        <v>22.514290606079999</v>
      </c>
      <c r="AQ16" s="503">
        <v>22.878125383680004</v>
      </c>
      <c r="AR16" s="503">
        <v>23.067545518080003</v>
      </c>
      <c r="AS16" s="503">
        <v>20.032454615040002</v>
      </c>
      <c r="AT16" s="503">
        <v>17.278854082560002</v>
      </c>
      <c r="AU16" s="503">
        <v>19.82076235776</v>
      </c>
      <c r="AV16" s="503">
        <v>20.114618388479997</v>
      </c>
      <c r="AW16" s="503">
        <v>20.1539229696</v>
      </c>
      <c r="AX16" s="503">
        <v>20.336202915839998</v>
      </c>
      <c r="AY16" s="503">
        <v>19.804442112</v>
      </c>
      <c r="AZ16" s="503">
        <v>18.689301872640002</v>
      </c>
      <c r="BA16" s="590">
        <v>18.476385177600001</v>
      </c>
      <c r="BB16" s="503">
        <v>19.522391777280003</v>
      </c>
      <c r="BC16" s="591">
        <v>19.923913175040003</v>
      </c>
      <c r="BD16" s="503">
        <v>18.186762424320001</v>
      </c>
      <c r="BE16" s="503">
        <v>15.97190418432</v>
      </c>
      <c r="BF16" s="591">
        <v>18.5851846656</v>
      </c>
      <c r="BG16" s="592">
        <v>17.170725519359998</v>
      </c>
      <c r="BH16" s="593"/>
      <c r="BI16" s="570"/>
      <c r="BJ16" s="163"/>
    </row>
    <row r="17" spans="1:71">
      <c r="A17" s="1212"/>
      <c r="U17" s="477" t="s">
        <v>136</v>
      </c>
      <c r="V17" s="581"/>
      <c r="W17" s="480"/>
      <c r="X17" s="480"/>
      <c r="Y17" s="480"/>
      <c r="Z17" s="480"/>
      <c r="AA17" s="480">
        <v>28069.494242412366</v>
      </c>
      <c r="AB17" s="480">
        <v>27891.268699198477</v>
      </c>
      <c r="AC17" s="480">
        <v>28887.607221176127</v>
      </c>
      <c r="AD17" s="480">
        <v>28806.131608564621</v>
      </c>
      <c r="AE17" s="480">
        <v>29402.102582170439</v>
      </c>
      <c r="AF17" s="480">
        <v>28822.244964741891</v>
      </c>
      <c r="AG17" s="480">
        <v>28166.752791580708</v>
      </c>
      <c r="AH17" s="480">
        <v>28329.413225251526</v>
      </c>
      <c r="AI17" s="480">
        <v>27189.410422320878</v>
      </c>
      <c r="AJ17" s="480">
        <v>27298.968552724866</v>
      </c>
      <c r="AK17" s="480">
        <v>27154.373641271897</v>
      </c>
      <c r="AL17" s="480">
        <v>26658.826650272447</v>
      </c>
      <c r="AM17" s="480">
        <v>26817.596662963999</v>
      </c>
      <c r="AN17" s="480">
        <v>26306.876531321956</v>
      </c>
      <c r="AO17" s="480">
        <v>26306.540676783261</v>
      </c>
      <c r="AP17" s="480">
        <v>26650.613455362382</v>
      </c>
      <c r="AQ17" s="480">
        <v>26450.035732616911</v>
      </c>
      <c r="AR17" s="480">
        <v>26213.245471871884</v>
      </c>
      <c r="AS17" s="480">
        <v>25877.709811281424</v>
      </c>
      <c r="AT17" s="480">
        <v>25911.332131945153</v>
      </c>
      <c r="AU17" s="480">
        <v>25801.886987961429</v>
      </c>
      <c r="AV17" s="480">
        <v>25126.130291269164</v>
      </c>
      <c r="AW17" s="480">
        <v>24712.181332085209</v>
      </c>
      <c r="AX17" s="480">
        <v>25036.220856906915</v>
      </c>
      <c r="AY17" s="480">
        <v>24795.250335526718</v>
      </c>
      <c r="AZ17" s="480">
        <v>24597.888475791584</v>
      </c>
      <c r="BA17" s="480">
        <v>24705.040841131929</v>
      </c>
      <c r="BB17" s="480">
        <v>24671.443871444113</v>
      </c>
      <c r="BC17" s="480">
        <v>24556.710395075381</v>
      </c>
      <c r="BD17" s="480">
        <v>24609.830840955154</v>
      </c>
      <c r="BE17" s="480">
        <v>24725.667977517493</v>
      </c>
      <c r="BF17" s="561">
        <v>24842.064184923274</v>
      </c>
      <c r="BG17" s="562">
        <v>24661.812321641009</v>
      </c>
      <c r="BH17" s="334"/>
      <c r="BI17" s="292"/>
      <c r="BL17" s="563"/>
    </row>
    <row r="18" spans="1:71" s="30" customFormat="1" ht="15" customHeight="1">
      <c r="A18" s="1212"/>
      <c r="B18" s="33"/>
      <c r="C18" s="33"/>
      <c r="D18" s="33"/>
      <c r="E18" s="33"/>
      <c r="F18" s="33"/>
      <c r="G18" s="33"/>
      <c r="H18" s="33"/>
      <c r="I18" s="33"/>
      <c r="J18" s="33"/>
      <c r="K18" s="33"/>
      <c r="L18" s="33"/>
      <c r="M18" s="33"/>
      <c r="N18" s="33"/>
      <c r="O18" s="33"/>
      <c r="P18" s="33"/>
      <c r="Q18" s="33"/>
      <c r="R18" s="33"/>
      <c r="S18" s="33"/>
      <c r="T18" s="33"/>
      <c r="U18" s="479"/>
      <c r="V18" s="500" t="s">
        <v>190</v>
      </c>
      <c r="W18" s="484"/>
      <c r="X18" s="484"/>
      <c r="Y18" s="484"/>
      <c r="Z18" s="484"/>
      <c r="AA18" s="484">
        <v>10553.652466618023</v>
      </c>
      <c r="AB18" s="484">
        <v>10763.28943203911</v>
      </c>
      <c r="AC18" s="484">
        <v>10835.457673705234</v>
      </c>
      <c r="AD18" s="484">
        <v>10720.156918063341</v>
      </c>
      <c r="AE18" s="484">
        <v>10555.23939621022</v>
      </c>
      <c r="AF18" s="484">
        <v>10436.664940913421</v>
      </c>
      <c r="AG18" s="484">
        <v>10324.046506900433</v>
      </c>
      <c r="AH18" s="484">
        <v>10278.179590889938</v>
      </c>
      <c r="AI18" s="484">
        <v>10211.457769714494</v>
      </c>
      <c r="AJ18" s="484">
        <v>10161.963564695219</v>
      </c>
      <c r="AK18" s="484">
        <v>10042.300845934904</v>
      </c>
      <c r="AL18" s="484">
        <v>10095.248650267635</v>
      </c>
      <c r="AM18" s="484">
        <v>10023.896592287514</v>
      </c>
      <c r="AN18" s="484">
        <v>9913.249742825119</v>
      </c>
      <c r="AO18" s="484">
        <v>9709.099453565861</v>
      </c>
      <c r="AP18" s="484">
        <v>9688.7952188536237</v>
      </c>
      <c r="AQ18" s="484">
        <v>9661.4849310847258</v>
      </c>
      <c r="AR18" s="484">
        <v>9714.075648000111</v>
      </c>
      <c r="AS18" s="484">
        <v>9617.2720125056858</v>
      </c>
      <c r="AT18" s="484">
        <v>9497.3324371309081</v>
      </c>
      <c r="AU18" s="484">
        <v>9186.3639115792903</v>
      </c>
      <c r="AV18" s="484">
        <v>9132.7775785735357</v>
      </c>
      <c r="AW18" s="484">
        <v>8907.5060934577177</v>
      </c>
      <c r="AX18" s="484">
        <v>8665.2694607916164</v>
      </c>
      <c r="AY18" s="484">
        <v>8448.6770960528665</v>
      </c>
      <c r="AZ18" s="484">
        <v>8438.0028257688627</v>
      </c>
      <c r="BA18" s="564">
        <v>8378.448017802164</v>
      </c>
      <c r="BB18" s="484">
        <v>8393.420560857754</v>
      </c>
      <c r="BC18" s="565">
        <v>8360.7943576454782</v>
      </c>
      <c r="BD18" s="484">
        <v>8470.9006375468616</v>
      </c>
      <c r="BE18" s="484">
        <v>8547.0477387431165</v>
      </c>
      <c r="BF18" s="564">
        <v>8642.1904387760569</v>
      </c>
      <c r="BG18" s="566">
        <v>8656.9354145230864</v>
      </c>
      <c r="BH18" s="289"/>
      <c r="BI18" s="570"/>
    </row>
    <row r="19" spans="1:71" s="30" customFormat="1" ht="15" customHeight="1">
      <c r="A19" s="1212"/>
      <c r="B19" s="33"/>
      <c r="C19" s="33"/>
      <c r="D19" s="33"/>
      <c r="E19" s="33"/>
      <c r="F19" s="33"/>
      <c r="G19" s="33"/>
      <c r="H19" s="33"/>
      <c r="I19" s="33"/>
      <c r="J19" s="33"/>
      <c r="K19" s="33"/>
      <c r="L19" s="33"/>
      <c r="M19" s="33"/>
      <c r="N19" s="33"/>
      <c r="O19" s="33"/>
      <c r="P19" s="33"/>
      <c r="Q19" s="33"/>
      <c r="R19" s="33"/>
      <c r="S19" s="33"/>
      <c r="T19" s="33"/>
      <c r="U19" s="479"/>
      <c r="V19" s="501" t="s">
        <v>234</v>
      </c>
      <c r="W19" s="486"/>
      <c r="X19" s="486"/>
      <c r="Y19" s="486"/>
      <c r="Z19" s="486"/>
      <c r="AA19" s="486">
        <v>3788.8082030818177</v>
      </c>
      <c r="AB19" s="486">
        <v>3808.0290766937856</v>
      </c>
      <c r="AC19" s="486">
        <v>3804.5131808222318</v>
      </c>
      <c r="AD19" s="486">
        <v>3724.3387226636369</v>
      </c>
      <c r="AE19" s="486">
        <v>3622.5673000849583</v>
      </c>
      <c r="AF19" s="486">
        <v>3598.1605006728632</v>
      </c>
      <c r="AG19" s="486">
        <v>3571.3392261868985</v>
      </c>
      <c r="AH19" s="486">
        <v>3534.3749825015516</v>
      </c>
      <c r="AI19" s="486">
        <v>3478.8695171302984</v>
      </c>
      <c r="AJ19" s="486">
        <v>3447.688409248994</v>
      </c>
      <c r="AK19" s="486">
        <v>3368.161810032178</v>
      </c>
      <c r="AL19" s="486">
        <v>3345.0201502817295</v>
      </c>
      <c r="AM19" s="486">
        <v>3331.8650582334431</v>
      </c>
      <c r="AN19" s="486">
        <v>3280.8627479728084</v>
      </c>
      <c r="AO19" s="486">
        <v>3200.3081861263258</v>
      </c>
      <c r="AP19" s="486">
        <v>3183.795033156403</v>
      </c>
      <c r="AQ19" s="486">
        <v>3109.4865859214383</v>
      </c>
      <c r="AR19" s="486">
        <v>3050.0028656766553</v>
      </c>
      <c r="AS19" s="486">
        <v>2995.1178594673033</v>
      </c>
      <c r="AT19" s="486">
        <v>2950.5796293624421</v>
      </c>
      <c r="AU19" s="486">
        <v>2884.5918196881103</v>
      </c>
      <c r="AV19" s="486">
        <v>2880.1774899125953</v>
      </c>
      <c r="AW19" s="486">
        <v>2833.15099089045</v>
      </c>
      <c r="AX19" s="486">
        <v>2763.0791516768654</v>
      </c>
      <c r="AY19" s="486">
        <v>2714.5081685985915</v>
      </c>
      <c r="AZ19" s="486">
        <v>2710.8029128030466</v>
      </c>
      <c r="BA19" s="567">
        <v>2667.7774223410338</v>
      </c>
      <c r="BB19" s="486">
        <v>2682.3158552414775</v>
      </c>
      <c r="BC19" s="568">
        <v>2683.2267382813639</v>
      </c>
      <c r="BD19" s="486">
        <v>2704.0330179519697</v>
      </c>
      <c r="BE19" s="486">
        <v>2714.5696186277992</v>
      </c>
      <c r="BF19" s="567">
        <v>2752.9347108650304</v>
      </c>
      <c r="BG19" s="569">
        <v>2706.7251165520429</v>
      </c>
      <c r="BH19" s="570"/>
      <c r="BI19" s="570"/>
    </row>
    <row r="20" spans="1:71" s="30" customFormat="1" ht="15" customHeight="1">
      <c r="A20" s="1212"/>
      <c r="B20" s="33"/>
      <c r="C20" s="33"/>
      <c r="D20" s="33"/>
      <c r="E20" s="33"/>
      <c r="F20" s="33"/>
      <c r="G20" s="33"/>
      <c r="H20" s="33"/>
      <c r="I20" s="33"/>
      <c r="J20" s="33"/>
      <c r="K20" s="33"/>
      <c r="L20" s="33"/>
      <c r="M20" s="33"/>
      <c r="N20" s="33"/>
      <c r="O20" s="33"/>
      <c r="P20" s="33"/>
      <c r="Q20" s="33"/>
      <c r="R20" s="33"/>
      <c r="S20" s="33"/>
      <c r="T20" s="33"/>
      <c r="U20" s="479"/>
      <c r="V20" s="501" t="s">
        <v>191</v>
      </c>
      <c r="W20" s="486"/>
      <c r="X20" s="486"/>
      <c r="Y20" s="486"/>
      <c r="Z20" s="486"/>
      <c r="AA20" s="486">
        <v>13584.764366957101</v>
      </c>
      <c r="AB20" s="486">
        <v>13188.587258901342</v>
      </c>
      <c r="AC20" s="486">
        <v>14111.684726430112</v>
      </c>
      <c r="AD20" s="486">
        <v>14238.115895682149</v>
      </c>
      <c r="AE20" s="486">
        <v>15094.759159785022</v>
      </c>
      <c r="AF20" s="486">
        <v>14663.15386732317</v>
      </c>
      <c r="AG20" s="486">
        <v>14150.097459898669</v>
      </c>
      <c r="AH20" s="486">
        <v>14399.07864910752</v>
      </c>
      <c r="AI20" s="486">
        <v>13386.596638809238</v>
      </c>
      <c r="AJ20" s="486">
        <v>13578.903738651679</v>
      </c>
      <c r="AK20" s="486">
        <v>13636.491436431661</v>
      </c>
      <c r="AL20" s="486">
        <v>13111.955591121026</v>
      </c>
      <c r="AM20" s="486">
        <v>13358.420116990372</v>
      </c>
      <c r="AN20" s="486">
        <v>13014.371685929143</v>
      </c>
      <c r="AO20" s="486">
        <v>13302.630324241221</v>
      </c>
      <c r="AP20" s="486">
        <v>13682.059637568993</v>
      </c>
      <c r="AQ20" s="486">
        <v>13585.968361751316</v>
      </c>
      <c r="AR20" s="486">
        <v>13358.668977988698</v>
      </c>
      <c r="AS20" s="486">
        <v>13178.136712733207</v>
      </c>
      <c r="AT20" s="486">
        <v>13378.785519196026</v>
      </c>
      <c r="AU20" s="486">
        <v>13648.583329375993</v>
      </c>
      <c r="AV20" s="486">
        <v>13031.693767459192</v>
      </c>
      <c r="AW20" s="486">
        <v>12892.195718380552</v>
      </c>
      <c r="AX20" s="486">
        <v>13527.109300428441</v>
      </c>
      <c r="AY20" s="486">
        <v>13553.577878798871</v>
      </c>
      <c r="AZ20" s="486">
        <v>13373.933683895668</v>
      </c>
      <c r="BA20" s="567">
        <v>13583.654087929845</v>
      </c>
      <c r="BB20" s="486">
        <v>13523.491259913299</v>
      </c>
      <c r="BC20" s="568">
        <v>13439.904151941071</v>
      </c>
      <c r="BD20" s="486">
        <v>13362.961601165296</v>
      </c>
      <c r="BE20" s="486">
        <v>13392.518191432873</v>
      </c>
      <c r="BF20" s="568">
        <v>13375.508709809848</v>
      </c>
      <c r="BG20" s="569">
        <v>13227.085993571523</v>
      </c>
      <c r="BH20" s="570"/>
      <c r="BI20" s="570"/>
    </row>
    <row r="21" spans="1:71" s="30" customFormat="1" ht="15" customHeight="1">
      <c r="A21" s="1212"/>
      <c r="B21" s="33"/>
      <c r="C21" s="33"/>
      <c r="D21" s="33"/>
      <c r="E21" s="33"/>
      <c r="F21" s="33"/>
      <c r="G21" s="33"/>
      <c r="H21" s="33"/>
      <c r="I21" s="33"/>
      <c r="J21" s="33"/>
      <c r="K21" s="33"/>
      <c r="L21" s="33"/>
      <c r="M21" s="33"/>
      <c r="N21" s="33"/>
      <c r="O21" s="33"/>
      <c r="P21" s="33"/>
      <c r="Q21" s="33"/>
      <c r="R21" s="33"/>
      <c r="S21" s="33"/>
      <c r="T21" s="33"/>
      <c r="U21" s="492"/>
      <c r="V21" s="502" t="s">
        <v>489</v>
      </c>
      <c r="W21" s="498"/>
      <c r="X21" s="498"/>
      <c r="Y21" s="498"/>
      <c r="Z21" s="498"/>
      <c r="AA21" s="498">
        <v>142.26920575542647</v>
      </c>
      <c r="AB21" s="498">
        <v>131.36293156424</v>
      </c>
      <c r="AC21" s="498">
        <v>135.95164021854885</v>
      </c>
      <c r="AD21" s="498">
        <v>123.52007215549281</v>
      </c>
      <c r="AE21" s="498">
        <v>129.53672609024301</v>
      </c>
      <c r="AF21" s="498">
        <v>124.26565583244032</v>
      </c>
      <c r="AG21" s="498">
        <v>121.26959859470571</v>
      </c>
      <c r="AH21" s="498">
        <v>117.78000275251821</v>
      </c>
      <c r="AI21" s="498">
        <v>112.48649666684631</v>
      </c>
      <c r="AJ21" s="503">
        <v>110.41284012897543</v>
      </c>
      <c r="AK21" s="503">
        <v>107.41954887315762</v>
      </c>
      <c r="AL21" s="503">
        <v>106.60225860205774</v>
      </c>
      <c r="AM21" s="503">
        <v>103.41489545266988</v>
      </c>
      <c r="AN21" s="503">
        <v>98.392354594887337</v>
      </c>
      <c r="AO21" s="503">
        <v>94.502712849852983</v>
      </c>
      <c r="AP21" s="503">
        <v>95.963565783359641</v>
      </c>
      <c r="AQ21" s="503">
        <v>93.095853859427777</v>
      </c>
      <c r="AR21" s="503">
        <v>90.497980206422156</v>
      </c>
      <c r="AS21" s="503">
        <v>87.183226575229568</v>
      </c>
      <c r="AT21" s="503">
        <v>84.634546255777408</v>
      </c>
      <c r="AU21" s="503">
        <v>82.3479273180333</v>
      </c>
      <c r="AV21" s="503">
        <v>81.48145532383802</v>
      </c>
      <c r="AW21" s="503">
        <v>79.328529356492155</v>
      </c>
      <c r="AX21" s="503">
        <v>80.762944009992552</v>
      </c>
      <c r="AY21" s="503">
        <v>78.487192076385966</v>
      </c>
      <c r="AZ21" s="503">
        <v>75.149053324006317</v>
      </c>
      <c r="BA21" s="590">
        <v>75.161313058888311</v>
      </c>
      <c r="BB21" s="503">
        <v>72.216195431582776</v>
      </c>
      <c r="BC21" s="591">
        <v>72.785147207468185</v>
      </c>
      <c r="BD21" s="503">
        <v>71.935584291024028</v>
      </c>
      <c r="BE21" s="503">
        <v>71.532428713702217</v>
      </c>
      <c r="BF21" s="591">
        <v>71.43032547234013</v>
      </c>
      <c r="BG21" s="592">
        <v>71.065796994358934</v>
      </c>
      <c r="BH21" s="570"/>
      <c r="BI21" s="570"/>
    </row>
    <row r="22" spans="1:71" ht="13.35" customHeight="1">
      <c r="U22" s="477" t="s">
        <v>137</v>
      </c>
      <c r="V22" s="581"/>
      <c r="W22" s="480"/>
      <c r="X22" s="480"/>
      <c r="Y22" s="480"/>
      <c r="Z22" s="480"/>
      <c r="AA22" s="480">
        <v>14543.983228172172</v>
      </c>
      <c r="AB22" s="480">
        <v>14376.853435024059</v>
      </c>
      <c r="AC22" s="480">
        <v>14259.666849140207</v>
      </c>
      <c r="AD22" s="480">
        <v>13952.969411120523</v>
      </c>
      <c r="AE22" s="480">
        <v>13667.702856538674</v>
      </c>
      <c r="AF22" s="480">
        <v>13263.904596839697</v>
      </c>
      <c r="AG22" s="480">
        <v>12873.989650297353</v>
      </c>
      <c r="AH22" s="480">
        <v>12441.294492433195</v>
      </c>
      <c r="AI22" s="480">
        <v>11927.538646617064</v>
      </c>
      <c r="AJ22" s="480">
        <v>11464.361936647456</v>
      </c>
      <c r="AK22" s="480">
        <v>11036.745924823541</v>
      </c>
      <c r="AL22" s="480">
        <v>10542.623783852921</v>
      </c>
      <c r="AM22" s="480">
        <v>10081.592048976963</v>
      </c>
      <c r="AN22" s="480">
        <v>9657.3297535476995</v>
      </c>
      <c r="AO22" s="480">
        <v>9200.7652839658276</v>
      </c>
      <c r="AP22" s="480">
        <v>8761.688792546387</v>
      </c>
      <c r="AQ22" s="480">
        <v>8270.7337687944237</v>
      </c>
      <c r="AR22" s="480">
        <v>7813.5923304483531</v>
      </c>
      <c r="AS22" s="480">
        <v>7355.9814967017528</v>
      </c>
      <c r="AT22" s="480">
        <v>6864.6085772592969</v>
      </c>
      <c r="AU22" s="480">
        <v>6427.7228201740518</v>
      </c>
      <c r="AV22" s="480">
        <v>6094.2419937167906</v>
      </c>
      <c r="AW22" s="480">
        <v>5784.8544741728301</v>
      </c>
      <c r="AX22" s="480">
        <v>5502.4480418098419</v>
      </c>
      <c r="AY22" s="480">
        <v>5229.5625872591991</v>
      </c>
      <c r="AZ22" s="480">
        <v>4968.4414732877167</v>
      </c>
      <c r="BA22" s="480">
        <v>4712.6366376924689</v>
      </c>
      <c r="BB22" s="480">
        <v>4458.5426709808107</v>
      </c>
      <c r="BC22" s="480">
        <v>4261.3924274854098</v>
      </c>
      <c r="BD22" s="480">
        <v>4086.6208150822417</v>
      </c>
      <c r="BE22" s="480">
        <v>3893.6404207274172</v>
      </c>
      <c r="BF22" s="561">
        <v>3737.7079541465223</v>
      </c>
      <c r="BG22" s="562">
        <v>3621.3851155849661</v>
      </c>
      <c r="BH22" s="334"/>
      <c r="BI22" s="292"/>
      <c r="BL22" s="563"/>
    </row>
    <row r="23" spans="1:71" s="30" customFormat="1" ht="16.7" customHeight="1">
      <c r="A23" s="1212"/>
      <c r="B23" s="33"/>
      <c r="C23" s="33"/>
      <c r="D23" s="33"/>
      <c r="E23" s="33"/>
      <c r="F23" s="33"/>
      <c r="G23" s="33"/>
      <c r="H23" s="33"/>
      <c r="I23" s="33"/>
      <c r="J23" s="33"/>
      <c r="K23" s="33"/>
      <c r="L23" s="33"/>
      <c r="M23" s="33"/>
      <c r="N23" s="33"/>
      <c r="O23" s="33"/>
      <c r="P23" s="33"/>
      <c r="Q23" s="33"/>
      <c r="R23" s="33"/>
      <c r="S23" s="33"/>
      <c r="T23" s="33"/>
      <c r="U23" s="479"/>
      <c r="V23" s="500" t="s">
        <v>192</v>
      </c>
      <c r="W23" s="484"/>
      <c r="X23" s="484"/>
      <c r="Y23" s="484"/>
      <c r="Z23" s="484"/>
      <c r="AA23" s="484">
        <v>11092.199292434256</v>
      </c>
      <c r="AB23" s="484">
        <v>10952.899373271113</v>
      </c>
      <c r="AC23" s="484">
        <v>10861.585294919163</v>
      </c>
      <c r="AD23" s="484">
        <v>10612.29680541639</v>
      </c>
      <c r="AE23" s="484">
        <v>10392.421731336362</v>
      </c>
      <c r="AF23" s="484">
        <v>10023.865205856571</v>
      </c>
      <c r="AG23" s="484">
        <v>9676.6447001161141</v>
      </c>
      <c r="AH23" s="484">
        <v>9287.8462813451624</v>
      </c>
      <c r="AI23" s="484">
        <v>8837.5643818846984</v>
      </c>
      <c r="AJ23" s="484">
        <v>8407.0641581751188</v>
      </c>
      <c r="AK23" s="484">
        <v>8006.9755714666589</v>
      </c>
      <c r="AL23" s="484">
        <v>7608.1749492938152</v>
      </c>
      <c r="AM23" s="484">
        <v>7210.583935818222</v>
      </c>
      <c r="AN23" s="484">
        <v>6810.9879731268011</v>
      </c>
      <c r="AO23" s="484">
        <v>6400.0934442902917</v>
      </c>
      <c r="AP23" s="484">
        <v>5990.7796615471889</v>
      </c>
      <c r="AQ23" s="484">
        <v>5569.9376457366743</v>
      </c>
      <c r="AR23" s="484">
        <v>5179.9037890007039</v>
      </c>
      <c r="AS23" s="484">
        <v>4744.8453318798647</v>
      </c>
      <c r="AT23" s="484">
        <v>4365.3854526046362</v>
      </c>
      <c r="AU23" s="484">
        <v>3994.7410115659804</v>
      </c>
      <c r="AV23" s="484">
        <v>3696.54116759209</v>
      </c>
      <c r="AW23" s="484">
        <v>3443.9647885753093</v>
      </c>
      <c r="AX23" s="484">
        <v>3203.5234289395939</v>
      </c>
      <c r="AY23" s="484">
        <v>2954.2429577836515</v>
      </c>
      <c r="AZ23" s="484">
        <v>2732.3879523125124</v>
      </c>
      <c r="BA23" s="564">
        <v>2517.026179545654</v>
      </c>
      <c r="BB23" s="484">
        <v>2342.1874008662012</v>
      </c>
      <c r="BC23" s="565">
        <v>2171.3833231463277</v>
      </c>
      <c r="BD23" s="484">
        <v>2022.9497543356208</v>
      </c>
      <c r="BE23" s="484">
        <v>1883.773599148489</v>
      </c>
      <c r="BF23" s="565">
        <v>1755.4463023247524</v>
      </c>
      <c r="BG23" s="566">
        <v>1638.8852654497589</v>
      </c>
      <c r="BH23" s="594"/>
      <c r="BI23" s="595"/>
    </row>
    <row r="24" spans="1:71" s="30" customFormat="1" ht="15" customHeight="1">
      <c r="A24" s="1212"/>
      <c r="B24" s="33"/>
      <c r="C24" s="33"/>
      <c r="D24" s="33"/>
      <c r="E24" s="33"/>
      <c r="F24" s="33"/>
      <c r="G24" s="33"/>
      <c r="H24" s="33"/>
      <c r="I24" s="33"/>
      <c r="J24" s="33"/>
      <c r="K24" s="33"/>
      <c r="L24" s="33"/>
      <c r="M24" s="33"/>
      <c r="N24" s="33"/>
      <c r="O24" s="33"/>
      <c r="P24" s="33"/>
      <c r="Q24" s="33"/>
      <c r="R24" s="33"/>
      <c r="S24" s="33"/>
      <c r="T24" s="33"/>
      <c r="U24" s="479"/>
      <c r="V24" s="501" t="s">
        <v>186</v>
      </c>
      <c r="W24" s="596"/>
      <c r="X24" s="596"/>
      <c r="Y24" s="596"/>
      <c r="Z24" s="596"/>
      <c r="AA24" s="596">
        <v>60.471456098349925</v>
      </c>
      <c r="AB24" s="596">
        <v>59.787919485866539</v>
      </c>
      <c r="AC24" s="596">
        <v>59.917379543310133</v>
      </c>
      <c r="AD24" s="596">
        <v>60.062843449619393</v>
      </c>
      <c r="AE24" s="596">
        <v>59.755911788135244</v>
      </c>
      <c r="AF24" s="596">
        <v>59.891958351896804</v>
      </c>
      <c r="AG24" s="596">
        <v>60.042155318399999</v>
      </c>
      <c r="AH24" s="596">
        <v>60.3265988064</v>
      </c>
      <c r="AI24" s="596">
        <v>60.017911685280005</v>
      </c>
      <c r="AJ24" s="596">
        <v>60.254123260320007</v>
      </c>
      <c r="AK24" s="596">
        <v>60.564982987680011</v>
      </c>
      <c r="AL24" s="596">
        <v>61.118205112800013</v>
      </c>
      <c r="AM24" s="596">
        <v>77.530655484960008</v>
      </c>
      <c r="AN24" s="596">
        <v>91.147246660959993</v>
      </c>
      <c r="AO24" s="596">
        <v>94.102368156799997</v>
      </c>
      <c r="AP24" s="596">
        <v>106.88330629651199</v>
      </c>
      <c r="AQ24" s="596">
        <v>110.3389171000064</v>
      </c>
      <c r="AR24" s="596">
        <v>106.57965153473282</v>
      </c>
      <c r="AS24" s="486">
        <v>119.78478657221758</v>
      </c>
      <c r="AT24" s="486">
        <v>118.78708705589298</v>
      </c>
      <c r="AU24" s="596">
        <v>103.74785085438322</v>
      </c>
      <c r="AV24" s="486">
        <v>114.6462944563329</v>
      </c>
      <c r="AW24" s="486">
        <v>113.45491728255999</v>
      </c>
      <c r="AX24" s="486">
        <v>112.23647671014402</v>
      </c>
      <c r="AY24" s="486">
        <v>111.87744762510593</v>
      </c>
      <c r="AZ24" s="486">
        <v>114.01015745344</v>
      </c>
      <c r="BA24" s="567">
        <v>115.49715818979236</v>
      </c>
      <c r="BB24" s="486">
        <v>100.42088837145599</v>
      </c>
      <c r="BC24" s="568">
        <v>99.561636040012814</v>
      </c>
      <c r="BD24" s="486">
        <v>92.203026465689589</v>
      </c>
      <c r="BE24" s="486">
        <v>83.218772496959986</v>
      </c>
      <c r="BF24" s="568">
        <v>82.636117862118397</v>
      </c>
      <c r="BG24" s="569">
        <v>82.636117862118397</v>
      </c>
      <c r="BH24" s="570"/>
      <c r="BI24" s="570"/>
    </row>
    <row r="25" spans="1:71" s="30" customFormat="1" ht="30">
      <c r="A25" s="1212"/>
      <c r="B25" s="33"/>
      <c r="C25" s="33"/>
      <c r="D25" s="33"/>
      <c r="E25" s="33"/>
      <c r="F25" s="33"/>
      <c r="G25" s="33"/>
      <c r="H25" s="33"/>
      <c r="I25" s="33"/>
      <c r="J25" s="33"/>
      <c r="K25" s="33"/>
      <c r="L25" s="33"/>
      <c r="M25" s="33"/>
      <c r="N25" s="33"/>
      <c r="O25" s="33"/>
      <c r="P25" s="33"/>
      <c r="Q25" s="33"/>
      <c r="R25" s="33"/>
      <c r="S25" s="33"/>
      <c r="T25" s="33"/>
      <c r="U25" s="479"/>
      <c r="V25" s="506" t="s">
        <v>340</v>
      </c>
      <c r="W25" s="596"/>
      <c r="X25" s="596"/>
      <c r="Y25" s="596"/>
      <c r="Z25" s="596"/>
      <c r="AA25" s="596">
        <v>31.118979660867971</v>
      </c>
      <c r="AB25" s="596">
        <v>30.586712790141814</v>
      </c>
      <c r="AC25" s="596">
        <v>31.054183666521958</v>
      </c>
      <c r="AD25" s="596">
        <v>30.953921107107504</v>
      </c>
      <c r="AE25" s="596">
        <v>32.46355392243342</v>
      </c>
      <c r="AF25" s="596">
        <v>32.9684764223719</v>
      </c>
      <c r="AG25" s="596">
        <v>33.462892834531253</v>
      </c>
      <c r="AH25" s="596">
        <v>27.956488361689953</v>
      </c>
      <c r="AI25" s="596">
        <v>26.652106801750381</v>
      </c>
      <c r="AJ25" s="596">
        <v>26.4550533684552</v>
      </c>
      <c r="AK25" s="596">
        <v>23.034868881138372</v>
      </c>
      <c r="AL25" s="596">
        <v>18.627099591051774</v>
      </c>
      <c r="AM25" s="596">
        <v>27.054476154612949</v>
      </c>
      <c r="AN25" s="596">
        <v>23.310284672979286</v>
      </c>
      <c r="AO25" s="596">
        <v>21.128170018758109</v>
      </c>
      <c r="AP25" s="596">
        <v>19.653957084318474</v>
      </c>
      <c r="AQ25" s="596">
        <v>18.179616638802663</v>
      </c>
      <c r="AR25" s="596">
        <v>16.830496556509051</v>
      </c>
      <c r="AS25" s="596">
        <v>15.93418963904104</v>
      </c>
      <c r="AT25" s="596">
        <v>14.17483915544129</v>
      </c>
      <c r="AU25" s="596">
        <v>12.935368594656808</v>
      </c>
      <c r="AV25" s="596">
        <v>11.970281933710728</v>
      </c>
      <c r="AW25" s="596">
        <v>12.609550004332693</v>
      </c>
      <c r="AX25" s="596">
        <v>13.309099055178772</v>
      </c>
      <c r="AY25" s="596">
        <v>11.49800962365741</v>
      </c>
      <c r="AZ25" s="596">
        <v>11.434180742661999</v>
      </c>
      <c r="BA25" s="597">
        <v>10.412563155319774</v>
      </c>
      <c r="BB25" s="596">
        <v>11.473151649178922</v>
      </c>
      <c r="BC25" s="598">
        <v>11.878121149059609</v>
      </c>
      <c r="BD25" s="596">
        <v>11.095285026916962</v>
      </c>
      <c r="BE25" s="596">
        <v>9.936737199242712</v>
      </c>
      <c r="BF25" s="598">
        <v>9.6132233923709833</v>
      </c>
      <c r="BG25" s="599">
        <v>9.6132233923709833</v>
      </c>
      <c r="BH25" s="595"/>
      <c r="BI25" s="595"/>
      <c r="BK25" s="600"/>
    </row>
    <row r="26" spans="1:71" s="30" customFormat="1" ht="15" customHeight="1">
      <c r="A26" s="1212"/>
      <c r="B26" s="33"/>
      <c r="C26" s="33"/>
      <c r="D26" s="33"/>
      <c r="E26" s="33"/>
      <c r="F26" s="33"/>
      <c r="G26" s="33"/>
      <c r="H26" s="33"/>
      <c r="I26" s="33"/>
      <c r="J26" s="33"/>
      <c r="K26" s="33"/>
      <c r="L26" s="33"/>
      <c r="M26" s="33"/>
      <c r="N26" s="33"/>
      <c r="O26" s="33"/>
      <c r="P26" s="33"/>
      <c r="Q26" s="33"/>
      <c r="R26" s="33"/>
      <c r="S26" s="33"/>
      <c r="T26" s="33"/>
      <c r="U26" s="479"/>
      <c r="V26" s="507" t="s">
        <v>187</v>
      </c>
      <c r="W26" s="486"/>
      <c r="X26" s="486"/>
      <c r="Y26" s="486"/>
      <c r="Z26" s="486"/>
      <c r="AA26" s="486">
        <v>3294.5313338039509</v>
      </c>
      <c r="AB26" s="486">
        <v>3267.3173977946508</v>
      </c>
      <c r="AC26" s="486">
        <v>3240.8554015833233</v>
      </c>
      <c r="AD26" s="486">
        <v>3183.2857310157428</v>
      </c>
      <c r="AE26" s="486">
        <v>3116.5138496773488</v>
      </c>
      <c r="AF26" s="486">
        <v>3080.0309491273401</v>
      </c>
      <c r="AG26" s="486">
        <v>3036.6197448434896</v>
      </c>
      <c r="AH26" s="486">
        <v>2997.6502779814255</v>
      </c>
      <c r="AI26" s="486">
        <v>2939.561042243809</v>
      </c>
      <c r="AJ26" s="486">
        <v>2902.4917370045196</v>
      </c>
      <c r="AK26" s="486">
        <v>2862.8787462090727</v>
      </c>
      <c r="AL26" s="486">
        <v>2789.2636402918038</v>
      </c>
      <c r="AM26" s="486">
        <v>2709.9086493264181</v>
      </c>
      <c r="AN26" s="486">
        <v>2650.6183482006741</v>
      </c>
      <c r="AO26" s="486">
        <v>2599.493273287062</v>
      </c>
      <c r="AP26" s="486">
        <v>2553.1314923819577</v>
      </c>
      <c r="AQ26" s="486">
        <v>2475.776233136532</v>
      </c>
      <c r="AR26" s="486">
        <v>2407.2729326148669</v>
      </c>
      <c r="AS26" s="486">
        <v>2351.6995665603936</v>
      </c>
      <c r="AT26" s="486">
        <v>2237.1315640080611</v>
      </c>
      <c r="AU26" s="486">
        <v>2188.0791731934141</v>
      </c>
      <c r="AV26" s="486">
        <v>2137.0637890202456</v>
      </c>
      <c r="AW26" s="486">
        <v>2078.1529181660117</v>
      </c>
      <c r="AX26" s="486">
        <v>2028.6347720299505</v>
      </c>
      <c r="AY26" s="486">
        <v>1992.8942572945662</v>
      </c>
      <c r="AZ26" s="486">
        <v>1959.4058730568731</v>
      </c>
      <c r="BA26" s="567">
        <v>1919.8882062942121</v>
      </c>
      <c r="BB26" s="486">
        <v>1845.9685987590078</v>
      </c>
      <c r="BC26" s="568">
        <v>1823.9478585908803</v>
      </c>
      <c r="BD26" s="486">
        <v>1793.0665182452053</v>
      </c>
      <c r="BE26" s="486">
        <v>1752.5174361686206</v>
      </c>
      <c r="BF26" s="568">
        <v>1733.1915459671536</v>
      </c>
      <c r="BG26" s="569">
        <v>1733.1915459671536</v>
      </c>
      <c r="BH26" s="570"/>
      <c r="BI26" s="570"/>
    </row>
    <row r="27" spans="1:71" s="30" customFormat="1" ht="15" customHeight="1" thickBot="1">
      <c r="A27" s="1212"/>
      <c r="B27" s="33"/>
      <c r="C27" s="33"/>
      <c r="D27" s="33"/>
      <c r="E27" s="33"/>
      <c r="F27" s="33"/>
      <c r="G27" s="33"/>
      <c r="H27" s="33"/>
      <c r="I27" s="33"/>
      <c r="J27" s="33"/>
      <c r="K27" s="33"/>
      <c r="L27" s="33"/>
      <c r="M27" s="33"/>
      <c r="N27" s="33"/>
      <c r="O27" s="33"/>
      <c r="P27" s="33"/>
      <c r="Q27" s="33"/>
      <c r="R27" s="33"/>
      <c r="S27" s="33"/>
      <c r="T27" s="33"/>
      <c r="U27" s="508"/>
      <c r="V27" s="509" t="s">
        <v>138</v>
      </c>
      <c r="W27" s="601"/>
      <c r="X27" s="601"/>
      <c r="Y27" s="601"/>
      <c r="Z27" s="601"/>
      <c r="AA27" s="601">
        <v>65.662166174747995</v>
      </c>
      <c r="AB27" s="601">
        <v>66.262031682287429</v>
      </c>
      <c r="AC27" s="601">
        <v>66.254589427886572</v>
      </c>
      <c r="AD27" s="601">
        <v>66.370110131663608</v>
      </c>
      <c r="AE27" s="601">
        <v>66.547809814393233</v>
      </c>
      <c r="AF27" s="601">
        <v>67.148007081517534</v>
      </c>
      <c r="AG27" s="601">
        <v>67.220157184817481</v>
      </c>
      <c r="AH27" s="601">
        <v>67.514845938518121</v>
      </c>
      <c r="AI27" s="601">
        <v>63.743204001527417</v>
      </c>
      <c r="AJ27" s="601">
        <v>68.096864839040904</v>
      </c>
      <c r="AK27" s="601">
        <v>83.291755278989882</v>
      </c>
      <c r="AL27" s="601">
        <v>65.439889563449114</v>
      </c>
      <c r="AM27" s="601">
        <v>56.514332192750807</v>
      </c>
      <c r="AN27" s="601">
        <v>81.265900886286232</v>
      </c>
      <c r="AO27" s="601">
        <v>85.948028212915574</v>
      </c>
      <c r="AP27" s="601">
        <v>91.240375236409704</v>
      </c>
      <c r="AQ27" s="601">
        <v>96.501356182408529</v>
      </c>
      <c r="AR27" s="601">
        <v>103.00546074154033</v>
      </c>
      <c r="AS27" s="602">
        <v>123.71762205023602</v>
      </c>
      <c r="AT27" s="602">
        <v>129.12963443526553</v>
      </c>
      <c r="AU27" s="602">
        <v>128.21941596561635</v>
      </c>
      <c r="AV27" s="602">
        <v>134.02046071441191</v>
      </c>
      <c r="AW27" s="602">
        <v>136.67230014461586</v>
      </c>
      <c r="AX27" s="602">
        <v>144.74426507497549</v>
      </c>
      <c r="AY27" s="602">
        <v>159.04991493221723</v>
      </c>
      <c r="AZ27" s="602">
        <v>151.20330972222962</v>
      </c>
      <c r="BA27" s="602">
        <v>149.81253050749007</v>
      </c>
      <c r="BB27" s="409">
        <v>158.49263133496694</v>
      </c>
      <c r="BC27" s="603">
        <v>154.62148855912989</v>
      </c>
      <c r="BD27" s="409">
        <v>167.30623100880925</v>
      </c>
      <c r="BE27" s="409">
        <v>164.19387571410408</v>
      </c>
      <c r="BF27" s="603">
        <v>156.82076460012729</v>
      </c>
      <c r="BG27" s="604">
        <v>157.05896291356413</v>
      </c>
      <c r="BH27" s="570"/>
      <c r="BI27" s="570"/>
      <c r="BK27" s="605"/>
    </row>
    <row r="28" spans="1:71" ht="16.5" thickTop="1" thickBot="1">
      <c r="A28" s="1212"/>
      <c r="U28" s="606" t="s">
        <v>22</v>
      </c>
      <c r="V28" s="607"/>
      <c r="W28" s="608"/>
      <c r="X28" s="608"/>
      <c r="Y28" s="608"/>
      <c r="Z28" s="608"/>
      <c r="AA28" s="608">
        <f>SUM(AA17,AA22,AA5,AA11,AA14)</f>
        <v>49846.950711834485</v>
      </c>
      <c r="AB28" s="608">
        <f t="shared" ref="AB28:BE28" si="1">SUM(AB17,AB22,AB5,AB11,AB14)</f>
        <v>49106.399573472845</v>
      </c>
      <c r="AC28" s="608">
        <f t="shared" si="1"/>
        <v>49030.902667929135</v>
      </c>
      <c r="AD28" s="608">
        <f t="shared" si="1"/>
        <v>48024.589489237842</v>
      </c>
      <c r="AE28" s="608">
        <f t="shared" si="1"/>
        <v>48064.441585015127</v>
      </c>
      <c r="AF28" s="608">
        <f t="shared" si="1"/>
        <v>46736.580359769017</v>
      </c>
      <c r="AG28" s="608">
        <f t="shared" si="1"/>
        <v>45323.082432003932</v>
      </c>
      <c r="AH28" s="608">
        <f t="shared" si="1"/>
        <v>44794.646977154982</v>
      </c>
      <c r="AI28" s="608">
        <f t="shared" si="1"/>
        <v>42902.174690363398</v>
      </c>
      <c r="AJ28" s="608">
        <f t="shared" si="1"/>
        <v>42474.524543108586</v>
      </c>
      <c r="AK28" s="608">
        <f t="shared" si="1"/>
        <v>41747.532050677561</v>
      </c>
      <c r="AL28" s="608">
        <f t="shared" si="1"/>
        <v>40438.972514495166</v>
      </c>
      <c r="AM28" s="608">
        <f t="shared" si="1"/>
        <v>39514.402002606868</v>
      </c>
      <c r="AN28" s="608">
        <f t="shared" si="1"/>
        <v>38500.165740799581</v>
      </c>
      <c r="AO28" s="608">
        <f t="shared" si="1"/>
        <v>38150.566712799249</v>
      </c>
      <c r="AP28" s="608">
        <f t="shared" si="1"/>
        <v>38135.274525493762</v>
      </c>
      <c r="AQ28" s="608">
        <f t="shared" si="1"/>
        <v>37495.502466640202</v>
      </c>
      <c r="AR28" s="608">
        <f t="shared" si="1"/>
        <v>36793.438492000831</v>
      </c>
      <c r="AS28" s="608">
        <f t="shared" si="1"/>
        <v>35900.237070827927</v>
      </c>
      <c r="AT28" s="608">
        <f t="shared" si="1"/>
        <v>35299.622272315966</v>
      </c>
      <c r="AU28" s="608">
        <f t="shared" si="1"/>
        <v>34801.366456638418</v>
      </c>
      <c r="AV28" s="608">
        <f t="shared" si="1"/>
        <v>33438.471181368375</v>
      </c>
      <c r="AW28" s="608">
        <f t="shared" si="1"/>
        <v>32704.961401338653</v>
      </c>
      <c r="AX28" s="608">
        <f t="shared" si="1"/>
        <v>32639.327282205217</v>
      </c>
      <c r="AY28" s="608">
        <f t="shared" si="1"/>
        <v>32081.097616790506</v>
      </c>
      <c r="AZ28" s="608">
        <f t="shared" si="1"/>
        <v>31665.180574275029</v>
      </c>
      <c r="BA28" s="608">
        <f t="shared" si="1"/>
        <v>31621.202212191296</v>
      </c>
      <c r="BB28" s="608">
        <f t="shared" si="1"/>
        <v>31408.263660944842</v>
      </c>
      <c r="BC28" s="608">
        <f t="shared" si="1"/>
        <v>30978.892198648529</v>
      </c>
      <c r="BD28" s="608">
        <f t="shared" si="1"/>
        <v>30781.457308663048</v>
      </c>
      <c r="BE28" s="608">
        <f t="shared" si="1"/>
        <v>30665.062055811297</v>
      </c>
      <c r="BF28" s="609">
        <f t="shared" ref="BF28:BG28" si="2">SUM(BF17,BF22,BF5,BF11,BF14)</f>
        <v>30652.050116355542</v>
      </c>
      <c r="BG28" s="610">
        <f t="shared" si="2"/>
        <v>30295.498092088943</v>
      </c>
      <c r="BH28" s="334"/>
      <c r="BI28" s="292"/>
      <c r="BQ28" s="30"/>
      <c r="BR28" s="297"/>
      <c r="BS28" s="297"/>
    </row>
    <row r="29" spans="1:71">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c r="AS29" s="467"/>
      <c r="AT29" s="467"/>
      <c r="AU29" s="467"/>
      <c r="AV29" s="467"/>
      <c r="AW29" s="467"/>
      <c r="AX29" s="467"/>
      <c r="AY29" s="467"/>
      <c r="AZ29" s="467"/>
      <c r="BA29" s="467"/>
      <c r="BB29" s="467"/>
      <c r="BC29" s="467"/>
      <c r="BD29" s="467"/>
      <c r="BE29" s="467"/>
      <c r="BF29" s="467"/>
      <c r="BG29" s="467"/>
      <c r="BI29" s="292"/>
      <c r="BQ29" s="30"/>
      <c r="BR29" s="297"/>
      <c r="BS29" s="297"/>
    </row>
    <row r="30" spans="1:71">
      <c r="V30" s="28" t="s">
        <v>66</v>
      </c>
      <c r="BQ30" s="30"/>
      <c r="BR30" s="297"/>
      <c r="BS30" s="297"/>
    </row>
    <row r="31" spans="1:71">
      <c r="V31" s="157"/>
      <c r="W31" s="157"/>
      <c r="X31" s="157"/>
      <c r="Y31" s="157"/>
      <c r="Z31" s="157"/>
      <c r="AA31" s="157">
        <v>1990</v>
      </c>
      <c r="AB31" s="157">
        <f t="shared" ref="AB31:AP31" si="3">AA31+1</f>
        <v>1991</v>
      </c>
      <c r="AC31" s="157">
        <f t="shared" si="3"/>
        <v>1992</v>
      </c>
      <c r="AD31" s="157">
        <f t="shared" si="3"/>
        <v>1993</v>
      </c>
      <c r="AE31" s="157">
        <f t="shared" si="3"/>
        <v>1994</v>
      </c>
      <c r="AF31" s="157">
        <f t="shared" si="3"/>
        <v>1995</v>
      </c>
      <c r="AG31" s="157">
        <f t="shared" si="3"/>
        <v>1996</v>
      </c>
      <c r="AH31" s="157">
        <f t="shared" si="3"/>
        <v>1997</v>
      </c>
      <c r="AI31" s="157">
        <f t="shared" si="3"/>
        <v>1998</v>
      </c>
      <c r="AJ31" s="157">
        <f t="shared" si="3"/>
        <v>1999</v>
      </c>
      <c r="AK31" s="157">
        <f t="shared" si="3"/>
        <v>2000</v>
      </c>
      <c r="AL31" s="157">
        <f t="shared" si="3"/>
        <v>2001</v>
      </c>
      <c r="AM31" s="157">
        <f t="shared" si="3"/>
        <v>2002</v>
      </c>
      <c r="AN31" s="157">
        <f t="shared" si="3"/>
        <v>2003</v>
      </c>
      <c r="AO31" s="157">
        <f t="shared" si="3"/>
        <v>2004</v>
      </c>
      <c r="AP31" s="157">
        <f t="shared" si="3"/>
        <v>2005</v>
      </c>
      <c r="AQ31" s="157">
        <f t="shared" ref="AQ31:AZ31" si="4">AP31+1</f>
        <v>2006</v>
      </c>
      <c r="AR31" s="157">
        <f t="shared" si="4"/>
        <v>2007</v>
      </c>
      <c r="AS31" s="157">
        <f t="shared" si="4"/>
        <v>2008</v>
      </c>
      <c r="AT31" s="157">
        <f t="shared" si="4"/>
        <v>2009</v>
      </c>
      <c r="AU31" s="157">
        <f t="shared" si="4"/>
        <v>2010</v>
      </c>
      <c r="AV31" s="157">
        <f t="shared" si="4"/>
        <v>2011</v>
      </c>
      <c r="AW31" s="157">
        <f t="shared" si="4"/>
        <v>2012</v>
      </c>
      <c r="AX31" s="157">
        <f t="shared" si="4"/>
        <v>2013</v>
      </c>
      <c r="AY31" s="157">
        <f t="shared" si="4"/>
        <v>2014</v>
      </c>
      <c r="AZ31" s="157">
        <f t="shared" si="4"/>
        <v>2015</v>
      </c>
      <c r="BA31" s="157">
        <f t="shared" ref="BA31:BG31" si="5">AZ31+1</f>
        <v>2016</v>
      </c>
      <c r="BB31" s="157">
        <f t="shared" si="5"/>
        <v>2017</v>
      </c>
      <c r="BC31" s="157">
        <f t="shared" si="5"/>
        <v>2018</v>
      </c>
      <c r="BD31" s="157">
        <f t="shared" si="5"/>
        <v>2019</v>
      </c>
      <c r="BE31" s="157">
        <f t="shared" si="5"/>
        <v>2020</v>
      </c>
      <c r="BF31" s="157">
        <f t="shared" si="5"/>
        <v>2021</v>
      </c>
      <c r="BG31" s="157">
        <f t="shared" si="5"/>
        <v>2022</v>
      </c>
      <c r="BH31" s="294"/>
      <c r="BQ31" s="30"/>
      <c r="BR31" s="297"/>
      <c r="BS31" s="297"/>
    </row>
    <row r="32" spans="1:71">
      <c r="V32" s="282" t="s">
        <v>348</v>
      </c>
      <c r="W32" s="518"/>
      <c r="X32" s="518"/>
      <c r="Y32" s="518"/>
      <c r="Z32" s="518"/>
      <c r="AA32" s="518">
        <f t="shared" ref="AA32:BD32" si="6">AA5/AA$28</f>
        <v>2.8994345539071955E-2</v>
      </c>
      <c r="AB32" s="518">
        <f t="shared" si="6"/>
        <v>2.9316673901564273E-2</v>
      </c>
      <c r="AC32" s="518">
        <f t="shared" si="6"/>
        <v>2.9107427309650893E-2</v>
      </c>
      <c r="AD32" s="518">
        <f t="shared" si="6"/>
        <v>3.0138045247788625E-2</v>
      </c>
      <c r="AE32" s="518">
        <f t="shared" si="6"/>
        <v>2.9992029869185807E-2</v>
      </c>
      <c r="AF32" s="518">
        <f t="shared" si="6"/>
        <v>3.1655596736119E-2</v>
      </c>
      <c r="AG32" s="518">
        <f t="shared" si="6"/>
        <v>3.2850072529470031E-2</v>
      </c>
      <c r="AH32" s="518">
        <f t="shared" si="6"/>
        <v>3.1300339125481073E-2</v>
      </c>
      <c r="AI32" s="518">
        <f t="shared" si="6"/>
        <v>3.1431022927606425E-2</v>
      </c>
      <c r="AJ32" s="518">
        <f t="shared" si="6"/>
        <v>3.156783686777008E-2</v>
      </c>
      <c r="AK32" s="518">
        <f t="shared" si="6"/>
        <v>3.2163330262775999E-2</v>
      </c>
      <c r="AL32" s="518">
        <f t="shared" si="6"/>
        <v>3.1818665959942934E-2</v>
      </c>
      <c r="AM32" s="518">
        <f t="shared" si="6"/>
        <v>3.2999329349107695E-2</v>
      </c>
      <c r="AN32" s="518">
        <f t="shared" si="6"/>
        <v>3.3803258454492377E-2</v>
      </c>
      <c r="AO32" s="518">
        <f t="shared" si="6"/>
        <v>3.7485996760390064E-2</v>
      </c>
      <c r="AP32" s="518">
        <f t="shared" si="6"/>
        <v>3.9703388648612711E-2</v>
      </c>
      <c r="AQ32" s="518">
        <f t="shared" si="6"/>
        <v>4.1690515393479573E-2</v>
      </c>
      <c r="AR32" s="518">
        <f t="shared" si="6"/>
        <v>4.2804237611713092E-2</v>
      </c>
      <c r="AS32" s="518">
        <f t="shared" si="6"/>
        <v>4.2130242112458124E-2</v>
      </c>
      <c r="AT32" s="518">
        <f t="shared" si="6"/>
        <v>3.9680705160874019E-2</v>
      </c>
      <c r="AU32" s="518">
        <f t="shared" si="6"/>
        <v>4.2548776431384445E-2</v>
      </c>
      <c r="AV32" s="518">
        <f t="shared" si="6"/>
        <v>3.4396220820415269E-2</v>
      </c>
      <c r="AW32" s="518">
        <f t="shared" si="6"/>
        <v>3.5715494881209585E-2</v>
      </c>
      <c r="AX32" s="518">
        <f t="shared" si="6"/>
        <v>3.3674379899871723E-2</v>
      </c>
      <c r="AY32" s="518">
        <f t="shared" si="6"/>
        <v>3.3353200938885198E-2</v>
      </c>
      <c r="AZ32" s="518">
        <f t="shared" si="6"/>
        <v>3.5722843622212536E-2</v>
      </c>
      <c r="BA32" s="518">
        <f t="shared" si="6"/>
        <v>3.8954981889712401E-2</v>
      </c>
      <c r="BB32" s="518">
        <f t="shared" si="6"/>
        <v>4.1274035043575033E-2</v>
      </c>
      <c r="BC32" s="518">
        <f t="shared" si="6"/>
        <v>4.0668613534777173E-2</v>
      </c>
      <c r="BD32" s="518">
        <f t="shared" si="6"/>
        <v>3.9797691174479392E-2</v>
      </c>
      <c r="BE32" s="518">
        <f>BE5/BE$28</f>
        <v>3.9880403359776308E-2</v>
      </c>
      <c r="BF32" s="518">
        <f>BF5/BF$28</f>
        <v>4.0472034563970805E-2</v>
      </c>
      <c r="BG32" s="518">
        <f>BG5/BG$28</f>
        <v>4.0246176562270114E-2</v>
      </c>
      <c r="BH32" s="519"/>
    </row>
    <row r="33" spans="19:78">
      <c r="S33" s="33"/>
      <c r="V33" s="517" t="s">
        <v>349</v>
      </c>
      <c r="W33" s="518"/>
      <c r="X33" s="518"/>
      <c r="Y33" s="518"/>
      <c r="Z33" s="518"/>
      <c r="AA33" s="518">
        <f t="shared" ref="AA33:BE33" si="7">AA11/AA$28</f>
        <v>0.11475919218567338</v>
      </c>
      <c r="AB33" s="518">
        <f t="shared" si="7"/>
        <v>0.10860891735998428</v>
      </c>
      <c r="AC33" s="518">
        <f t="shared" si="7"/>
        <v>8.9637073619125526E-2</v>
      </c>
      <c r="AD33" s="518">
        <f t="shared" si="7"/>
        <v>7.828725452091638E-2</v>
      </c>
      <c r="AE33" s="518">
        <f t="shared" si="7"/>
        <v>7.2623999676837497E-2</v>
      </c>
      <c r="AF33" s="518">
        <f t="shared" si="7"/>
        <v>6.6447145527800136E-2</v>
      </c>
      <c r="AG33" s="518">
        <f t="shared" si="7"/>
        <v>6.0262369828059686E-2</v>
      </c>
      <c r="AH33" s="518">
        <f t="shared" si="7"/>
        <v>5.7154871381180222E-2</v>
      </c>
      <c r="AI33" s="518">
        <f t="shared" si="7"/>
        <v>5.5424677143063074E-2</v>
      </c>
      <c r="AJ33" s="518">
        <f t="shared" si="7"/>
        <v>5.443608888523601E-2</v>
      </c>
      <c r="AK33" s="518">
        <f t="shared" si="7"/>
        <v>5.1571455295477575E-2</v>
      </c>
      <c r="AL33" s="518">
        <f t="shared" si="7"/>
        <v>4.6806408639897754E-2</v>
      </c>
      <c r="AM33" s="518">
        <f t="shared" si="7"/>
        <v>3.1685826380233491E-2</v>
      </c>
      <c r="AN33" s="518">
        <f t="shared" si="7"/>
        <v>3.0605646740217807E-2</v>
      </c>
      <c r="AO33" s="518">
        <f t="shared" si="7"/>
        <v>3.0223222689768039E-2</v>
      </c>
      <c r="AP33" s="518">
        <f t="shared" si="7"/>
        <v>3.0119766036970273E-2</v>
      </c>
      <c r="AQ33" s="518">
        <f t="shared" si="7"/>
        <v>3.0680777390077608E-2</v>
      </c>
      <c r="AR33" s="518">
        <f t="shared" si="7"/>
        <v>3.0839348653756555E-2</v>
      </c>
      <c r="AS33" s="518">
        <f t="shared" si="7"/>
        <v>3.0598114669630659E-2</v>
      </c>
      <c r="AT33" s="518">
        <f t="shared" si="7"/>
        <v>3.0186112732280678E-2</v>
      </c>
      <c r="AU33" s="518">
        <f t="shared" si="7"/>
        <v>2.961390327782825E-2</v>
      </c>
      <c r="AV33" s="518">
        <f t="shared" si="7"/>
        <v>3.0139811332811465E-2</v>
      </c>
      <c r="AW33" s="518">
        <f t="shared" si="7"/>
        <v>3.0214859596553456E-2</v>
      </c>
      <c r="AX33" s="518">
        <f t="shared" si="7"/>
        <v>2.9094603173104121E-2</v>
      </c>
      <c r="AY33" s="518">
        <f t="shared" si="7"/>
        <v>2.9245334049891408E-2</v>
      </c>
      <c r="AZ33" s="518">
        <f t="shared" si="7"/>
        <v>2.8845221241289361E-2</v>
      </c>
      <c r="BA33" s="518">
        <f t="shared" si="7"/>
        <v>2.9197858577804804E-2</v>
      </c>
      <c r="BB33" s="518">
        <f t="shared" si="7"/>
        <v>2.974131102027687E-2</v>
      </c>
      <c r="BC33" s="518">
        <f t="shared" si="7"/>
        <v>2.7617550139778648E-2</v>
      </c>
      <c r="BD33" s="518">
        <f t="shared" si="7"/>
        <v>2.6441707812275377E-2</v>
      </c>
      <c r="BE33" s="518">
        <f t="shared" si="7"/>
        <v>2.5440853328150857E-2</v>
      </c>
      <c r="BF33" s="518">
        <f t="shared" ref="BF33:BG33" si="8">BF11/BF$28</f>
        <v>2.5540979772523065E-2</v>
      </c>
      <c r="BG33" s="518">
        <f t="shared" si="8"/>
        <v>2.4741264161146366E-2</v>
      </c>
      <c r="BH33" s="519"/>
    </row>
    <row r="34" spans="19:78">
      <c r="V34" s="282" t="s">
        <v>220</v>
      </c>
      <c r="W34" s="518"/>
      <c r="X34" s="518"/>
      <c r="Y34" s="518"/>
      <c r="Z34" s="518"/>
      <c r="AA34" s="518">
        <f t="shared" ref="AA34:BE34" si="9">AA14/AA$28</f>
        <v>1.3601179342879986E-3</v>
      </c>
      <c r="AB34" s="518">
        <f t="shared" si="9"/>
        <v>1.3287116123345956E-3</v>
      </c>
      <c r="AC34" s="518">
        <f t="shared" si="9"/>
        <v>1.2538731060800314E-3</v>
      </c>
      <c r="AD34" s="518">
        <f t="shared" si="9"/>
        <v>1.216209415515713E-3</v>
      </c>
      <c r="AE34" s="518">
        <f t="shared" si="9"/>
        <v>1.2993802995614756E-3</v>
      </c>
      <c r="AF34" s="518">
        <f t="shared" si="9"/>
        <v>1.4002757658409786E-3</v>
      </c>
      <c r="AG34" s="518">
        <f t="shared" si="9"/>
        <v>1.3723049354299177E-3</v>
      </c>
      <c r="AH34" s="518">
        <f t="shared" si="9"/>
        <v>1.3755958734501805E-3</v>
      </c>
      <c r="AI34" s="518">
        <f t="shared" si="9"/>
        <v>1.3735248752556155E-3</v>
      </c>
      <c r="AJ34" s="518">
        <f t="shared" si="9"/>
        <v>1.3706615709711998E-3</v>
      </c>
      <c r="AK34" s="518">
        <f t="shared" si="9"/>
        <v>1.4537827208239717E-3</v>
      </c>
      <c r="AL34" s="518">
        <f t="shared" si="9"/>
        <v>1.4343799080432232E-3</v>
      </c>
      <c r="AM34" s="518">
        <f t="shared" si="9"/>
        <v>1.4986445593072933E-3</v>
      </c>
      <c r="AN34" s="518">
        <f t="shared" si="9"/>
        <v>1.4598880204450958E-3</v>
      </c>
      <c r="AO34" s="518">
        <f t="shared" si="9"/>
        <v>1.5757474534493772E-3</v>
      </c>
      <c r="AP34" s="518">
        <f t="shared" si="9"/>
        <v>1.5798261888477108E-3</v>
      </c>
      <c r="AQ34" s="518">
        <f t="shared" si="9"/>
        <v>1.6304616321236895E-3</v>
      </c>
      <c r="AR34" s="518">
        <f t="shared" si="9"/>
        <v>1.5491873124082226E-3</v>
      </c>
      <c r="AS34" s="518">
        <f t="shared" si="9"/>
        <v>1.5481934697630173E-3</v>
      </c>
      <c r="AT34" s="518">
        <f t="shared" si="9"/>
        <v>1.6263426750457817E-3</v>
      </c>
      <c r="AU34" s="518">
        <f t="shared" si="9"/>
        <v>1.7354717242167143E-3</v>
      </c>
      <c r="AV34" s="518">
        <f t="shared" si="9"/>
        <v>1.7977091339144188E-3</v>
      </c>
      <c r="AW34" s="518">
        <f t="shared" si="9"/>
        <v>1.5800629168969097E-3</v>
      </c>
      <c r="AX34" s="518">
        <f t="shared" si="9"/>
        <v>1.5907497525755392E-3</v>
      </c>
      <c r="AY34" s="518">
        <f t="shared" si="9"/>
        <v>1.4979220142523157E-3</v>
      </c>
      <c r="AZ34" s="518">
        <f t="shared" si="9"/>
        <v>1.7145391555273958E-3</v>
      </c>
      <c r="BA34" s="518">
        <f t="shared" si="9"/>
        <v>1.5321992909441155E-3</v>
      </c>
      <c r="BB34" s="518">
        <f t="shared" si="9"/>
        <v>1.5221600878453931E-3</v>
      </c>
      <c r="BC34" s="518">
        <f t="shared" si="9"/>
        <v>1.4642122340442773E-3</v>
      </c>
      <c r="BD34" s="518">
        <f t="shared" si="9"/>
        <v>1.4963690673084826E-3</v>
      </c>
      <c r="BE34" s="518">
        <f t="shared" si="9"/>
        <v>1.3915924119068605E-3</v>
      </c>
      <c r="BF34" s="518">
        <f t="shared" ref="BF34:BG34" si="10">BF14/BF$28</f>
        <v>1.5934905928454558E-3</v>
      </c>
      <c r="BG34" s="518">
        <f t="shared" si="10"/>
        <v>1.4349910433825246E-3</v>
      </c>
      <c r="BH34" s="298"/>
    </row>
    <row r="35" spans="19:78">
      <c r="V35" s="281" t="s">
        <v>213</v>
      </c>
      <c r="W35" s="521"/>
      <c r="X35" s="521"/>
      <c r="Y35" s="521"/>
      <c r="Z35" s="521"/>
      <c r="AA35" s="521">
        <f t="shared" ref="AA35:BE35" si="11">AA17/AA$28</f>
        <v>0.56311356746137342</v>
      </c>
      <c r="AB35" s="521">
        <f t="shared" si="11"/>
        <v>0.56797625037583233</v>
      </c>
      <c r="AC35" s="521">
        <f t="shared" si="11"/>
        <v>0.58917143371442282</v>
      </c>
      <c r="AD35" s="521">
        <f t="shared" si="11"/>
        <v>0.5998204652018938</v>
      </c>
      <c r="AE35" s="521">
        <f t="shared" si="11"/>
        <v>0.61172254607732768</v>
      </c>
      <c r="AF35" s="521">
        <f t="shared" si="11"/>
        <v>0.61669563204825661</v>
      </c>
      <c r="AG35" s="521">
        <f t="shared" si="11"/>
        <v>0.62146595686288442</v>
      </c>
      <c r="AH35" s="521">
        <f t="shared" si="11"/>
        <v>0.63242854084103772</v>
      </c>
      <c r="AI35" s="521">
        <f t="shared" si="11"/>
        <v>0.63375366443669134</v>
      </c>
      <c r="AJ35" s="521">
        <f t="shared" si="11"/>
        <v>0.64271392902864344</v>
      </c>
      <c r="AK35" s="521">
        <f t="shared" si="11"/>
        <v>0.65044260839919954</v>
      </c>
      <c r="AL35" s="521">
        <f t="shared" si="11"/>
        <v>0.65923600409769834</v>
      </c>
      <c r="AM35" s="521">
        <f t="shared" si="11"/>
        <v>0.67867904621699127</v>
      </c>
      <c r="AN35" s="521">
        <f t="shared" si="11"/>
        <v>0.68329255277578993</v>
      </c>
      <c r="AO35" s="521">
        <f t="shared" si="11"/>
        <v>0.68954521370078625</v>
      </c>
      <c r="AP35" s="521">
        <f t="shared" si="11"/>
        <v>0.69884414854667465</v>
      </c>
      <c r="AQ35" s="521">
        <f t="shared" si="11"/>
        <v>0.70541889006953684</v>
      </c>
      <c r="AR35" s="521">
        <f t="shared" si="11"/>
        <v>0.71244348302947658</v>
      </c>
      <c r="AS35" s="521">
        <f t="shared" si="11"/>
        <v>0.72082281128748649</v>
      </c>
      <c r="AT35" s="521">
        <f t="shared" si="11"/>
        <v>0.73403992632143089</v>
      </c>
      <c r="AU35" s="521">
        <f t="shared" si="11"/>
        <v>0.74140442215422486</v>
      </c>
      <c r="AV35" s="521">
        <f t="shared" si="11"/>
        <v>0.7514138476901786</v>
      </c>
      <c r="AW35" s="521">
        <f t="shared" si="11"/>
        <v>0.75560955504059113</v>
      </c>
      <c r="AX35" s="521">
        <f t="shared" si="11"/>
        <v>0.76705688939111583</v>
      </c>
      <c r="AY35" s="521">
        <f t="shared" si="11"/>
        <v>0.7728928302798922</v>
      </c>
      <c r="AZ35" s="521">
        <f t="shared" si="11"/>
        <v>0.77681188073738783</v>
      </c>
      <c r="BA35" s="521">
        <f t="shared" si="11"/>
        <v>0.78128088474786395</v>
      </c>
      <c r="BB35" s="521">
        <f t="shared" si="11"/>
        <v>0.78550804774739125</v>
      </c>
      <c r="BC35" s="521">
        <f t="shared" si="11"/>
        <v>0.79269168947709112</v>
      </c>
      <c r="BD35" s="521">
        <f t="shared" si="11"/>
        <v>0.79950181026773648</v>
      </c>
      <c r="BE35" s="521">
        <f t="shared" si="11"/>
        <v>0.80631397166312802</v>
      </c>
      <c r="BF35" s="521">
        <f t="shared" ref="BF35:BG35" si="12">BF17/BF$28</f>
        <v>0.81045359415185958</v>
      </c>
      <c r="BG35" s="521">
        <f t="shared" si="12"/>
        <v>0.814042147340728</v>
      </c>
      <c r="BH35" s="519"/>
      <c r="BQ35" s="30"/>
      <c r="BR35" s="297"/>
      <c r="BS35" s="297"/>
    </row>
    <row r="36" spans="19:78" ht="15.75" thickBot="1">
      <c r="V36" s="368" t="s">
        <v>214</v>
      </c>
      <c r="W36" s="611"/>
      <c r="X36" s="611"/>
      <c r="Y36" s="611"/>
      <c r="Z36" s="611"/>
      <c r="AA36" s="611">
        <f t="shared" ref="AA36:BE36" si="13">AA22/AA$28</f>
        <v>0.29177277687959341</v>
      </c>
      <c r="AB36" s="611">
        <f t="shared" si="13"/>
        <v>0.29276944675028466</v>
      </c>
      <c r="AC36" s="611">
        <f t="shared" si="13"/>
        <v>0.29083019225072076</v>
      </c>
      <c r="AD36" s="611">
        <f t="shared" si="13"/>
        <v>0.29053802561388553</v>
      </c>
      <c r="AE36" s="611">
        <f t="shared" si="13"/>
        <v>0.28436204407708759</v>
      </c>
      <c r="AF36" s="611">
        <f t="shared" si="13"/>
        <v>0.28380134992198325</v>
      </c>
      <c r="AG36" s="611">
        <f t="shared" si="13"/>
        <v>0.284049295844156</v>
      </c>
      <c r="AH36" s="611">
        <f t="shared" si="13"/>
        <v>0.27774065277885068</v>
      </c>
      <c r="AI36" s="611">
        <f t="shared" si="13"/>
        <v>0.27801711061738332</v>
      </c>
      <c r="AJ36" s="611">
        <f t="shared" si="13"/>
        <v>0.2699114836473791</v>
      </c>
      <c r="AK36" s="611">
        <f t="shared" si="13"/>
        <v>0.2643688233217229</v>
      </c>
      <c r="AL36" s="611">
        <f t="shared" si="13"/>
        <v>0.26070454139441762</v>
      </c>
      <c r="AM36" s="611">
        <f t="shared" si="13"/>
        <v>0.25513715349436022</v>
      </c>
      <c r="AN36" s="611">
        <f t="shared" si="13"/>
        <v>0.25083865400905503</v>
      </c>
      <c r="AO36" s="611">
        <f t="shared" si="13"/>
        <v>0.24116981939560639</v>
      </c>
      <c r="AP36" s="611">
        <f t="shared" si="13"/>
        <v>0.22975287057889468</v>
      </c>
      <c r="AQ36" s="611">
        <f t="shared" si="13"/>
        <v>0.22057935551478225</v>
      </c>
      <c r="AR36" s="611">
        <f t="shared" si="13"/>
        <v>0.21236374339264558</v>
      </c>
      <c r="AS36" s="611">
        <f t="shared" si="13"/>
        <v>0.20490063846066156</v>
      </c>
      <c r="AT36" s="611">
        <f t="shared" si="13"/>
        <v>0.19446691311036848</v>
      </c>
      <c r="AU36" s="611">
        <f t="shared" si="13"/>
        <v>0.18469742641234574</v>
      </c>
      <c r="AV36" s="611">
        <f t="shared" si="13"/>
        <v>0.18225241102268006</v>
      </c>
      <c r="AW36" s="611">
        <f t="shared" si="13"/>
        <v>0.17688002756474891</v>
      </c>
      <c r="AX36" s="611">
        <f t="shared" si="13"/>
        <v>0.16858337778333277</v>
      </c>
      <c r="AY36" s="611">
        <f t="shared" si="13"/>
        <v>0.16301071271707882</v>
      </c>
      <c r="AZ36" s="611">
        <f t="shared" si="13"/>
        <v>0.15690551524358293</v>
      </c>
      <c r="BA36" s="611">
        <f t="shared" si="13"/>
        <v>0.14903407549367464</v>
      </c>
      <c r="BB36" s="611">
        <f t="shared" si="13"/>
        <v>0.14195444610091146</v>
      </c>
      <c r="BC36" s="611">
        <f t="shared" si="13"/>
        <v>0.13755793461430862</v>
      </c>
      <c r="BD36" s="611">
        <f t="shared" si="13"/>
        <v>0.13276242167820021</v>
      </c>
      <c r="BE36" s="611">
        <f t="shared" si="13"/>
        <v>0.12697317923703788</v>
      </c>
      <c r="BF36" s="611">
        <f t="shared" ref="BF36:BG36" si="14">BF22/BF$28</f>
        <v>0.12193990091880116</v>
      </c>
      <c r="BG36" s="611">
        <f t="shared" si="14"/>
        <v>0.11953542089247306</v>
      </c>
      <c r="BH36" s="519"/>
    </row>
    <row r="37" spans="19:78" ht="15.75" thickTop="1">
      <c r="V37" s="281" t="s">
        <v>22</v>
      </c>
      <c r="W37" s="612"/>
      <c r="X37" s="612"/>
      <c r="Y37" s="612"/>
      <c r="Z37" s="612"/>
      <c r="AA37" s="612">
        <f>SUM(AA32:AA36)</f>
        <v>1.0000000000000002</v>
      </c>
      <c r="AB37" s="612">
        <f t="shared" ref="AB37:BE37" si="15">SUM(AB32:AB36)</f>
        <v>1</v>
      </c>
      <c r="AC37" s="612">
        <f t="shared" si="15"/>
        <v>1</v>
      </c>
      <c r="AD37" s="612">
        <f t="shared" si="15"/>
        <v>1</v>
      </c>
      <c r="AE37" s="612">
        <f t="shared" si="15"/>
        <v>1</v>
      </c>
      <c r="AF37" s="612">
        <f t="shared" si="15"/>
        <v>1</v>
      </c>
      <c r="AG37" s="612">
        <f t="shared" si="15"/>
        <v>1</v>
      </c>
      <c r="AH37" s="612">
        <f t="shared" si="15"/>
        <v>0.99999999999999978</v>
      </c>
      <c r="AI37" s="612">
        <f t="shared" si="15"/>
        <v>0.99999999999999978</v>
      </c>
      <c r="AJ37" s="612">
        <f t="shared" si="15"/>
        <v>0.99999999999999978</v>
      </c>
      <c r="AK37" s="612">
        <f t="shared" si="15"/>
        <v>1</v>
      </c>
      <c r="AL37" s="612">
        <f t="shared" si="15"/>
        <v>0.99999999999999978</v>
      </c>
      <c r="AM37" s="612">
        <f t="shared" si="15"/>
        <v>1</v>
      </c>
      <c r="AN37" s="612">
        <f t="shared" si="15"/>
        <v>1.0000000000000002</v>
      </c>
      <c r="AO37" s="612">
        <f t="shared" si="15"/>
        <v>1.0000000000000002</v>
      </c>
      <c r="AP37" s="612">
        <f t="shared" si="15"/>
        <v>1</v>
      </c>
      <c r="AQ37" s="612">
        <f t="shared" si="15"/>
        <v>1</v>
      </c>
      <c r="AR37" s="612">
        <f t="shared" si="15"/>
        <v>1</v>
      </c>
      <c r="AS37" s="612">
        <f t="shared" si="15"/>
        <v>0.99999999999999978</v>
      </c>
      <c r="AT37" s="612">
        <f t="shared" si="15"/>
        <v>0.99999999999999978</v>
      </c>
      <c r="AU37" s="612">
        <f t="shared" si="15"/>
        <v>1</v>
      </c>
      <c r="AV37" s="612">
        <f t="shared" si="15"/>
        <v>0.99999999999999989</v>
      </c>
      <c r="AW37" s="612">
        <f t="shared" si="15"/>
        <v>1</v>
      </c>
      <c r="AX37" s="612">
        <f t="shared" si="15"/>
        <v>1</v>
      </c>
      <c r="AY37" s="612">
        <f t="shared" si="15"/>
        <v>0.99999999999999989</v>
      </c>
      <c r="AZ37" s="612">
        <f t="shared" si="15"/>
        <v>1</v>
      </c>
      <c r="BA37" s="612">
        <f t="shared" si="15"/>
        <v>0.99999999999999989</v>
      </c>
      <c r="BB37" s="612">
        <f t="shared" si="15"/>
        <v>1</v>
      </c>
      <c r="BC37" s="612">
        <f t="shared" si="15"/>
        <v>0.99999999999999989</v>
      </c>
      <c r="BD37" s="612">
        <f t="shared" si="15"/>
        <v>0.99999999999999989</v>
      </c>
      <c r="BE37" s="612">
        <f t="shared" si="15"/>
        <v>0.99999999999999989</v>
      </c>
      <c r="BF37" s="612">
        <f t="shared" ref="BF37:BG37" si="16">SUM(BF32:BF36)</f>
        <v>1</v>
      </c>
      <c r="BG37" s="612">
        <f t="shared" si="16"/>
        <v>1</v>
      </c>
      <c r="BH37" s="519"/>
    </row>
    <row r="38" spans="19:78">
      <c r="V38" s="28"/>
    </row>
    <row r="39" spans="19:78">
      <c r="V39" s="292" t="s">
        <v>32</v>
      </c>
      <c r="W39" s="613"/>
      <c r="X39" s="613"/>
      <c r="Y39" s="613"/>
      <c r="Z39" s="613"/>
      <c r="AA39" s="613"/>
      <c r="AB39" s="613"/>
      <c r="AC39" s="613"/>
      <c r="AD39" s="613"/>
      <c r="AE39" s="613"/>
      <c r="AF39" s="613"/>
      <c r="AG39" s="613"/>
      <c r="AH39" s="613"/>
      <c r="AI39" s="613"/>
      <c r="AJ39" s="613"/>
      <c r="AK39" s="613"/>
      <c r="AL39" s="613"/>
      <c r="AM39" s="613"/>
      <c r="AN39" s="613"/>
      <c r="AO39" s="613"/>
      <c r="AP39" s="613"/>
    </row>
    <row r="40" spans="19:78">
      <c r="V40" s="157"/>
      <c r="W40" s="157"/>
      <c r="X40" s="157"/>
      <c r="Y40" s="157"/>
      <c r="Z40" s="157"/>
      <c r="AA40" s="157">
        <v>1990</v>
      </c>
      <c r="AB40" s="157">
        <f t="shared" ref="AB40:AP40" si="17">AA40+1</f>
        <v>1991</v>
      </c>
      <c r="AC40" s="157">
        <f t="shared" si="17"/>
        <v>1992</v>
      </c>
      <c r="AD40" s="157">
        <f t="shared" si="17"/>
        <v>1993</v>
      </c>
      <c r="AE40" s="157">
        <f t="shared" si="17"/>
        <v>1994</v>
      </c>
      <c r="AF40" s="157">
        <f t="shared" si="17"/>
        <v>1995</v>
      </c>
      <c r="AG40" s="157">
        <f t="shared" si="17"/>
        <v>1996</v>
      </c>
      <c r="AH40" s="157">
        <f t="shared" si="17"/>
        <v>1997</v>
      </c>
      <c r="AI40" s="157">
        <f t="shared" si="17"/>
        <v>1998</v>
      </c>
      <c r="AJ40" s="157">
        <f t="shared" si="17"/>
        <v>1999</v>
      </c>
      <c r="AK40" s="157">
        <f t="shared" si="17"/>
        <v>2000</v>
      </c>
      <c r="AL40" s="157">
        <f t="shared" si="17"/>
        <v>2001</v>
      </c>
      <c r="AM40" s="157">
        <f t="shared" si="17"/>
        <v>2002</v>
      </c>
      <c r="AN40" s="157">
        <f t="shared" si="17"/>
        <v>2003</v>
      </c>
      <c r="AO40" s="157">
        <f t="shared" si="17"/>
        <v>2004</v>
      </c>
      <c r="AP40" s="157">
        <f t="shared" si="17"/>
        <v>2005</v>
      </c>
      <c r="AQ40" s="157">
        <f t="shared" ref="AQ40:AZ40" si="18">AP40+1</f>
        <v>2006</v>
      </c>
      <c r="AR40" s="157">
        <f t="shared" si="18"/>
        <v>2007</v>
      </c>
      <c r="AS40" s="157">
        <f t="shared" si="18"/>
        <v>2008</v>
      </c>
      <c r="AT40" s="157">
        <f t="shared" si="18"/>
        <v>2009</v>
      </c>
      <c r="AU40" s="157">
        <f t="shared" si="18"/>
        <v>2010</v>
      </c>
      <c r="AV40" s="157">
        <f t="shared" si="18"/>
        <v>2011</v>
      </c>
      <c r="AW40" s="157">
        <f t="shared" si="18"/>
        <v>2012</v>
      </c>
      <c r="AX40" s="157">
        <f t="shared" si="18"/>
        <v>2013</v>
      </c>
      <c r="AY40" s="157">
        <f t="shared" si="18"/>
        <v>2014</v>
      </c>
      <c r="AZ40" s="157">
        <f t="shared" si="18"/>
        <v>2015</v>
      </c>
      <c r="BA40" s="157">
        <f t="shared" ref="BA40:BG40" si="19">AZ40+1</f>
        <v>2016</v>
      </c>
      <c r="BB40" s="157">
        <f t="shared" si="19"/>
        <v>2017</v>
      </c>
      <c r="BC40" s="157">
        <f t="shared" si="19"/>
        <v>2018</v>
      </c>
      <c r="BD40" s="157">
        <f t="shared" si="19"/>
        <v>2019</v>
      </c>
      <c r="BE40" s="157">
        <f t="shared" si="19"/>
        <v>2020</v>
      </c>
      <c r="BF40" s="157">
        <f t="shared" si="19"/>
        <v>2021</v>
      </c>
      <c r="BG40" s="157">
        <f t="shared" si="19"/>
        <v>2022</v>
      </c>
      <c r="BH40" s="294"/>
    </row>
    <row r="41" spans="19:78">
      <c r="V41" s="478" t="s">
        <v>348</v>
      </c>
      <c r="W41" s="295"/>
      <c r="X41" s="295"/>
      <c r="Y41" s="295"/>
      <c r="Z41" s="295"/>
      <c r="AA41" s="295"/>
      <c r="AB41" s="524">
        <f>AB$5/AA$5-1</f>
        <v>-3.9047183613019065E-3</v>
      </c>
      <c r="AC41" s="524">
        <f t="shared" ref="AC41:BG41" si="20">AC$5/AB$5-1</f>
        <v>-8.6639017216062486E-3</v>
      </c>
      <c r="AD41" s="524">
        <f t="shared" si="20"/>
        <v>1.4156623691168324E-2</v>
      </c>
      <c r="AE41" s="524">
        <f t="shared" si="20"/>
        <v>-4.0190790315739466E-3</v>
      </c>
      <c r="AF41" s="524">
        <f t="shared" si="20"/>
        <v>2.6307910665381407E-2</v>
      </c>
      <c r="AG41" s="524">
        <f t="shared" si="20"/>
        <v>6.3483388647380679E-3</v>
      </c>
      <c r="AH41" s="524">
        <f t="shared" si="20"/>
        <v>-5.8285213031333938E-2</v>
      </c>
      <c r="AI41" s="524">
        <f t="shared" si="20"/>
        <v>-3.8248967804150991E-2</v>
      </c>
      <c r="AJ41" s="524">
        <f t="shared" si="20"/>
        <v>-5.6585874592451901E-3</v>
      </c>
      <c r="AK41" s="524">
        <f t="shared" si="20"/>
        <v>1.4250880505635166E-3</v>
      </c>
      <c r="AL41" s="524">
        <f t="shared" si="20"/>
        <v>-4.1724769459728805E-2</v>
      </c>
      <c r="AM41" s="524">
        <f t="shared" si="20"/>
        <v>1.339427829030182E-2</v>
      </c>
      <c r="AN41" s="524">
        <f t="shared" si="20"/>
        <v>-1.930837089783255E-3</v>
      </c>
      <c r="AO41" s="524">
        <f t="shared" si="20"/>
        <v>9.8876515065280834E-2</v>
      </c>
      <c r="AP41" s="524">
        <f t="shared" si="20"/>
        <v>5.8727990757155402E-2</v>
      </c>
      <c r="AQ41" s="524">
        <f t="shared" si="20"/>
        <v>3.2433266761795032E-2</v>
      </c>
      <c r="AR41" s="524">
        <f t="shared" si="20"/>
        <v>7.4898988548932621E-3</v>
      </c>
      <c r="AS41" s="524">
        <f t="shared" si="20"/>
        <v>-3.963985405850734E-2</v>
      </c>
      <c r="AT41" s="524">
        <f t="shared" si="20"/>
        <v>-7.3899394560643872E-2</v>
      </c>
      <c r="AU41" s="524">
        <f t="shared" si="20"/>
        <v>5.7143473040443871E-2</v>
      </c>
      <c r="AV41" s="524">
        <f t="shared" si="20"/>
        <v>-0.22326340076310058</v>
      </c>
      <c r="AW41" s="524">
        <f t="shared" si="20"/>
        <v>1.5577736140480969E-2</v>
      </c>
      <c r="AX41" s="524">
        <f t="shared" si="20"/>
        <v>-5.9041449375375366E-2</v>
      </c>
      <c r="AY41" s="524">
        <f t="shared" si="20"/>
        <v>-2.6477636524228521E-2</v>
      </c>
      <c r="AZ41" s="524">
        <f t="shared" si="20"/>
        <v>5.7161291374569156E-2</v>
      </c>
      <c r="BA41" s="524">
        <f t="shared" si="20"/>
        <v>8.8963674279146643E-2</v>
      </c>
      <c r="BB41" s="524">
        <f t="shared" si="20"/>
        <v>5.2396687340319881E-2</v>
      </c>
      <c r="BC41" s="524">
        <f t="shared" si="20"/>
        <v>-2.813846516939511E-2</v>
      </c>
      <c r="BD41" s="524">
        <f t="shared" si="20"/>
        <v>-2.7651822453649277E-2</v>
      </c>
      <c r="BE41" s="524">
        <f t="shared" si="20"/>
        <v>-1.7108858051995135E-3</v>
      </c>
      <c r="BF41" s="524">
        <f t="shared" si="20"/>
        <v>1.4404516426393066E-2</v>
      </c>
      <c r="BG41" s="524">
        <f t="shared" si="20"/>
        <v>-1.71479200729725E-2</v>
      </c>
      <c r="BH41" s="318"/>
      <c r="BI41" s="292"/>
      <c r="BJ41" s="292"/>
      <c r="BK41" s="292"/>
      <c r="BL41" s="292"/>
      <c r="BM41" s="292"/>
      <c r="BN41" s="292"/>
      <c r="BO41" s="292"/>
      <c r="BP41" s="292"/>
      <c r="BQ41" s="292"/>
      <c r="BR41" s="292"/>
      <c r="BS41" s="292"/>
      <c r="BT41" s="292"/>
      <c r="BU41" s="292"/>
      <c r="BV41" s="292"/>
      <c r="BW41" s="292"/>
      <c r="BX41" s="292"/>
      <c r="BY41" s="292"/>
      <c r="BZ41" s="292"/>
    </row>
    <row r="42" spans="19:78">
      <c r="V42" s="504" t="s">
        <v>349</v>
      </c>
      <c r="W42" s="295"/>
      <c r="X42" s="295"/>
      <c r="Y42" s="295"/>
      <c r="Z42" s="295"/>
      <c r="AA42" s="295"/>
      <c r="AB42" s="524">
        <f>AB$11/AA$11-1</f>
        <v>-6.7653168984726619E-2</v>
      </c>
      <c r="AC42" s="524">
        <f t="shared" ref="AC42:BG42" si="21">AC$11/AB$11-1</f>
        <v>-0.17594920904375388</v>
      </c>
      <c r="AD42" s="524">
        <f t="shared" si="21"/>
        <v>-0.14454500653474678</v>
      </c>
      <c r="AE42" s="524">
        <f t="shared" si="21"/>
        <v>-7.1569625611706655E-2</v>
      </c>
      <c r="AF42" s="524">
        <f t="shared" si="21"/>
        <v>-0.11032948606107418</v>
      </c>
      <c r="AG42" s="524">
        <f t="shared" si="21"/>
        <v>-0.12050700766731792</v>
      </c>
      <c r="AH42" s="524">
        <f t="shared" si="21"/>
        <v>-6.2624226358738655E-2</v>
      </c>
      <c r="AI42" s="524">
        <f t="shared" si="21"/>
        <v>-7.1240842697966156E-2</v>
      </c>
      <c r="AJ42" s="524">
        <f t="shared" si="21"/>
        <v>-2.7626842087645653E-2</v>
      </c>
      <c r="AK42" s="524">
        <f t="shared" si="21"/>
        <v>-6.8839053483194967E-2</v>
      </c>
      <c r="AL42" s="524">
        <f t="shared" si="21"/>
        <v>-0.12084542893305483</v>
      </c>
      <c r="AM42" s="524">
        <f t="shared" si="21"/>
        <v>-0.33852258612113539</v>
      </c>
      <c r="AN42" s="524">
        <f t="shared" si="21"/>
        <v>-5.8882805364970925E-2</v>
      </c>
      <c r="AO42" s="524">
        <f t="shared" si="21"/>
        <v>-2.1462205126101752E-2</v>
      </c>
      <c r="AP42" s="524">
        <f t="shared" si="21"/>
        <v>-3.8225504016924372E-3</v>
      </c>
      <c r="AQ42" s="524">
        <f t="shared" si="21"/>
        <v>1.5371570395812384E-3</v>
      </c>
      <c r="AR42" s="524">
        <f t="shared" si="21"/>
        <v>-1.3652301034648096E-2</v>
      </c>
      <c r="AS42" s="524">
        <f t="shared" si="21"/>
        <v>-3.1908490582723825E-2</v>
      </c>
      <c r="AT42" s="524">
        <f t="shared" si="21"/>
        <v>-2.9969781981722399E-2</v>
      </c>
      <c r="AU42" s="524">
        <f t="shared" si="21"/>
        <v>-3.2803530881014287E-2</v>
      </c>
      <c r="AV42" s="524">
        <f t="shared" si="21"/>
        <v>-2.209877012448247E-2</v>
      </c>
      <c r="AW42" s="524">
        <f t="shared" si="21"/>
        <v>-1.950072052386409E-2</v>
      </c>
      <c r="AX42" s="524">
        <f t="shared" si="21"/>
        <v>-3.9008788802492367E-2</v>
      </c>
      <c r="AY42" s="524">
        <f t="shared" si="21"/>
        <v>-1.2010866695458366E-2</v>
      </c>
      <c r="AZ42" s="524">
        <f t="shared" si="21"/>
        <v>-2.6468433010554904E-2</v>
      </c>
      <c r="BA42" s="524">
        <f t="shared" si="21"/>
        <v>1.0819321706463603E-2</v>
      </c>
      <c r="BB42" s="524">
        <f t="shared" si="21"/>
        <v>1.175336743872446E-2</v>
      </c>
      <c r="BC42" s="524">
        <f t="shared" si="21"/>
        <v>-8.4102237904452593E-2</v>
      </c>
      <c r="BD42" s="524">
        <f t="shared" si="21"/>
        <v>-4.8677771771134526E-2</v>
      </c>
      <c r="BE42" s="524">
        <f t="shared" si="21"/>
        <v>-4.1489569753478839E-2</v>
      </c>
      <c r="BF42" s="524">
        <f t="shared" si="21"/>
        <v>3.5096613233507323E-3</v>
      </c>
      <c r="BG42" s="524">
        <f t="shared" si="21"/>
        <v>-4.2579100742978548E-2</v>
      </c>
      <c r="BH42" s="318"/>
      <c r="BI42" s="292"/>
      <c r="BJ42" s="292"/>
      <c r="BK42" s="292"/>
      <c r="BL42" s="292"/>
      <c r="BM42" s="292"/>
      <c r="BN42" s="292"/>
      <c r="BO42" s="292"/>
      <c r="BP42" s="292"/>
      <c r="BQ42" s="292"/>
      <c r="BR42" s="292"/>
      <c r="BS42" s="292"/>
      <c r="BT42" s="292"/>
      <c r="BU42" s="292"/>
      <c r="BV42" s="292"/>
      <c r="BW42" s="292"/>
      <c r="BX42" s="292"/>
      <c r="BY42" s="292"/>
      <c r="BZ42" s="292"/>
    </row>
    <row r="43" spans="19:78">
      <c r="V43" s="478" t="s">
        <v>220</v>
      </c>
      <c r="W43" s="295"/>
      <c r="X43" s="295"/>
      <c r="Y43" s="295"/>
      <c r="Z43" s="295"/>
      <c r="AA43" s="295"/>
      <c r="AB43" s="524">
        <f>AB$14/AA$14-1</f>
        <v>-3.7604330087778193E-2</v>
      </c>
      <c r="AC43" s="524">
        <f t="shared" ref="AC43:BG43" si="22">AC$14/AB$14-1</f>
        <v>-5.7774936723812842E-2</v>
      </c>
      <c r="AD43" s="524">
        <f t="shared" si="22"/>
        <v>-4.9945441082617115E-2</v>
      </c>
      <c r="AE43" s="524">
        <f t="shared" si="22"/>
        <v>6.9271906371466407E-2</v>
      </c>
      <c r="AF43" s="524">
        <f t="shared" si="22"/>
        <v>4.7877043927034402E-2</v>
      </c>
      <c r="AG43" s="524">
        <f t="shared" si="22"/>
        <v>-4.9615031809656762E-2</v>
      </c>
      <c r="AH43" s="524">
        <f t="shared" si="22"/>
        <v>-9.289151286575148E-3</v>
      </c>
      <c r="AI43" s="524">
        <f t="shared" si="22"/>
        <v>-4.3689655950773676E-2</v>
      </c>
      <c r="AJ43" s="524">
        <f t="shared" si="22"/>
        <v>-1.2031889406838969E-2</v>
      </c>
      <c r="AK43" s="524">
        <f t="shared" si="22"/>
        <v>4.2489157308030157E-2</v>
      </c>
      <c r="AL43" s="524">
        <f t="shared" si="22"/>
        <v>-4.4272690088061339E-2</v>
      </c>
      <c r="AM43" s="524">
        <f t="shared" si="22"/>
        <v>2.0915387343400704E-2</v>
      </c>
      <c r="AN43" s="524">
        <f t="shared" si="22"/>
        <v>-5.0864781128817982E-2</v>
      </c>
      <c r="AO43" s="524">
        <f t="shared" si="22"/>
        <v>6.9560765972903615E-2</v>
      </c>
      <c r="AP43" s="524">
        <f t="shared" si="22"/>
        <v>2.1865695651686057E-3</v>
      </c>
      <c r="AQ43" s="524">
        <f t="shared" si="22"/>
        <v>1.4737184943223625E-2</v>
      </c>
      <c r="AR43" s="524">
        <f t="shared" si="22"/>
        <v>-6.7638039344581791E-2</v>
      </c>
      <c r="AS43" s="524">
        <f t="shared" si="22"/>
        <v>-2.4902057655178056E-2</v>
      </c>
      <c r="AT43" s="524">
        <f t="shared" si="22"/>
        <v>3.2903070393698108E-2</v>
      </c>
      <c r="AU43" s="524">
        <f t="shared" si="22"/>
        <v>5.2038716129204188E-2</v>
      </c>
      <c r="AV43" s="524">
        <f t="shared" si="22"/>
        <v>-4.7045943123567024E-3</v>
      </c>
      <c r="AW43" s="524">
        <f t="shared" si="22"/>
        <v>-0.14034897896596399</v>
      </c>
      <c r="AX43" s="524">
        <f t="shared" si="22"/>
        <v>4.7431221364420129E-3</v>
      </c>
      <c r="AY43" s="524">
        <f t="shared" si="22"/>
        <v>-7.4459646442167293E-2</v>
      </c>
      <c r="AZ43" s="524">
        <f t="shared" si="22"/>
        <v>0.12977238349502374</v>
      </c>
      <c r="BA43" s="524">
        <f t="shared" si="22"/>
        <v>-0.10759035014867024</v>
      </c>
      <c r="BB43" s="524">
        <f t="shared" si="22"/>
        <v>-1.3242073316094283E-2</v>
      </c>
      <c r="BC43" s="524">
        <f t="shared" si="22"/>
        <v>-5.121970498072681E-2</v>
      </c>
      <c r="BD43" s="524">
        <f t="shared" si="22"/>
        <v>1.5448691829512473E-2</v>
      </c>
      <c r="BE43" s="524">
        <f t="shared" si="22"/>
        <v>-7.3537168232771344E-2</v>
      </c>
      <c r="BF43" s="524">
        <f t="shared" si="22"/>
        <v>0.14459839102072269</v>
      </c>
      <c r="BG43" s="524">
        <f t="shared" si="22"/>
        <v>-0.10994210536211757</v>
      </c>
      <c r="BH43" s="318"/>
      <c r="BI43" s="292"/>
      <c r="BJ43" s="292"/>
      <c r="BK43" s="292"/>
      <c r="BL43" s="292"/>
      <c r="BM43" s="292"/>
      <c r="BN43" s="292"/>
      <c r="BO43" s="292"/>
      <c r="BP43" s="292"/>
      <c r="BQ43" s="292"/>
      <c r="BR43" s="292"/>
      <c r="BS43" s="292"/>
      <c r="BT43" s="292"/>
      <c r="BU43" s="292"/>
      <c r="BV43" s="292"/>
      <c r="BW43" s="292"/>
      <c r="BX43" s="292"/>
      <c r="BY43" s="292"/>
      <c r="BZ43" s="292"/>
    </row>
    <row r="44" spans="19:78">
      <c r="V44" s="526" t="s">
        <v>213</v>
      </c>
      <c r="W44" s="552"/>
      <c r="X44" s="552"/>
      <c r="Y44" s="552"/>
      <c r="Z44" s="552"/>
      <c r="AA44" s="552"/>
      <c r="AB44" s="553">
        <f>AB$17/AA$17-1</f>
        <v>-6.3494390627314434E-3</v>
      </c>
      <c r="AC44" s="553">
        <f t="shared" ref="AC44:BG44" si="23">AC$17/AB$17-1</f>
        <v>3.5722237404219648E-2</v>
      </c>
      <c r="AD44" s="553">
        <f t="shared" si="23"/>
        <v>-2.820434797098037E-3</v>
      </c>
      <c r="AE44" s="553">
        <f t="shared" si="23"/>
        <v>2.0689031825037674E-2</v>
      </c>
      <c r="AF44" s="553">
        <f t="shared" si="23"/>
        <v>-1.9721637791311419E-2</v>
      </c>
      <c r="AG44" s="553">
        <f t="shared" si="23"/>
        <v>-2.2742578656278933E-2</v>
      </c>
      <c r="AH44" s="553">
        <f t="shared" si="23"/>
        <v>5.77490898132349E-3</v>
      </c>
      <c r="AI44" s="553">
        <f t="shared" si="23"/>
        <v>-4.0240960653378566E-2</v>
      </c>
      <c r="AJ44" s="553">
        <f t="shared" si="23"/>
        <v>4.0294411942838337E-3</v>
      </c>
      <c r="AK44" s="553">
        <f t="shared" si="23"/>
        <v>-5.2967170233446659E-3</v>
      </c>
      <c r="AL44" s="553">
        <f t="shared" si="23"/>
        <v>-1.8249251393015697E-2</v>
      </c>
      <c r="AM44" s="553">
        <f t="shared" si="23"/>
        <v>5.9556264337661258E-3</v>
      </c>
      <c r="AN44" s="553">
        <f t="shared" si="23"/>
        <v>-1.9044217051238044E-2</v>
      </c>
      <c r="AO44" s="553">
        <f t="shared" si="23"/>
        <v>-1.2766796479768416E-5</v>
      </c>
      <c r="AP44" s="553">
        <f t="shared" si="23"/>
        <v>1.3079362383925375E-2</v>
      </c>
      <c r="AQ44" s="553">
        <f t="shared" si="23"/>
        <v>-7.5261953381081659E-3</v>
      </c>
      <c r="AR44" s="553">
        <f t="shared" si="23"/>
        <v>-8.9523607128072502E-3</v>
      </c>
      <c r="AS44" s="553">
        <f t="shared" si="23"/>
        <v>-1.2800233414458573E-2</v>
      </c>
      <c r="AT44" s="553">
        <f t="shared" si="23"/>
        <v>1.299277289564138E-3</v>
      </c>
      <c r="AU44" s="553">
        <f t="shared" si="23"/>
        <v>-4.2238331640538362E-3</v>
      </c>
      <c r="AV44" s="553">
        <f t="shared" si="23"/>
        <v>-2.6190204499677017E-2</v>
      </c>
      <c r="AW44" s="553">
        <f t="shared" si="23"/>
        <v>-1.6474839316096168E-2</v>
      </c>
      <c r="AX44" s="553">
        <f t="shared" si="23"/>
        <v>1.3112542372007763E-2</v>
      </c>
      <c r="AY44" s="553">
        <f t="shared" si="23"/>
        <v>-9.6248760049469917E-3</v>
      </c>
      <c r="AZ44" s="553">
        <f t="shared" si="23"/>
        <v>-7.9596639301662275E-3</v>
      </c>
      <c r="BA44" s="553">
        <f t="shared" si="23"/>
        <v>4.356161117073265E-3</v>
      </c>
      <c r="BB44" s="553">
        <f t="shared" si="23"/>
        <v>-1.3599236651282709E-3</v>
      </c>
      <c r="BC44" s="553">
        <f t="shared" si="23"/>
        <v>-4.6504564940169635E-3</v>
      </c>
      <c r="BD44" s="553">
        <f t="shared" si="23"/>
        <v>2.1631743431900219E-3</v>
      </c>
      <c r="BE44" s="553">
        <f t="shared" si="23"/>
        <v>4.7069456637451879E-3</v>
      </c>
      <c r="BF44" s="553">
        <f t="shared" si="23"/>
        <v>4.7075050717180211E-3</v>
      </c>
      <c r="BG44" s="553">
        <f t="shared" si="23"/>
        <v>-7.2559132743751364E-3</v>
      </c>
      <c r="BH44" s="318"/>
    </row>
    <row r="45" spans="19:78">
      <c r="V45" s="614" t="s">
        <v>350</v>
      </c>
      <c r="W45" s="529"/>
      <c r="X45" s="529"/>
      <c r="Y45" s="529"/>
      <c r="Z45" s="529"/>
      <c r="AA45" s="529"/>
      <c r="AB45" s="541">
        <f>AB$18/AA$18-1</f>
        <v>1.986392541200166E-2</v>
      </c>
      <c r="AC45" s="541">
        <f t="shared" ref="AC45:BG45" si="24">AC$18/AB$18-1</f>
        <v>6.7050358649003439E-3</v>
      </c>
      <c r="AD45" s="541">
        <f t="shared" si="24"/>
        <v>-1.0641060037703487E-2</v>
      </c>
      <c r="AE45" s="541">
        <f t="shared" si="24"/>
        <v>-1.5383872000533705E-2</v>
      </c>
      <c r="AF45" s="541">
        <f t="shared" si="24"/>
        <v>-1.123370592043349E-2</v>
      </c>
      <c r="AG45" s="541">
        <f t="shared" si="24"/>
        <v>-1.0790653398434324E-2</v>
      </c>
      <c r="AH45" s="541">
        <f t="shared" si="24"/>
        <v>-4.4427265975446328E-3</v>
      </c>
      <c r="AI45" s="541">
        <f t="shared" si="24"/>
        <v>-6.491599079917143E-3</v>
      </c>
      <c r="AJ45" s="541">
        <f t="shared" si="24"/>
        <v>-4.8469284342600449E-3</v>
      </c>
      <c r="AK45" s="541">
        <f t="shared" si="24"/>
        <v>-1.1775550856730987E-2</v>
      </c>
      <c r="AL45" s="541">
        <f t="shared" si="24"/>
        <v>5.2724774078207748E-3</v>
      </c>
      <c r="AM45" s="541">
        <f t="shared" si="24"/>
        <v>-7.0678851459720082E-3</v>
      </c>
      <c r="AN45" s="541">
        <f t="shared" si="24"/>
        <v>-1.1038307153679927E-2</v>
      </c>
      <c r="AO45" s="541">
        <f t="shared" si="24"/>
        <v>-2.0593679626301653E-2</v>
      </c>
      <c r="AP45" s="541">
        <f t="shared" si="24"/>
        <v>-2.0912582891279285E-3</v>
      </c>
      <c r="AQ45" s="541">
        <f t="shared" si="24"/>
        <v>-2.8187496125168243E-3</v>
      </c>
      <c r="AR45" s="541">
        <f t="shared" si="24"/>
        <v>5.4433368463040477E-3</v>
      </c>
      <c r="AS45" s="541">
        <f t="shared" si="24"/>
        <v>-9.9652956186679909E-3</v>
      </c>
      <c r="AT45" s="541">
        <f t="shared" si="24"/>
        <v>-1.2471267862530611E-2</v>
      </c>
      <c r="AU45" s="541">
        <f t="shared" si="24"/>
        <v>-3.2742723034085985E-2</v>
      </c>
      <c r="AV45" s="541">
        <f t="shared" si="24"/>
        <v>-5.8332473567925813E-3</v>
      </c>
      <c r="AW45" s="541">
        <f t="shared" si="24"/>
        <v>-2.4666262062959743E-2</v>
      </c>
      <c r="AX45" s="541">
        <f t="shared" si="24"/>
        <v>-2.7194663705480515E-2</v>
      </c>
      <c r="AY45" s="541">
        <f t="shared" si="24"/>
        <v>-2.4995456369681479E-2</v>
      </c>
      <c r="AZ45" s="541">
        <f t="shared" si="24"/>
        <v>-1.2634250501762923E-3</v>
      </c>
      <c r="BA45" s="541">
        <f t="shared" si="24"/>
        <v>-7.0579269996003946E-3</v>
      </c>
      <c r="BB45" s="541">
        <f t="shared" si="24"/>
        <v>1.7870306080287612E-3</v>
      </c>
      <c r="BC45" s="541">
        <f t="shared" si="24"/>
        <v>-3.8871164593403673E-3</v>
      </c>
      <c r="BD45" s="541">
        <f t="shared" si="24"/>
        <v>1.3169356306520941E-2</v>
      </c>
      <c r="BE45" s="541">
        <f t="shared" si="24"/>
        <v>8.9892568044933618E-3</v>
      </c>
      <c r="BF45" s="541">
        <f t="shared" si="24"/>
        <v>1.1131644860443046E-2</v>
      </c>
      <c r="BG45" s="541">
        <f t="shared" si="24"/>
        <v>1.7061618638800624E-3</v>
      </c>
      <c r="BH45" s="318"/>
    </row>
    <row r="46" spans="19:78">
      <c r="V46" s="615" t="s">
        <v>351</v>
      </c>
      <c r="W46" s="533"/>
      <c r="X46" s="533"/>
      <c r="Y46" s="533"/>
      <c r="Z46" s="533"/>
      <c r="AA46" s="533"/>
      <c r="AB46" s="542">
        <f>AB$20/AA$20-1</f>
        <v>-2.9163340441840879E-2</v>
      </c>
      <c r="AC46" s="542">
        <f t="shared" ref="AC46:BG46" si="25">AC$20/AB$20-1</f>
        <v>6.9992141645478068E-2</v>
      </c>
      <c r="AD46" s="542">
        <f t="shared" si="25"/>
        <v>8.9593249638890704E-3</v>
      </c>
      <c r="AE46" s="542">
        <f t="shared" si="25"/>
        <v>6.0165493129793912E-2</v>
      </c>
      <c r="AF46" s="542">
        <f t="shared" si="25"/>
        <v>-2.8593055900601683E-2</v>
      </c>
      <c r="AG46" s="542">
        <f t="shared" si="25"/>
        <v>-3.4989498989562384E-2</v>
      </c>
      <c r="AH46" s="542">
        <f t="shared" si="25"/>
        <v>1.7595722567598004E-2</v>
      </c>
      <c r="AI46" s="542">
        <f t="shared" si="25"/>
        <v>-7.0315749706738151E-2</v>
      </c>
      <c r="AJ46" s="542">
        <f t="shared" si="25"/>
        <v>1.4365645356409829E-2</v>
      </c>
      <c r="AK46" s="542">
        <f t="shared" si="25"/>
        <v>4.2409681140946898E-3</v>
      </c>
      <c r="AL46" s="542">
        <f t="shared" si="25"/>
        <v>-3.8465601489637513E-2</v>
      </c>
      <c r="AM46" s="542">
        <f t="shared" si="25"/>
        <v>1.8796931102805337E-2</v>
      </c>
      <c r="AN46" s="542">
        <f t="shared" si="25"/>
        <v>-2.5755173744209325E-2</v>
      </c>
      <c r="AO46" s="542">
        <f t="shared" si="25"/>
        <v>2.2149255090335052E-2</v>
      </c>
      <c r="AP46" s="542">
        <f t="shared" si="25"/>
        <v>2.8522878865267831E-2</v>
      </c>
      <c r="AQ46" s="542">
        <f t="shared" si="25"/>
        <v>-7.0231586737001805E-3</v>
      </c>
      <c r="AR46" s="542">
        <f t="shared" si="25"/>
        <v>-1.6730451426821835E-2</v>
      </c>
      <c r="AS46" s="542">
        <f t="shared" si="25"/>
        <v>-1.3514240494540086E-2</v>
      </c>
      <c r="AT46" s="542">
        <f t="shared" si="25"/>
        <v>1.5225885937952377E-2</v>
      </c>
      <c r="AU46" s="542">
        <f t="shared" si="25"/>
        <v>2.0166091293776889E-2</v>
      </c>
      <c r="AV46" s="542">
        <f t="shared" si="25"/>
        <v>-4.5198065398411202E-2</v>
      </c>
      <c r="AW46" s="542">
        <f t="shared" si="25"/>
        <v>-1.0704521727403882E-2</v>
      </c>
      <c r="AX46" s="542">
        <f t="shared" si="25"/>
        <v>4.9247901282066797E-2</v>
      </c>
      <c r="AY46" s="542">
        <f t="shared" si="25"/>
        <v>1.9567061803509311E-3</v>
      </c>
      <c r="AZ46" s="542">
        <f t="shared" si="25"/>
        <v>-1.3254374343782072E-2</v>
      </c>
      <c r="BA46" s="542">
        <f t="shared" si="25"/>
        <v>1.5681280391476315E-2</v>
      </c>
      <c r="BB46" s="542">
        <f t="shared" si="25"/>
        <v>-4.4290606656426368E-3</v>
      </c>
      <c r="BC46" s="542">
        <f t="shared" si="25"/>
        <v>-6.1808823155007353E-3</v>
      </c>
      <c r="BD46" s="542">
        <f t="shared" si="25"/>
        <v>-5.7249329984739861E-3</v>
      </c>
      <c r="BE46" s="542">
        <f t="shared" si="25"/>
        <v>2.2118293197070926E-3</v>
      </c>
      <c r="BF46" s="542">
        <f t="shared" si="25"/>
        <v>-1.2700734380115541E-3</v>
      </c>
      <c r="BG46" s="542">
        <f t="shared" si="25"/>
        <v>-1.1096603460731824E-2</v>
      </c>
      <c r="BH46" s="318"/>
    </row>
    <row r="47" spans="19:78">
      <c r="V47" s="616" t="s">
        <v>352</v>
      </c>
      <c r="W47" s="537"/>
      <c r="X47" s="537"/>
      <c r="Y47" s="537"/>
      <c r="Z47" s="537"/>
      <c r="AA47" s="537"/>
      <c r="AB47" s="551">
        <f>SUM(AB$19,AB$21)/SUM(AA$19,AA$21)-1</f>
        <v>2.115094300124909E-3</v>
      </c>
      <c r="AC47" s="551">
        <f t="shared" ref="AC47:BG47" si="26">SUM(AC$19,AC$21)/SUM(AB$19,AB$21)-1</f>
        <v>2.7232953219824552E-4</v>
      </c>
      <c r="AD47" s="551">
        <f t="shared" si="26"/>
        <v>-2.350129500640763E-2</v>
      </c>
      <c r="AE47" s="551">
        <f t="shared" si="26"/>
        <v>-2.4885208566607364E-2</v>
      </c>
      <c r="AF47" s="551">
        <f t="shared" si="26"/>
        <v>-7.9096606764793576E-3</v>
      </c>
      <c r="AG47" s="551">
        <f t="shared" si="26"/>
        <v>-8.0101875685540946E-3</v>
      </c>
      <c r="AH47" s="551">
        <f t="shared" si="26"/>
        <v>-1.0955354722667399E-2</v>
      </c>
      <c r="AI47" s="551">
        <f t="shared" si="26"/>
        <v>-1.6647423699817421E-2</v>
      </c>
      <c r="AJ47" s="551">
        <f t="shared" si="26"/>
        <v>-9.2596680171551649E-3</v>
      </c>
      <c r="AK47" s="551">
        <f t="shared" si="26"/>
        <v>-2.3192114189291346E-2</v>
      </c>
      <c r="AL47" s="551">
        <f t="shared" si="26"/>
        <v>-6.8935086097637877E-3</v>
      </c>
      <c r="AM47" s="551">
        <f t="shared" si="26"/>
        <v>-4.7347169712457227E-3</v>
      </c>
      <c r="AN47" s="551">
        <f t="shared" si="26"/>
        <v>-1.6308671163263289E-2</v>
      </c>
      <c r="AO47" s="551">
        <f t="shared" si="26"/>
        <v>-2.4988999358868336E-2</v>
      </c>
      <c r="AP47" s="551">
        <f t="shared" si="26"/>
        <v>-4.5684867805596552E-3</v>
      </c>
      <c r="AQ47" s="551">
        <f t="shared" si="26"/>
        <v>-2.3531048652130959E-2</v>
      </c>
      <c r="AR47" s="551">
        <f t="shared" si="26"/>
        <v>-1.9384854274676067E-2</v>
      </c>
      <c r="AS47" s="551">
        <f t="shared" si="26"/>
        <v>-1.8531999415583478E-2</v>
      </c>
      <c r="AT47" s="551">
        <f t="shared" si="26"/>
        <v>-1.5276544733911712E-2</v>
      </c>
      <c r="AU47" s="551">
        <f t="shared" si="26"/>
        <v>-2.2494105740715864E-2</v>
      </c>
      <c r="AV47" s="551">
        <f t="shared" si="26"/>
        <v>-1.7798817030372227E-3</v>
      </c>
      <c r="AW47" s="551">
        <f t="shared" si="26"/>
        <v>-1.6605364054018357E-2</v>
      </c>
      <c r="AX47" s="551">
        <f t="shared" si="26"/>
        <v>-2.3566663416148104E-2</v>
      </c>
      <c r="AY47" s="551">
        <f t="shared" si="26"/>
        <v>-1.7879591517756199E-2</v>
      </c>
      <c r="AZ47" s="551">
        <f t="shared" si="26"/>
        <v>-2.5218067480864415E-3</v>
      </c>
      <c r="BA47" s="551">
        <f t="shared" si="26"/>
        <v>-1.5439329625961284E-2</v>
      </c>
      <c r="BB47" s="551">
        <f t="shared" si="26"/>
        <v>4.2266037966931513E-3</v>
      </c>
      <c r="BC47" s="551">
        <f t="shared" si="26"/>
        <v>5.3723637574298877E-4</v>
      </c>
      <c r="BD47" s="551">
        <f t="shared" si="26"/>
        <v>7.2411577247686321E-3</v>
      </c>
      <c r="BE47" s="551">
        <f t="shared" si="26"/>
        <v>3.6504177642067148E-3</v>
      </c>
      <c r="BF47" s="551">
        <f t="shared" si="26"/>
        <v>1.3733520289531231E-2</v>
      </c>
      <c r="BG47" s="551">
        <f t="shared" si="26"/>
        <v>-1.6490121564231575E-2</v>
      </c>
      <c r="BH47" s="318"/>
    </row>
    <row r="48" spans="19:78">
      <c r="V48" s="617" t="s">
        <v>214</v>
      </c>
      <c r="W48" s="295"/>
      <c r="X48" s="295"/>
      <c r="Y48" s="295"/>
      <c r="Z48" s="295"/>
      <c r="AA48" s="295"/>
      <c r="AB48" s="524">
        <f>AB$22/AA$22-1</f>
        <v>-1.1491335662734858E-2</v>
      </c>
      <c r="AC48" s="524">
        <f t="shared" ref="AC48:BG48" si="27">AC$22/AB$22-1</f>
        <v>-8.1510593686910937E-3</v>
      </c>
      <c r="AD48" s="524">
        <f t="shared" si="27"/>
        <v>-2.1508036706914813E-2</v>
      </c>
      <c r="AE48" s="524">
        <f t="shared" si="27"/>
        <v>-2.0444863467878882E-2</v>
      </c>
      <c r="AF48" s="524">
        <f t="shared" si="27"/>
        <v>-2.9543974136502227E-2</v>
      </c>
      <c r="AG48" s="524">
        <f t="shared" si="27"/>
        <v>-2.9396694140520707E-2</v>
      </c>
      <c r="AH48" s="524">
        <f t="shared" si="27"/>
        <v>-3.3610028407484727E-2</v>
      </c>
      <c r="AI48" s="524">
        <f t="shared" si="27"/>
        <v>-4.1294404382807404E-2</v>
      </c>
      <c r="AJ48" s="524">
        <f t="shared" si="27"/>
        <v>-3.8832547409182072E-2</v>
      </c>
      <c r="AK48" s="524">
        <f t="shared" si="27"/>
        <v>-3.72995910445727E-2</v>
      </c>
      <c r="AL48" s="524">
        <f t="shared" si="27"/>
        <v>-4.4770636593096991E-2</v>
      </c>
      <c r="AM48" s="524">
        <f t="shared" si="27"/>
        <v>-4.3730265285770176E-2</v>
      </c>
      <c r="AN48" s="524">
        <f t="shared" si="27"/>
        <v>-4.2082866809941555E-2</v>
      </c>
      <c r="AO48" s="524">
        <f t="shared" si="27"/>
        <v>-4.7276470953489969E-2</v>
      </c>
      <c r="AP48" s="524">
        <f t="shared" si="27"/>
        <v>-4.7721735950010502E-2</v>
      </c>
      <c r="AQ48" s="524">
        <f t="shared" si="27"/>
        <v>-5.603429149065664E-2</v>
      </c>
      <c r="AR48" s="524">
        <f t="shared" si="27"/>
        <v>-5.5272174286502884E-2</v>
      </c>
      <c r="AS48" s="524">
        <f t="shared" si="27"/>
        <v>-5.8565998121422602E-2</v>
      </c>
      <c r="AT48" s="524">
        <f t="shared" si="27"/>
        <v>-6.6799096716430806E-2</v>
      </c>
      <c r="AU48" s="524">
        <f t="shared" si="27"/>
        <v>-6.3643214637544854E-2</v>
      </c>
      <c r="AV48" s="524">
        <f t="shared" si="27"/>
        <v>-5.188164390203609E-2</v>
      </c>
      <c r="AW48" s="524">
        <f t="shared" si="27"/>
        <v>-5.0767186446311396E-2</v>
      </c>
      <c r="AX48" s="524">
        <f t="shared" si="27"/>
        <v>-4.8818243159585939E-2</v>
      </c>
      <c r="AY48" s="524">
        <f t="shared" si="27"/>
        <v>-4.9593463214399836E-2</v>
      </c>
      <c r="AZ48" s="524">
        <f t="shared" si="27"/>
        <v>-4.9931731309163951E-2</v>
      </c>
      <c r="BA48" s="524">
        <f t="shared" si="27"/>
        <v>-5.1485931145723418E-2</v>
      </c>
      <c r="BB48" s="524">
        <f t="shared" si="27"/>
        <v>-5.3917580803784282E-2</v>
      </c>
      <c r="BC48" s="524">
        <f t="shared" si="27"/>
        <v>-4.4218539115614353E-2</v>
      </c>
      <c r="BD48" s="524">
        <f t="shared" si="27"/>
        <v>-4.1012794615186032E-2</v>
      </c>
      <c r="BE48" s="524">
        <f t="shared" si="27"/>
        <v>-4.7222486031149202E-2</v>
      </c>
      <c r="BF48" s="524">
        <f t="shared" si="27"/>
        <v>-4.0047988445672478E-2</v>
      </c>
      <c r="BG48" s="524">
        <f t="shared" si="27"/>
        <v>-3.1121435914357787E-2</v>
      </c>
      <c r="BH48" s="618"/>
    </row>
    <row r="49" spans="1:78" s="30" customFormat="1" ht="15" customHeight="1">
      <c r="A49" s="1223"/>
      <c r="B49" s="33"/>
      <c r="C49" s="33"/>
      <c r="D49" s="33"/>
      <c r="E49" s="33"/>
      <c r="F49" s="33"/>
      <c r="G49" s="33"/>
      <c r="H49" s="33"/>
      <c r="I49" s="33"/>
      <c r="J49" s="33"/>
      <c r="K49" s="33"/>
      <c r="L49" s="33"/>
      <c r="M49" s="33"/>
      <c r="N49" s="33"/>
      <c r="O49" s="33"/>
      <c r="P49" s="33"/>
      <c r="Q49" s="33"/>
      <c r="R49" s="33"/>
      <c r="S49" s="33"/>
      <c r="T49" s="292"/>
      <c r="U49" s="33"/>
      <c r="V49" s="614" t="s">
        <v>353</v>
      </c>
      <c r="W49" s="529"/>
      <c r="X49" s="529"/>
      <c r="Y49" s="529"/>
      <c r="Z49" s="529"/>
      <c r="AA49" s="529"/>
      <c r="AB49" s="541">
        <f>AB$23/AA$23-1</f>
        <v>-1.2558367866519982E-2</v>
      </c>
      <c r="AC49" s="541">
        <f t="shared" ref="AC49:BG49" si="28">AC$23/AB$23-1</f>
        <v>-8.3369777480827301E-3</v>
      </c>
      <c r="AD49" s="541">
        <f t="shared" si="28"/>
        <v>-2.2951390863669374E-2</v>
      </c>
      <c r="AE49" s="541">
        <f t="shared" si="28"/>
        <v>-2.0718896023319444E-2</v>
      </c>
      <c r="AF49" s="541">
        <f t="shared" si="28"/>
        <v>-3.5463969323769828E-2</v>
      </c>
      <c r="AG49" s="541">
        <f t="shared" si="28"/>
        <v>-3.4639382973504995E-2</v>
      </c>
      <c r="AH49" s="541">
        <f t="shared" si="28"/>
        <v>-4.0179052845278673E-2</v>
      </c>
      <c r="AI49" s="541">
        <f t="shared" si="28"/>
        <v>-4.8480765703978634E-2</v>
      </c>
      <c r="AJ49" s="541">
        <f t="shared" si="28"/>
        <v>-4.8712541726091629E-2</v>
      </c>
      <c r="AK49" s="541">
        <f t="shared" si="28"/>
        <v>-4.7589572195593344E-2</v>
      </c>
      <c r="AL49" s="541">
        <f t="shared" si="28"/>
        <v>-4.9806649041617357E-2</v>
      </c>
      <c r="AM49" s="541">
        <f t="shared" si="28"/>
        <v>-5.2258395229528354E-2</v>
      </c>
      <c r="AN49" s="541">
        <f t="shared" si="28"/>
        <v>-5.5417975332961222E-2</v>
      </c>
      <c r="AO49" s="541">
        <f t="shared" si="28"/>
        <v>-6.0328182997491764E-2</v>
      </c>
      <c r="AP49" s="541">
        <f t="shared" si="28"/>
        <v>-6.3954344777303773E-2</v>
      </c>
      <c r="AQ49" s="541">
        <f t="shared" si="28"/>
        <v>-7.0248288133806458E-2</v>
      </c>
      <c r="AR49" s="541">
        <f t="shared" si="28"/>
        <v>-7.0024815634068927E-2</v>
      </c>
      <c r="AS49" s="541">
        <f t="shared" si="28"/>
        <v>-8.3989679121968752E-2</v>
      </c>
      <c r="AT49" s="541">
        <f t="shared" si="28"/>
        <v>-7.9973076619736738E-2</v>
      </c>
      <c r="AU49" s="541">
        <f t="shared" si="28"/>
        <v>-8.4905318227399218E-2</v>
      </c>
      <c r="AV49" s="541">
        <f t="shared" si="28"/>
        <v>-7.4648104372852186E-2</v>
      </c>
      <c r="AW49" s="541">
        <f t="shared" si="28"/>
        <v>-6.8327760348279254E-2</v>
      </c>
      <c r="AX49" s="541">
        <f t="shared" si="28"/>
        <v>-6.9815278144925719E-2</v>
      </c>
      <c r="AY49" s="541">
        <f t="shared" si="28"/>
        <v>-7.7814467939901211E-2</v>
      </c>
      <c r="AZ49" s="541">
        <f t="shared" si="28"/>
        <v>-7.5097075170005745E-2</v>
      </c>
      <c r="BA49" s="541">
        <f t="shared" si="28"/>
        <v>-7.8818153397503643E-2</v>
      </c>
      <c r="BB49" s="541">
        <f t="shared" si="28"/>
        <v>-6.9462439485239225E-2</v>
      </c>
      <c r="BC49" s="541">
        <f t="shared" si="28"/>
        <v>-7.2925026262503856E-2</v>
      </c>
      <c r="BD49" s="541">
        <f t="shared" si="28"/>
        <v>-6.8358989050181673E-2</v>
      </c>
      <c r="BE49" s="541">
        <f t="shared" si="28"/>
        <v>-6.879862185842589E-2</v>
      </c>
      <c r="BF49" s="541">
        <f t="shared" si="28"/>
        <v>-6.8122462742732814E-2</v>
      </c>
      <c r="BG49" s="541">
        <f t="shared" si="28"/>
        <v>-6.6399659574109871E-2</v>
      </c>
      <c r="BH49" s="619"/>
      <c r="BI49" s="312"/>
    </row>
    <row r="50" spans="1:78" s="30" customFormat="1" ht="15" customHeight="1">
      <c r="A50" s="1223"/>
      <c r="B50" s="33"/>
      <c r="C50" s="33"/>
      <c r="D50" s="33"/>
      <c r="E50" s="33"/>
      <c r="F50" s="33"/>
      <c r="G50" s="33"/>
      <c r="H50" s="33"/>
      <c r="I50" s="33"/>
      <c r="J50" s="33"/>
      <c r="K50" s="33"/>
      <c r="L50" s="33"/>
      <c r="M50" s="33"/>
      <c r="N50" s="33"/>
      <c r="O50" s="33"/>
      <c r="P50" s="33"/>
      <c r="Q50" s="33"/>
      <c r="R50" s="33"/>
      <c r="S50" s="33"/>
      <c r="T50" s="33"/>
      <c r="U50" s="33"/>
      <c r="V50" s="485" t="s">
        <v>221</v>
      </c>
      <c r="W50" s="533"/>
      <c r="X50" s="533"/>
      <c r="Y50" s="533"/>
      <c r="Z50" s="533"/>
      <c r="AA50" s="533"/>
      <c r="AB50" s="542">
        <f>AB$24/AA$24-1</f>
        <v>-1.1303458798341048E-2</v>
      </c>
      <c r="AC50" s="542">
        <f t="shared" ref="AC50:BG50" si="29">AC$24/AB$24-1</f>
        <v>2.1653213317482933E-3</v>
      </c>
      <c r="AD50" s="542">
        <f t="shared" si="29"/>
        <v>2.4277414569526812E-3</v>
      </c>
      <c r="AE50" s="542">
        <f t="shared" si="29"/>
        <v>-5.1101753406264105E-3</v>
      </c>
      <c r="AF50" s="542">
        <f t="shared" si="29"/>
        <v>2.2767046755793885E-3</v>
      </c>
      <c r="AG50" s="542">
        <f t="shared" si="29"/>
        <v>2.5077985531998248E-3</v>
      </c>
      <c r="AH50" s="542">
        <f t="shared" si="29"/>
        <v>4.7373963591348378E-3</v>
      </c>
      <c r="AI50" s="542">
        <f t="shared" si="29"/>
        <v>-5.1169322857175237E-3</v>
      </c>
      <c r="AJ50" s="542">
        <f t="shared" si="29"/>
        <v>3.9356846715801197E-3</v>
      </c>
      <c r="AK50" s="542">
        <f t="shared" si="29"/>
        <v>5.1591444790752838E-3</v>
      </c>
      <c r="AL50" s="542">
        <f t="shared" si="29"/>
        <v>9.1343561548187235E-3</v>
      </c>
      <c r="AM50" s="542">
        <f t="shared" si="29"/>
        <v>0.26853619706058307</v>
      </c>
      <c r="AN50" s="542">
        <f t="shared" si="29"/>
        <v>0.17562847999706954</v>
      </c>
      <c r="AO50" s="542">
        <f t="shared" si="29"/>
        <v>3.2421401678013995E-2</v>
      </c>
      <c r="AP50" s="542">
        <f t="shared" si="29"/>
        <v>0.13581951644846479</v>
      </c>
      <c r="AQ50" s="542">
        <f t="shared" si="29"/>
        <v>3.2330687768097111E-2</v>
      </c>
      <c r="AR50" s="542">
        <f t="shared" si="29"/>
        <v>-3.407016911237537E-2</v>
      </c>
      <c r="AS50" s="542">
        <f t="shared" si="29"/>
        <v>0.12389921384929092</v>
      </c>
      <c r="AT50" s="542">
        <f t="shared" si="29"/>
        <v>-8.3291004214720576E-3</v>
      </c>
      <c r="AU50" s="542">
        <f t="shared" si="29"/>
        <v>-0.12660665880655309</v>
      </c>
      <c r="AV50" s="542">
        <f t="shared" si="29"/>
        <v>0.10504741555799879</v>
      </c>
      <c r="AW50" s="542">
        <f t="shared" si="29"/>
        <v>-1.039176346189441E-2</v>
      </c>
      <c r="AX50" s="542">
        <f t="shared" si="29"/>
        <v>-1.0739424976895839E-2</v>
      </c>
      <c r="AY50" s="542">
        <f t="shared" si="29"/>
        <v>-3.1988627544439208E-3</v>
      </c>
      <c r="AZ50" s="542">
        <f t="shared" si="29"/>
        <v>1.9062911012062367E-2</v>
      </c>
      <c r="BA50" s="542">
        <f t="shared" si="29"/>
        <v>1.3042703997313776E-2</v>
      </c>
      <c r="BB50" s="542">
        <f t="shared" si="29"/>
        <v>-0.13053368632293161</v>
      </c>
      <c r="BC50" s="542">
        <f t="shared" si="29"/>
        <v>-8.5565099590118043E-3</v>
      </c>
      <c r="BD50" s="542">
        <f t="shared" si="29"/>
        <v>-7.3910090944727669E-2</v>
      </c>
      <c r="BE50" s="542">
        <f t="shared" si="29"/>
        <v>-9.7439903147569784E-2</v>
      </c>
      <c r="BF50" s="542">
        <f t="shared" si="29"/>
        <v>-7.0014807640051968E-3</v>
      </c>
      <c r="BG50" s="542">
        <f t="shared" si="29"/>
        <v>0</v>
      </c>
      <c r="BH50" s="311"/>
      <c r="BI50" s="312"/>
    </row>
    <row r="51" spans="1:78" s="30" customFormat="1" ht="30" customHeight="1">
      <c r="A51" s="1223"/>
      <c r="B51" s="33"/>
      <c r="C51" s="33"/>
      <c r="D51" s="33"/>
      <c r="E51" s="33"/>
      <c r="F51" s="33"/>
      <c r="G51" s="33"/>
      <c r="H51" s="33"/>
      <c r="I51" s="33"/>
      <c r="J51" s="33"/>
      <c r="K51" s="33"/>
      <c r="L51" s="33"/>
      <c r="M51" s="33"/>
      <c r="N51" s="33"/>
      <c r="O51" s="33"/>
      <c r="P51" s="33"/>
      <c r="Q51" s="33"/>
      <c r="R51" s="33"/>
      <c r="S51" s="33"/>
      <c r="T51" s="33"/>
      <c r="U51" s="33"/>
      <c r="V51" s="485" t="s">
        <v>344</v>
      </c>
      <c r="W51" s="533"/>
      <c r="X51" s="533"/>
      <c r="Y51" s="533"/>
      <c r="Z51" s="533"/>
      <c r="AA51" s="533"/>
      <c r="AB51" s="542">
        <f>AB$25/AA$25-1</f>
        <v>-1.7104252020045507E-2</v>
      </c>
      <c r="AC51" s="542">
        <f t="shared" ref="AC51:BG51" si="30">AC$25/AB$25-1</f>
        <v>1.5283462449446672E-2</v>
      </c>
      <c r="AD51" s="542">
        <f t="shared" si="30"/>
        <v>-3.2286329111442802E-3</v>
      </c>
      <c r="AE51" s="542">
        <f t="shared" si="30"/>
        <v>4.8770325740065346E-2</v>
      </c>
      <c r="AF51" s="542">
        <f t="shared" si="30"/>
        <v>1.5553518913699715E-2</v>
      </c>
      <c r="AG51" s="542">
        <f t="shared" si="30"/>
        <v>1.4996641210385242E-2</v>
      </c>
      <c r="AH51" s="542">
        <f t="shared" si="30"/>
        <v>-0.16455255378157552</v>
      </c>
      <c r="AI51" s="542">
        <f t="shared" si="30"/>
        <v>-4.6657560959159072E-2</v>
      </c>
      <c r="AJ51" s="542">
        <f t="shared" si="30"/>
        <v>-7.3935405842753266E-3</v>
      </c>
      <c r="AK51" s="542">
        <f t="shared" si="30"/>
        <v>-0.12928284209757179</v>
      </c>
      <c r="AL51" s="542">
        <f t="shared" si="30"/>
        <v>-0.19135204601471856</v>
      </c>
      <c r="AM51" s="542">
        <f t="shared" si="30"/>
        <v>0.45242559220596967</v>
      </c>
      <c r="AN51" s="542">
        <f t="shared" si="30"/>
        <v>-0.13839452888446546</v>
      </c>
      <c r="AO51" s="542">
        <f t="shared" si="30"/>
        <v>-9.3611669047981683E-2</v>
      </c>
      <c r="AP51" s="542">
        <f t="shared" si="30"/>
        <v>-6.9774757261551357E-2</v>
      </c>
      <c r="AQ51" s="542">
        <f t="shared" si="30"/>
        <v>-7.5014941733650087E-2</v>
      </c>
      <c r="AR51" s="542">
        <f t="shared" si="30"/>
        <v>-7.4210590305520796E-2</v>
      </c>
      <c r="AS51" s="542">
        <f t="shared" si="30"/>
        <v>-5.3254930088284969E-2</v>
      </c>
      <c r="AT51" s="542">
        <f t="shared" si="30"/>
        <v>-0.11041355245886431</v>
      </c>
      <c r="AU51" s="542">
        <f t="shared" si="30"/>
        <v>-8.7441596140347522E-2</v>
      </c>
      <c r="AV51" s="542">
        <f t="shared" si="30"/>
        <v>-7.4608361863358619E-2</v>
      </c>
      <c r="AW51" s="542">
        <f t="shared" si="30"/>
        <v>5.3404595995492521E-2</v>
      </c>
      <c r="AX51" s="542">
        <f t="shared" si="30"/>
        <v>5.5477717333743959E-2</v>
      </c>
      <c r="AY51" s="542">
        <f t="shared" si="30"/>
        <v>-0.13607904066328513</v>
      </c>
      <c r="AZ51" s="542">
        <f t="shared" si="30"/>
        <v>-5.5512982754929441E-3</v>
      </c>
      <c r="BA51" s="542">
        <f t="shared" si="30"/>
        <v>-8.9347685709608826E-2</v>
      </c>
      <c r="BB51" s="542">
        <f t="shared" si="30"/>
        <v>0.10185662051108846</v>
      </c>
      <c r="BC51" s="542">
        <f t="shared" si="30"/>
        <v>3.5297145219000736E-2</v>
      </c>
      <c r="BD51" s="542">
        <f t="shared" si="30"/>
        <v>-6.590571962676306E-2</v>
      </c>
      <c r="BE51" s="542">
        <f t="shared" si="30"/>
        <v>-0.10441803206169409</v>
      </c>
      <c r="BF51" s="542">
        <f t="shared" si="30"/>
        <v>-3.2557347586528063E-2</v>
      </c>
      <c r="BG51" s="542">
        <f t="shared" si="30"/>
        <v>0</v>
      </c>
      <c r="BH51" s="619"/>
      <c r="BI51" s="620"/>
    </row>
    <row r="52" spans="1:78" s="30" customFormat="1" ht="15" customHeight="1">
      <c r="A52" s="1223"/>
      <c r="B52" s="33"/>
      <c r="C52" s="33"/>
      <c r="D52" s="33"/>
      <c r="E52" s="33"/>
      <c r="F52" s="33"/>
      <c r="G52" s="33"/>
      <c r="H52" s="33"/>
      <c r="I52" s="33"/>
      <c r="J52" s="33"/>
      <c r="K52" s="33"/>
      <c r="L52" s="33"/>
      <c r="M52" s="33"/>
      <c r="N52" s="33"/>
      <c r="O52" s="33"/>
      <c r="P52" s="33"/>
      <c r="Q52" s="33"/>
      <c r="R52" s="33"/>
      <c r="S52" s="33"/>
      <c r="T52" s="33"/>
      <c r="U52" s="33"/>
      <c r="V52" s="485" t="s">
        <v>222</v>
      </c>
      <c r="W52" s="533"/>
      <c r="X52" s="533"/>
      <c r="Y52" s="533"/>
      <c r="Z52" s="533"/>
      <c r="AA52" s="533"/>
      <c r="AB52" s="542">
        <f>AB$26/AA$26-1</f>
        <v>-8.2603360696764661E-3</v>
      </c>
      <c r="AC52" s="542">
        <f t="shared" ref="AC52:BG52" si="31">AC$26/AB$26-1</f>
        <v>-8.0989977371616062E-3</v>
      </c>
      <c r="AD52" s="542">
        <f t="shared" si="31"/>
        <v>-1.7763726989934447E-2</v>
      </c>
      <c r="AE52" s="542">
        <f t="shared" si="31"/>
        <v>-2.0975773769792205E-2</v>
      </c>
      <c r="AF52" s="542">
        <f t="shared" si="31"/>
        <v>-1.170631747835349E-2</v>
      </c>
      <c r="AG52" s="542">
        <f t="shared" si="31"/>
        <v>-1.409440521893135E-2</v>
      </c>
      <c r="AH52" s="542">
        <f t="shared" si="31"/>
        <v>-1.283317311238541E-2</v>
      </c>
      <c r="AI52" s="542">
        <f t="shared" si="31"/>
        <v>-1.9378256417800999E-2</v>
      </c>
      <c r="AJ52" s="542">
        <f t="shared" si="31"/>
        <v>-1.2610490037993527E-2</v>
      </c>
      <c r="AK52" s="542">
        <f t="shared" si="31"/>
        <v>-1.3647925432624608E-2</v>
      </c>
      <c r="AL52" s="542">
        <f t="shared" si="31"/>
        <v>-2.5713665314937795E-2</v>
      </c>
      <c r="AM52" s="542">
        <f t="shared" si="31"/>
        <v>-2.8450157890805849E-2</v>
      </c>
      <c r="AN52" s="542">
        <f t="shared" si="31"/>
        <v>-2.187907741483508E-2</v>
      </c>
      <c r="AO52" s="542">
        <f t="shared" si="31"/>
        <v>-1.9287980462489918E-2</v>
      </c>
      <c r="AP52" s="542">
        <f t="shared" si="31"/>
        <v>-1.7834930131009674E-2</v>
      </c>
      <c r="AQ52" s="542">
        <f t="shared" si="31"/>
        <v>-3.029818850938093E-2</v>
      </c>
      <c r="AR52" s="542">
        <f t="shared" si="31"/>
        <v>-2.7669423272102089E-2</v>
      </c>
      <c r="AS52" s="542">
        <f t="shared" si="31"/>
        <v>-2.3085610817759505E-2</v>
      </c>
      <c r="AT52" s="542">
        <f t="shared" si="31"/>
        <v>-4.8717108333655168E-2</v>
      </c>
      <c r="AU52" s="542">
        <f t="shared" si="31"/>
        <v>-2.192646673258869E-2</v>
      </c>
      <c r="AV52" s="542">
        <f t="shared" si="31"/>
        <v>-2.3315145447279972E-2</v>
      </c>
      <c r="AW52" s="542">
        <f t="shared" si="31"/>
        <v>-2.7566266929843097E-2</v>
      </c>
      <c r="AX52" s="542">
        <f t="shared" si="31"/>
        <v>-2.3827960735325227E-2</v>
      </c>
      <c r="AY52" s="542">
        <f t="shared" si="31"/>
        <v>-1.7618013468053029E-2</v>
      </c>
      <c r="AZ52" s="542">
        <f t="shared" si="31"/>
        <v>-1.6803894193139435E-2</v>
      </c>
      <c r="BA52" s="542">
        <f t="shared" si="31"/>
        <v>-2.0168188381006313E-2</v>
      </c>
      <c r="BB52" s="542">
        <f t="shared" si="31"/>
        <v>-3.8502037406586642E-2</v>
      </c>
      <c r="BC52" s="542">
        <f t="shared" si="31"/>
        <v>-1.192909791798813E-2</v>
      </c>
      <c r="BD52" s="542">
        <f t="shared" si="31"/>
        <v>-1.6931043395907674E-2</v>
      </c>
      <c r="BE52" s="542">
        <f t="shared" si="31"/>
        <v>-2.2614376914621204E-2</v>
      </c>
      <c r="BF52" s="542">
        <f t="shared" si="31"/>
        <v>-1.1027502381783738E-2</v>
      </c>
      <c r="BG52" s="542">
        <f t="shared" si="31"/>
        <v>0</v>
      </c>
      <c r="BH52" s="311"/>
      <c r="BI52" s="312"/>
      <c r="BJ52" s="163"/>
    </row>
    <row r="53" spans="1:78" s="30" customFormat="1" ht="15" customHeight="1" thickBot="1">
      <c r="A53" s="1223"/>
      <c r="B53" s="33"/>
      <c r="C53" s="33"/>
      <c r="D53" s="33"/>
      <c r="E53" s="33"/>
      <c r="F53" s="33"/>
      <c r="G53" s="33"/>
      <c r="H53" s="33"/>
      <c r="I53" s="33"/>
      <c r="J53" s="33"/>
      <c r="K53" s="33"/>
      <c r="L53" s="33"/>
      <c r="M53" s="33"/>
      <c r="N53" s="33"/>
      <c r="O53" s="33"/>
      <c r="P53" s="33"/>
      <c r="Q53" s="33"/>
      <c r="R53" s="33"/>
      <c r="S53" s="33"/>
      <c r="T53" s="33"/>
      <c r="U53" s="33"/>
      <c r="V53" s="621" t="s">
        <v>223</v>
      </c>
      <c r="W53" s="545"/>
      <c r="X53" s="545"/>
      <c r="Y53" s="545"/>
      <c r="Z53" s="545"/>
      <c r="AA53" s="545"/>
      <c r="AB53" s="546">
        <f>AB$27/AA$27-1</f>
        <v>9.1356338434374074E-3</v>
      </c>
      <c r="AC53" s="546">
        <f t="shared" ref="AC53:BG53" si="32">AC$27/AB$27-1</f>
        <v>-1.1231551782986404E-4</v>
      </c>
      <c r="AD53" s="546">
        <f t="shared" si="32"/>
        <v>1.7435879502774032E-3</v>
      </c>
      <c r="AE53" s="546">
        <f t="shared" si="32"/>
        <v>2.6774052713955943E-3</v>
      </c>
      <c r="AF53" s="546">
        <f t="shared" si="32"/>
        <v>9.0190386249870969E-3</v>
      </c>
      <c r="AG53" s="546">
        <f t="shared" si="32"/>
        <v>1.0744935916320308E-3</v>
      </c>
      <c r="AH53" s="546">
        <f t="shared" si="32"/>
        <v>4.3839343143814435E-3</v>
      </c>
      <c r="AI53" s="546">
        <f t="shared" si="32"/>
        <v>-5.5863890149809747E-2</v>
      </c>
      <c r="AJ53" s="546">
        <f t="shared" si="32"/>
        <v>6.8300000066033206E-2</v>
      </c>
      <c r="AK53" s="546">
        <f t="shared" si="32"/>
        <v>0.22313641715906907</v>
      </c>
      <c r="AL53" s="546">
        <f t="shared" si="32"/>
        <v>-0.21432932534252702</v>
      </c>
      <c r="AM53" s="546">
        <f t="shared" si="32"/>
        <v>-0.13639322178324087</v>
      </c>
      <c r="AN53" s="546">
        <f t="shared" si="32"/>
        <v>0.43796976330033233</v>
      </c>
      <c r="AO53" s="546">
        <f t="shared" si="32"/>
        <v>5.7614907059000631E-2</v>
      </c>
      <c r="AP53" s="546">
        <f t="shared" si="32"/>
        <v>6.1576130756410219E-2</v>
      </c>
      <c r="AQ53" s="546">
        <f t="shared" si="32"/>
        <v>5.7660667575810454E-2</v>
      </c>
      <c r="AR53" s="546">
        <f t="shared" si="32"/>
        <v>6.7399100037906612E-2</v>
      </c>
      <c r="AS53" s="546">
        <f t="shared" si="32"/>
        <v>0.2010782841956924</v>
      </c>
      <c r="AT53" s="546">
        <f t="shared" si="32"/>
        <v>4.3744878824392153E-2</v>
      </c>
      <c r="AU53" s="546">
        <f t="shared" si="32"/>
        <v>-7.0488735883899034E-3</v>
      </c>
      <c r="AV53" s="546">
        <f t="shared" si="32"/>
        <v>4.5243106943734457E-2</v>
      </c>
      <c r="AW53" s="546">
        <f t="shared" si="32"/>
        <v>1.9786825206151493E-2</v>
      </c>
      <c r="AX53" s="546">
        <f t="shared" si="32"/>
        <v>5.9060723510312663E-2</v>
      </c>
      <c r="AY53" s="546">
        <f t="shared" si="32"/>
        <v>9.8833966581208799E-2</v>
      </c>
      <c r="AZ53" s="546">
        <f t="shared" si="32"/>
        <v>-4.9334230787433153E-2</v>
      </c>
      <c r="BA53" s="546">
        <f t="shared" si="32"/>
        <v>-9.1980738867059042E-3</v>
      </c>
      <c r="BB53" s="546">
        <f t="shared" si="32"/>
        <v>5.7939751755564206E-2</v>
      </c>
      <c r="BC53" s="546">
        <f t="shared" si="32"/>
        <v>-2.4424749234275622E-2</v>
      </c>
      <c r="BD53" s="546">
        <f t="shared" si="32"/>
        <v>8.2037384117075618E-2</v>
      </c>
      <c r="BE53" s="546">
        <f t="shared" si="32"/>
        <v>-1.8602745850758495E-2</v>
      </c>
      <c r="BF53" s="546">
        <f t="shared" si="32"/>
        <v>-4.4904909406090932E-2</v>
      </c>
      <c r="BG53" s="546">
        <f t="shared" si="32"/>
        <v>1.5189207503496505E-3</v>
      </c>
      <c r="BH53" s="311"/>
      <c r="BI53" s="312"/>
      <c r="BJ53" s="163"/>
    </row>
    <row r="54" spans="1:78" ht="15.75" thickTop="1">
      <c r="T54" s="33"/>
      <c r="V54" s="526" t="s">
        <v>22</v>
      </c>
      <c r="W54" s="552"/>
      <c r="X54" s="552"/>
      <c r="Y54" s="552"/>
      <c r="Z54" s="552"/>
      <c r="AA54" s="552"/>
      <c r="AB54" s="553">
        <f>AB$28/AA$28-1</f>
        <v>-1.4856498297012632E-2</v>
      </c>
      <c r="AC54" s="553">
        <f t="shared" ref="AC54:BG54" si="33">AC$28/AB$28-1</f>
        <v>-1.5374148013183042E-3</v>
      </c>
      <c r="AD54" s="553">
        <f t="shared" si="33"/>
        <v>-2.0524059805848038E-2</v>
      </c>
      <c r="AE54" s="553">
        <f t="shared" si="33"/>
        <v>8.2982689078936467E-4</v>
      </c>
      <c r="AF54" s="553">
        <f t="shared" si="33"/>
        <v>-2.7626685788025296E-2</v>
      </c>
      <c r="AG54" s="553">
        <f t="shared" si="33"/>
        <v>-3.024393134637271E-2</v>
      </c>
      <c r="AH54" s="553">
        <f t="shared" si="33"/>
        <v>-1.1659300879231616E-2</v>
      </c>
      <c r="AI54" s="553">
        <f t="shared" si="33"/>
        <v>-4.2247733032849566E-2</v>
      </c>
      <c r="AJ54" s="553">
        <f t="shared" si="33"/>
        <v>-9.9680296008600733E-3</v>
      </c>
      <c r="AK54" s="553">
        <f t="shared" si="33"/>
        <v>-1.7115965399287281E-2</v>
      </c>
      <c r="AL54" s="553">
        <f t="shared" si="33"/>
        <v>-3.1344596240897027E-2</v>
      </c>
      <c r="AM54" s="553">
        <f t="shared" si="33"/>
        <v>-2.286335320604127E-2</v>
      </c>
      <c r="AN54" s="553">
        <f t="shared" si="33"/>
        <v>-2.56675088171745E-2</v>
      </c>
      <c r="AO54" s="553">
        <f t="shared" si="33"/>
        <v>-9.0804551428165237E-3</v>
      </c>
      <c r="AP54" s="553">
        <f t="shared" si="33"/>
        <v>-4.0083774955712581E-4</v>
      </c>
      <c r="AQ54" s="553">
        <f t="shared" si="33"/>
        <v>-1.6776385297183727E-2</v>
      </c>
      <c r="AR54" s="553">
        <f t="shared" si="33"/>
        <v>-1.8723951632972469E-2</v>
      </c>
      <c r="AS54" s="553">
        <f t="shared" si="33"/>
        <v>-2.4276106223860894E-2</v>
      </c>
      <c r="AT54" s="553">
        <f t="shared" si="33"/>
        <v>-1.6730106749072493E-2</v>
      </c>
      <c r="AU54" s="553">
        <f t="shared" si="33"/>
        <v>-1.4115046666329678E-2</v>
      </c>
      <c r="AV54" s="553">
        <f t="shared" si="33"/>
        <v>-3.9162119595739786E-2</v>
      </c>
      <c r="AW54" s="553">
        <f t="shared" si="33"/>
        <v>-2.1936103957959308E-2</v>
      </c>
      <c r="AX54" s="553">
        <f t="shared" si="33"/>
        <v>-2.0068551168126447E-3</v>
      </c>
      <c r="AY54" s="553">
        <f t="shared" si="33"/>
        <v>-1.7102977049378576E-2</v>
      </c>
      <c r="AZ54" s="553">
        <f t="shared" si="33"/>
        <v>-1.2964551508917066E-2</v>
      </c>
      <c r="BA54" s="553">
        <f t="shared" si="33"/>
        <v>-1.3888555595182872E-3</v>
      </c>
      <c r="BB54" s="553">
        <f t="shared" si="33"/>
        <v>-6.7340435008621524E-3</v>
      </c>
      <c r="BC54" s="553">
        <f t="shared" si="33"/>
        <v>-1.3670652632422398E-2</v>
      </c>
      <c r="BD54" s="553">
        <f t="shared" si="33"/>
        <v>-6.3732069151941628E-3</v>
      </c>
      <c r="BE54" s="553">
        <f t="shared" si="33"/>
        <v>-3.7813431535937969E-3</v>
      </c>
      <c r="BF54" s="553">
        <f t="shared" si="33"/>
        <v>-4.2432457602969986E-4</v>
      </c>
      <c r="BG54" s="553">
        <f t="shared" si="33"/>
        <v>-1.1632240679273487E-2</v>
      </c>
      <c r="BH54" s="618"/>
      <c r="BI54" s="292"/>
      <c r="BJ54" s="292"/>
      <c r="BK54" s="292"/>
      <c r="BL54" s="292"/>
      <c r="BM54" s="292"/>
      <c r="BN54" s="292"/>
      <c r="BO54" s="292"/>
      <c r="BP54" s="292"/>
      <c r="BQ54" s="292"/>
      <c r="BR54" s="292"/>
      <c r="BS54" s="292"/>
      <c r="BT54" s="292"/>
      <c r="BU54" s="292"/>
      <c r="BV54" s="292"/>
      <c r="BW54" s="292"/>
      <c r="BX54" s="292"/>
      <c r="BY54" s="292"/>
      <c r="BZ54" s="292"/>
    </row>
    <row r="55" spans="1:78">
      <c r="T55" s="33"/>
      <c r="V55" s="28"/>
      <c r="W55" s="613"/>
      <c r="X55" s="613"/>
      <c r="Y55" s="613"/>
      <c r="Z55" s="613"/>
      <c r="AA55" s="613"/>
      <c r="AB55" s="613"/>
      <c r="AC55" s="613"/>
      <c r="AD55" s="613"/>
      <c r="AE55" s="613"/>
      <c r="AF55" s="613"/>
      <c r="AG55" s="613"/>
      <c r="AH55" s="613"/>
      <c r="AI55" s="613"/>
      <c r="AJ55" s="613"/>
      <c r="AK55" s="613"/>
      <c r="AL55" s="613"/>
      <c r="AM55" s="613"/>
      <c r="AN55" s="613"/>
      <c r="AO55" s="613"/>
      <c r="AP55" s="613"/>
      <c r="AQ55" s="613"/>
      <c r="AR55" s="613"/>
      <c r="AS55" s="613"/>
      <c r="AT55" s="613"/>
      <c r="AU55" s="613"/>
      <c r="AV55" s="613"/>
      <c r="AW55" s="613"/>
      <c r="AX55" s="613"/>
      <c r="BB55" s="613"/>
    </row>
    <row r="56" spans="1:78">
      <c r="T56" s="33"/>
      <c r="V56" s="292" t="s">
        <v>345</v>
      </c>
    </row>
    <row r="57" spans="1:78">
      <c r="T57" s="33"/>
      <c r="V57" s="157"/>
      <c r="W57" s="157"/>
      <c r="X57" s="157"/>
      <c r="Y57" s="157"/>
      <c r="Z57" s="157"/>
      <c r="AA57" s="157">
        <v>1990</v>
      </c>
      <c r="AB57" s="157">
        <f t="shared" ref="AB57:AZ57" si="34">AA57+1</f>
        <v>1991</v>
      </c>
      <c r="AC57" s="157">
        <f t="shared" si="34"/>
        <v>1992</v>
      </c>
      <c r="AD57" s="157">
        <f t="shared" si="34"/>
        <v>1993</v>
      </c>
      <c r="AE57" s="157">
        <f t="shared" si="34"/>
        <v>1994</v>
      </c>
      <c r="AF57" s="157">
        <f t="shared" si="34"/>
        <v>1995</v>
      </c>
      <c r="AG57" s="157">
        <f t="shared" si="34"/>
        <v>1996</v>
      </c>
      <c r="AH57" s="157">
        <f t="shared" si="34"/>
        <v>1997</v>
      </c>
      <c r="AI57" s="157">
        <f t="shared" si="34"/>
        <v>1998</v>
      </c>
      <c r="AJ57" s="157">
        <f t="shared" si="34"/>
        <v>1999</v>
      </c>
      <c r="AK57" s="157">
        <f t="shared" si="34"/>
        <v>2000</v>
      </c>
      <c r="AL57" s="157">
        <f t="shared" si="34"/>
        <v>2001</v>
      </c>
      <c r="AM57" s="157">
        <f t="shared" si="34"/>
        <v>2002</v>
      </c>
      <c r="AN57" s="157">
        <f t="shared" si="34"/>
        <v>2003</v>
      </c>
      <c r="AO57" s="157">
        <f t="shared" si="34"/>
        <v>2004</v>
      </c>
      <c r="AP57" s="157">
        <f t="shared" si="34"/>
        <v>2005</v>
      </c>
      <c r="AQ57" s="157">
        <f t="shared" si="34"/>
        <v>2006</v>
      </c>
      <c r="AR57" s="157">
        <f t="shared" si="34"/>
        <v>2007</v>
      </c>
      <c r="AS57" s="157">
        <f t="shared" si="34"/>
        <v>2008</v>
      </c>
      <c r="AT57" s="157">
        <f t="shared" si="34"/>
        <v>2009</v>
      </c>
      <c r="AU57" s="157">
        <f t="shared" si="34"/>
        <v>2010</v>
      </c>
      <c r="AV57" s="157">
        <f t="shared" si="34"/>
        <v>2011</v>
      </c>
      <c r="AW57" s="157">
        <f t="shared" si="34"/>
        <v>2012</v>
      </c>
      <c r="AX57" s="157">
        <f t="shared" si="34"/>
        <v>2013</v>
      </c>
      <c r="AY57" s="157">
        <f t="shared" si="34"/>
        <v>2014</v>
      </c>
      <c r="AZ57" s="157">
        <f t="shared" si="34"/>
        <v>2015</v>
      </c>
      <c r="BA57" s="157">
        <f t="shared" ref="BA57:BG57" si="35">AZ57+1</f>
        <v>2016</v>
      </c>
      <c r="BB57" s="157">
        <f t="shared" si="35"/>
        <v>2017</v>
      </c>
      <c r="BC57" s="157">
        <f t="shared" si="35"/>
        <v>2018</v>
      </c>
      <c r="BD57" s="157">
        <f t="shared" si="35"/>
        <v>2019</v>
      </c>
      <c r="BE57" s="157">
        <f t="shared" si="35"/>
        <v>2020</v>
      </c>
      <c r="BF57" s="157">
        <f t="shared" si="35"/>
        <v>2021</v>
      </c>
      <c r="BG57" s="157">
        <f t="shared" si="35"/>
        <v>2022</v>
      </c>
      <c r="BH57" s="294"/>
    </row>
    <row r="58" spans="1:78">
      <c r="T58" s="33"/>
      <c r="V58" s="478" t="s">
        <v>348</v>
      </c>
      <c r="W58" s="295"/>
      <c r="X58" s="295"/>
      <c r="Y58" s="295"/>
      <c r="Z58" s="295"/>
      <c r="AA58" s="295"/>
      <c r="AB58" s="295"/>
      <c r="AC58" s="295"/>
      <c r="AD58" s="295"/>
      <c r="AE58" s="295"/>
      <c r="AF58" s="295"/>
      <c r="AG58" s="295"/>
      <c r="AH58" s="295"/>
      <c r="AI58" s="295"/>
      <c r="AJ58" s="295"/>
      <c r="AK58" s="295"/>
      <c r="AL58" s="295"/>
      <c r="AM58" s="295"/>
      <c r="AN58" s="295"/>
      <c r="AO58" s="295"/>
      <c r="AP58" s="295"/>
      <c r="AQ58" s="295"/>
      <c r="AR58" s="295"/>
      <c r="AS58" s="295"/>
      <c r="AT58" s="295"/>
      <c r="AU58" s="295"/>
      <c r="AV58" s="295"/>
      <c r="AW58" s="295"/>
      <c r="AX58" s="295"/>
      <c r="AY58" s="524">
        <f>AY$5/$AX$5-1</f>
        <v>-2.6477636524228521E-2</v>
      </c>
      <c r="AZ58" s="524">
        <f>AZ$5/$AX$5-1</f>
        <v>2.9170158954069381E-2</v>
      </c>
      <c r="BA58" s="524">
        <f t="shared" ref="BA58:BG58" si="36">BA$5/$AX$5-1</f>
        <v>0.12072891775307659</v>
      </c>
      <c r="BB58" s="524">
        <f t="shared" si="36"/>
        <v>0.17945140044983976</v>
      </c>
      <c r="BC58" s="524">
        <f t="shared" si="36"/>
        <v>0.14626344829928772</v>
      </c>
      <c r="BD58" s="524">
        <f t="shared" si="36"/>
        <v>0.11456717494180801</v>
      </c>
      <c r="BE58" s="524">
        <f t="shared" si="36"/>
        <v>0.11266027778325882</v>
      </c>
      <c r="BF58" s="524">
        <f t="shared" si="36"/>
        <v>0.12868761103158288</v>
      </c>
      <c r="BG58" s="524">
        <f t="shared" si="36"/>
        <v>0.10933296609025911</v>
      </c>
      <c r="BH58" s="318"/>
    </row>
    <row r="59" spans="1:78">
      <c r="T59" s="33"/>
      <c r="V59" s="504" t="s">
        <v>349</v>
      </c>
      <c r="W59" s="295"/>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524">
        <f>AY$11/$AX$11-1</f>
        <v>-1.2010866695458366E-2</v>
      </c>
      <c r="AZ59" s="524">
        <f>AZ$11/$AX$11-1</f>
        <v>-3.8161390885485869E-2</v>
      </c>
      <c r="BA59" s="524">
        <f t="shared" ref="BA59:BG59" si="37">BA$11/$AX$11-1</f>
        <v>-2.775494954377844E-2</v>
      </c>
      <c r="BB59" s="524">
        <f t="shared" si="37"/>
        <v>-1.632779622528524E-2</v>
      </c>
      <c r="BC59" s="524">
        <f t="shared" si="37"/>
        <v>-9.9056829927143486E-2</v>
      </c>
      <c r="BD59" s="524">
        <f t="shared" si="37"/>
        <v>-0.14291273593871245</v>
      </c>
      <c r="BE59" s="524">
        <f t="shared" si="37"/>
        <v>-0.17847291776580154</v>
      </c>
      <c r="BF59" s="524">
        <f t="shared" si="37"/>
        <v>-0.17558963593919896</v>
      </c>
      <c r="BG59" s="524">
        <f t="shared" si="37"/>
        <v>-0.21069228788409955</v>
      </c>
      <c r="BH59" s="318"/>
    </row>
    <row r="60" spans="1:78">
      <c r="T60" s="33"/>
      <c r="V60" s="478" t="s">
        <v>220</v>
      </c>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524">
        <f>AY$14/$AX$14-1</f>
        <v>-7.4459646442167293E-2</v>
      </c>
      <c r="AZ60" s="524">
        <f>AZ$14/$AX$14-1</f>
        <v>4.5649931259859722E-2</v>
      </c>
      <c r="BA60" s="524">
        <f t="shared" ref="BA60:BG60" si="38">BA$14/$AX$14-1</f>
        <v>-6.6851910977321682E-2</v>
      </c>
      <c r="BB60" s="524">
        <f t="shared" si="38"/>
        <v>-7.9208726386933215E-2</v>
      </c>
      <c r="BC60" s="524">
        <f t="shared" si="38"/>
        <v>-0.12637138377022217</v>
      </c>
      <c r="BD60" s="524">
        <f t="shared" si="38"/>
        <v>-0.11287496450464485</v>
      </c>
      <c r="BE60" s="524">
        <f t="shared" si="38"/>
        <v>-0.17811162748337006</v>
      </c>
      <c r="BF60" s="524">
        <f t="shared" si="38"/>
        <v>-5.926789121882492E-2</v>
      </c>
      <c r="BG60" s="524">
        <f t="shared" si="38"/>
        <v>-0.16269395983997192</v>
      </c>
      <c r="BH60" s="318"/>
    </row>
    <row r="61" spans="1:78">
      <c r="T61" s="33"/>
      <c r="V61" s="526" t="s">
        <v>213</v>
      </c>
      <c r="W61" s="552"/>
      <c r="X61" s="552"/>
      <c r="Y61" s="552"/>
      <c r="Z61" s="552"/>
      <c r="AA61" s="552"/>
      <c r="AB61" s="552"/>
      <c r="AC61" s="552"/>
      <c r="AD61" s="552"/>
      <c r="AE61" s="552"/>
      <c r="AF61" s="552"/>
      <c r="AG61" s="552"/>
      <c r="AH61" s="552"/>
      <c r="AI61" s="552"/>
      <c r="AJ61" s="552"/>
      <c r="AK61" s="552"/>
      <c r="AL61" s="552"/>
      <c r="AM61" s="552"/>
      <c r="AN61" s="552"/>
      <c r="AO61" s="552"/>
      <c r="AP61" s="552"/>
      <c r="AQ61" s="552"/>
      <c r="AR61" s="552"/>
      <c r="AS61" s="552"/>
      <c r="AT61" s="552"/>
      <c r="AU61" s="552"/>
      <c r="AV61" s="552"/>
      <c r="AW61" s="552"/>
      <c r="AX61" s="552"/>
      <c r="AY61" s="553">
        <f>AY$17/$AX$17-1</f>
        <v>-9.6248760049469917E-3</v>
      </c>
      <c r="AZ61" s="553">
        <f>AZ$17/$AX$17-1</f>
        <v>-1.7507929156744373E-2</v>
      </c>
      <c r="BA61" s="553">
        <f t="shared" ref="BA61:BG61" si="39">BA$17/$AX$17-1</f>
        <v>-1.3228035399904248E-2</v>
      </c>
      <c r="BB61" s="553">
        <f t="shared" si="39"/>
        <v>-1.4569969946649053E-2</v>
      </c>
      <c r="BC61" s="553">
        <f t="shared" si="39"/>
        <v>-1.9152669429310043E-2</v>
      </c>
      <c r="BD61" s="553">
        <f t="shared" si="39"/>
        <v>-1.7030925649233142E-2</v>
      </c>
      <c r="BE61" s="553">
        <f t="shared" si="39"/>
        <v>-1.2404143627122055E-2</v>
      </c>
      <c r="BF61" s="553">
        <f t="shared" si="39"/>
        <v>-7.7550311244389825E-3</v>
      </c>
      <c r="BG61" s="553">
        <f t="shared" si="39"/>
        <v>-1.495467456553512E-2</v>
      </c>
      <c r="BH61" s="318"/>
    </row>
    <row r="62" spans="1:78">
      <c r="T62" s="33"/>
      <c r="V62" s="614" t="s">
        <v>350</v>
      </c>
      <c r="W62" s="529"/>
      <c r="X62" s="529"/>
      <c r="Y62" s="529"/>
      <c r="Z62" s="529"/>
      <c r="AA62" s="529"/>
      <c r="AB62" s="529"/>
      <c r="AC62" s="529"/>
      <c r="AD62" s="529"/>
      <c r="AE62" s="529"/>
      <c r="AF62" s="529"/>
      <c r="AG62" s="529"/>
      <c r="AH62" s="529"/>
      <c r="AI62" s="529"/>
      <c r="AJ62" s="529"/>
      <c r="AK62" s="529"/>
      <c r="AL62" s="529"/>
      <c r="AM62" s="529"/>
      <c r="AN62" s="529"/>
      <c r="AO62" s="529"/>
      <c r="AP62" s="529"/>
      <c r="AQ62" s="529"/>
      <c r="AR62" s="529"/>
      <c r="AS62" s="529"/>
      <c r="AT62" s="529"/>
      <c r="AU62" s="529"/>
      <c r="AV62" s="529"/>
      <c r="AW62" s="529"/>
      <c r="AX62" s="529"/>
      <c r="AY62" s="541">
        <f>AY$18/$AX$18-1</f>
        <v>-2.4995456369681479E-2</v>
      </c>
      <c r="AZ62" s="541">
        <f>AZ$18/$AX$18-1</f>
        <v>-2.6227301534139658E-2</v>
      </c>
      <c r="BA62" s="541">
        <f t="shared" ref="BA62:BG62" si="40">BA$18/$AX$18-1</f>
        <v>-3.3100118154115621E-2</v>
      </c>
      <c r="BB62" s="541">
        <f t="shared" si="40"/>
        <v>-3.1372238470357638E-2</v>
      </c>
      <c r="BC62" s="541">
        <f t="shared" si="40"/>
        <v>-3.5137407385173569E-2</v>
      </c>
      <c r="BD62" s="541">
        <f t="shared" si="40"/>
        <v>-2.2430788116195366E-2</v>
      </c>
      <c r="BE62" s="541">
        <f t="shared" si="40"/>
        <v>-1.36431674264057E-2</v>
      </c>
      <c r="BF62" s="541">
        <f t="shared" si="40"/>
        <v>-2.6633934605250209E-3</v>
      </c>
      <c r="BG62" s="541">
        <f t="shared" si="40"/>
        <v>-9.6177577699574357E-4</v>
      </c>
      <c r="BH62" s="318"/>
    </row>
    <row r="63" spans="1:78">
      <c r="T63" s="33"/>
      <c r="V63" s="615" t="s">
        <v>351</v>
      </c>
      <c r="W63" s="533"/>
      <c r="X63" s="533"/>
      <c r="Y63" s="533"/>
      <c r="Z63" s="533"/>
      <c r="AA63" s="533"/>
      <c r="AB63" s="533"/>
      <c r="AC63" s="533"/>
      <c r="AD63" s="533"/>
      <c r="AE63" s="533"/>
      <c r="AF63" s="533"/>
      <c r="AG63" s="533"/>
      <c r="AH63" s="533"/>
      <c r="AI63" s="533"/>
      <c r="AJ63" s="533"/>
      <c r="AK63" s="533"/>
      <c r="AL63" s="533"/>
      <c r="AM63" s="533"/>
      <c r="AN63" s="533"/>
      <c r="AO63" s="533"/>
      <c r="AP63" s="533"/>
      <c r="AQ63" s="533"/>
      <c r="AR63" s="533"/>
      <c r="AS63" s="533"/>
      <c r="AT63" s="533"/>
      <c r="AU63" s="533"/>
      <c r="AV63" s="533"/>
      <c r="AW63" s="533"/>
      <c r="AX63" s="533"/>
      <c r="AY63" s="542">
        <f>AY$20/$AX$20-1</f>
        <v>1.9567061803509311E-3</v>
      </c>
      <c r="AZ63" s="542">
        <f>AZ$20/$AX$20-1</f>
        <v>-1.1323603079626321E-2</v>
      </c>
      <c r="BA63" s="542">
        <f t="shared" ref="BA63:BG63" si="41">BA$20/$AX$20-1</f>
        <v>4.1801087169164308E-3</v>
      </c>
      <c r="BB63" s="542">
        <f t="shared" si="41"/>
        <v>-2.6746590382231705E-4</v>
      </c>
      <c r="BC63" s="542">
        <f t="shared" si="41"/>
        <v>-6.4466950440481563E-3</v>
      </c>
      <c r="BD63" s="542">
        <f t="shared" si="41"/>
        <v>-1.2134721145333427E-2</v>
      </c>
      <c r="BE63" s="542">
        <f t="shared" si="41"/>
        <v>-9.9497317576420219E-3</v>
      </c>
      <c r="BF63" s="542">
        <f t="shared" si="41"/>
        <v>-1.1207168305632842E-2</v>
      </c>
      <c r="BG63" s="542">
        <f t="shared" si="41"/>
        <v>-2.2179410263759358E-2</v>
      </c>
      <c r="BH63" s="318"/>
    </row>
    <row r="64" spans="1:78">
      <c r="T64" s="33"/>
      <c r="V64" s="616" t="s">
        <v>352</v>
      </c>
      <c r="W64" s="537"/>
      <c r="X64" s="537"/>
      <c r="Y64" s="537"/>
      <c r="Z64" s="537"/>
      <c r="AA64" s="537"/>
      <c r="AB64" s="537"/>
      <c r="AC64" s="537"/>
      <c r="AD64" s="537"/>
      <c r="AE64" s="537"/>
      <c r="AF64" s="537"/>
      <c r="AG64" s="537"/>
      <c r="AH64" s="537"/>
      <c r="AI64" s="537"/>
      <c r="AJ64" s="537"/>
      <c r="AK64" s="537"/>
      <c r="AL64" s="537"/>
      <c r="AM64" s="537"/>
      <c r="AN64" s="537"/>
      <c r="AO64" s="537"/>
      <c r="AP64" s="537"/>
      <c r="AQ64" s="537"/>
      <c r="AR64" s="537"/>
      <c r="AS64" s="537"/>
      <c r="AT64" s="537"/>
      <c r="AU64" s="537"/>
      <c r="AV64" s="537"/>
      <c r="AW64" s="537"/>
      <c r="AX64" s="537"/>
      <c r="AY64" s="551">
        <f>SUM(AY$19,AY$21)/SUM($AX$19,$AX$21)-1</f>
        <v>-1.7879591517756199E-2</v>
      </c>
      <c r="AZ64" s="551">
        <f>SUM(AZ$19,AZ$21)/SUM($AX$19,$AX$21)-1</f>
        <v>-2.0356309391300176E-2</v>
      </c>
      <c r="BA64" s="551">
        <f t="shared" ref="BA64:BG64" si="42">SUM(BA$19,BA$21)/SUM($AX$19,$AX$21)-1</f>
        <v>-3.5481351246601234E-2</v>
      </c>
      <c r="BB64" s="551">
        <f t="shared" si="42"/>
        <v>-3.1404713063798662E-2</v>
      </c>
      <c r="BC64" s="551">
        <f t="shared" si="42"/>
        <v>-3.0884348442283382E-2</v>
      </c>
      <c r="BD64" s="551">
        <f t="shared" si="42"/>
        <v>-2.3866829155811953E-2</v>
      </c>
      <c r="BE64" s="551">
        <f t="shared" si="42"/>
        <v>-2.0303535288730967E-2</v>
      </c>
      <c r="BF64" s="551">
        <f t="shared" si="42"/>
        <v>-6.8488540130366982E-3</v>
      </c>
      <c r="BG64" s="551">
        <f t="shared" si="42"/>
        <v>-2.3226037142017653E-2</v>
      </c>
      <c r="BH64" s="318"/>
    </row>
    <row r="65" spans="20:78">
      <c r="T65" s="33"/>
      <c r="V65" s="617" t="s">
        <v>214</v>
      </c>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524">
        <f>AY$22/$AX$22-1</f>
        <v>-4.9593463214399836E-2</v>
      </c>
      <c r="AZ65" s="524">
        <f>AZ$22/$AX$22-1</f>
        <v>-9.7048907043651433E-2</v>
      </c>
      <c r="BA65" s="524">
        <f t="shared" ref="BA65:BG65" si="43">BA$22/$AX$22-1</f>
        <v>-0.14353818484355763</v>
      </c>
      <c r="BB65" s="524">
        <f t="shared" si="43"/>
        <v>-0.1897165339676109</v>
      </c>
      <c r="BC65" s="524">
        <f t="shared" si="43"/>
        <v>-0.22554608510509977</v>
      </c>
      <c r="BD65" s="524">
        <f t="shared" si="43"/>
        <v>-0.2573086044556111</v>
      </c>
      <c r="BE65" s="524">
        <f t="shared" si="43"/>
        <v>-0.29238033850716061</v>
      </c>
      <c r="BF65" s="524">
        <f t="shared" si="43"/>
        <v>-0.3207190825345565</v>
      </c>
      <c r="BG65" s="524">
        <f t="shared" si="43"/>
        <v>-0.34185928007530342</v>
      </c>
      <c r="BH65" s="318"/>
    </row>
    <row r="66" spans="20:78">
      <c r="T66" s="33"/>
      <c r="V66" s="614" t="s">
        <v>353</v>
      </c>
      <c r="W66" s="529"/>
      <c r="X66" s="529"/>
      <c r="Y66" s="529"/>
      <c r="Z66" s="529"/>
      <c r="AA66" s="529"/>
      <c r="AB66" s="529"/>
      <c r="AC66" s="529"/>
      <c r="AD66" s="529"/>
      <c r="AE66" s="529"/>
      <c r="AF66" s="529"/>
      <c r="AG66" s="529"/>
      <c r="AH66" s="529"/>
      <c r="AI66" s="529"/>
      <c r="AJ66" s="529"/>
      <c r="AK66" s="529"/>
      <c r="AL66" s="529"/>
      <c r="AM66" s="529"/>
      <c r="AN66" s="529"/>
      <c r="AO66" s="529"/>
      <c r="AP66" s="529"/>
      <c r="AQ66" s="529"/>
      <c r="AR66" s="529"/>
      <c r="AS66" s="529"/>
      <c r="AT66" s="529"/>
      <c r="AU66" s="529"/>
      <c r="AV66" s="529"/>
      <c r="AW66" s="529"/>
      <c r="AX66" s="529"/>
      <c r="AY66" s="541">
        <f>AY$23/$AX$23-1</f>
        <v>-7.7814467939901211E-2</v>
      </c>
      <c r="AZ66" s="541">
        <f>AZ$23/$AX$23-1</f>
        <v>-0.14706790416171023</v>
      </c>
      <c r="BA66" s="541">
        <f t="shared" ref="BA66:BG66" si="44">BA$23/$AX$23-1</f>
        <v>-0.21429443692914685</v>
      </c>
      <c r="BB66" s="541">
        <f t="shared" si="44"/>
        <v>-0.26887146205717172</v>
      </c>
      <c r="BC66" s="541">
        <f t="shared" si="44"/>
        <v>-0.32218902988791853</v>
      </c>
      <c r="BD66" s="541">
        <f t="shared" si="44"/>
        <v>-0.36852350257190336</v>
      </c>
      <c r="BE66" s="541">
        <f t="shared" si="44"/>
        <v>-0.41196821533094219</v>
      </c>
      <c r="BF66" s="541">
        <f t="shared" si="44"/>
        <v>-0.45202638867360279</v>
      </c>
      <c r="BG66" s="541">
        <f t="shared" si="44"/>
        <v>-0.48841164992127117</v>
      </c>
      <c r="BH66" s="318"/>
    </row>
    <row r="67" spans="20:78">
      <c r="T67" s="33"/>
      <c r="V67" s="485" t="s">
        <v>221</v>
      </c>
      <c r="W67" s="533"/>
      <c r="X67" s="533"/>
      <c r="Y67" s="533"/>
      <c r="Z67" s="533"/>
      <c r="AA67" s="533"/>
      <c r="AB67" s="533"/>
      <c r="AC67" s="533"/>
      <c r="AD67" s="533"/>
      <c r="AE67" s="533"/>
      <c r="AF67" s="533"/>
      <c r="AG67" s="533"/>
      <c r="AH67" s="533"/>
      <c r="AI67" s="533"/>
      <c r="AJ67" s="533"/>
      <c r="AK67" s="533"/>
      <c r="AL67" s="533"/>
      <c r="AM67" s="533"/>
      <c r="AN67" s="533"/>
      <c r="AO67" s="533"/>
      <c r="AP67" s="533"/>
      <c r="AQ67" s="533"/>
      <c r="AR67" s="533"/>
      <c r="AS67" s="533"/>
      <c r="AT67" s="533"/>
      <c r="AU67" s="533"/>
      <c r="AV67" s="533"/>
      <c r="AW67" s="533"/>
      <c r="AX67" s="533"/>
      <c r="AY67" s="542">
        <f>AY$24/$AX$24-1</f>
        <v>-3.1988627544439208E-3</v>
      </c>
      <c r="AZ67" s="542">
        <f>AZ$24/$AX$24-1</f>
        <v>1.5803068621590866E-2</v>
      </c>
      <c r="BA67" s="542">
        <f t="shared" ref="BA67:BG67" si="45">BA$24/$AX$24-1</f>
        <v>2.9051887365185269E-2</v>
      </c>
      <c r="BB67" s="542">
        <f t="shared" si="45"/>
        <v>-0.10527404891016268</v>
      </c>
      <c r="BC67" s="542">
        <f t="shared" si="45"/>
        <v>-0.11292978042124913</v>
      </c>
      <c r="BD67" s="542">
        <f t="shared" si="45"/>
        <v>-0.17849322102467413</v>
      </c>
      <c r="BE67" s="542">
        <f t="shared" si="45"/>
        <v>-0.25854076200310183</v>
      </c>
      <c r="BF67" s="542">
        <f t="shared" si="45"/>
        <v>-0.26373207459523107</v>
      </c>
      <c r="BG67" s="542">
        <f t="shared" si="45"/>
        <v>-0.26373207459523107</v>
      </c>
      <c r="BH67" s="318"/>
    </row>
    <row r="68" spans="20:78" ht="30" customHeight="1">
      <c r="T68" s="33"/>
      <c r="V68" s="485" t="s">
        <v>344</v>
      </c>
      <c r="W68" s="533"/>
      <c r="X68" s="533"/>
      <c r="Y68" s="533"/>
      <c r="Z68" s="533"/>
      <c r="AA68" s="533"/>
      <c r="AB68" s="533"/>
      <c r="AC68" s="533"/>
      <c r="AD68" s="533"/>
      <c r="AE68" s="533"/>
      <c r="AF68" s="533"/>
      <c r="AG68" s="533"/>
      <c r="AH68" s="533"/>
      <c r="AI68" s="533"/>
      <c r="AJ68" s="533"/>
      <c r="AK68" s="533"/>
      <c r="AL68" s="533"/>
      <c r="AM68" s="533"/>
      <c r="AN68" s="533"/>
      <c r="AO68" s="533"/>
      <c r="AP68" s="533"/>
      <c r="AQ68" s="533"/>
      <c r="AR68" s="533"/>
      <c r="AS68" s="533"/>
      <c r="AT68" s="533"/>
      <c r="AU68" s="533"/>
      <c r="AV68" s="533"/>
      <c r="AW68" s="533"/>
      <c r="AX68" s="533"/>
      <c r="AY68" s="542">
        <f>AY$25/$AX$25-1</f>
        <v>-0.13607904066328513</v>
      </c>
      <c r="AZ68" s="542">
        <f>AZ$25/$AX$25-1</f>
        <v>-0.1408749235950133</v>
      </c>
      <c r="BA68" s="542">
        <f t="shared" ref="BA68:BG68" si="46">BA$25/$AX$25-1</f>
        <v>-0.21763576090688963</v>
      </c>
      <c r="BB68" s="542">
        <f t="shared" si="46"/>
        <v>-0.13794678350413625</v>
      </c>
      <c r="BC68" s="542">
        <f t="shared" si="46"/>
        <v>-0.10751876593497489</v>
      </c>
      <c r="BD68" s="542">
        <f t="shared" si="46"/>
        <v>-0.16633838391941203</v>
      </c>
      <c r="BE68" s="542">
        <f t="shared" si="46"/>
        <v>-0.25338768927591848</v>
      </c>
      <c r="BF68" s="542">
        <f t="shared" si="46"/>
        <v>-0.27769540578854335</v>
      </c>
      <c r="BG68" s="542">
        <f t="shared" si="46"/>
        <v>-0.27769540578854335</v>
      </c>
      <c r="BH68" s="318"/>
    </row>
    <row r="69" spans="20:78">
      <c r="T69" s="33"/>
      <c r="V69" s="485" t="s">
        <v>222</v>
      </c>
      <c r="W69" s="533"/>
      <c r="X69" s="533"/>
      <c r="Y69" s="533"/>
      <c r="Z69" s="533"/>
      <c r="AA69" s="533"/>
      <c r="AB69" s="533"/>
      <c r="AC69" s="533"/>
      <c r="AD69" s="533"/>
      <c r="AE69" s="533"/>
      <c r="AF69" s="533"/>
      <c r="AG69" s="533"/>
      <c r="AH69" s="533"/>
      <c r="AI69" s="533"/>
      <c r="AJ69" s="533"/>
      <c r="AK69" s="533"/>
      <c r="AL69" s="533"/>
      <c r="AM69" s="533"/>
      <c r="AN69" s="533"/>
      <c r="AO69" s="533"/>
      <c r="AP69" s="533"/>
      <c r="AQ69" s="533"/>
      <c r="AR69" s="533"/>
      <c r="AS69" s="533"/>
      <c r="AT69" s="533"/>
      <c r="AU69" s="533"/>
      <c r="AV69" s="533"/>
      <c r="AW69" s="533"/>
      <c r="AX69" s="533"/>
      <c r="AY69" s="542">
        <f>AY$26/$AX$26-1</f>
        <v>-1.7618013468053029E-2</v>
      </c>
      <c r="AZ69" s="542">
        <f>AZ$26/$AX$26-1</f>
        <v>-3.412585642698196E-2</v>
      </c>
      <c r="BA69" s="542">
        <f t="shared" ref="BA69:BG69" si="47">BA$26/$AX$26-1</f>
        <v>-5.3605788106905639E-2</v>
      </c>
      <c r="BB69" s="542">
        <f t="shared" si="47"/>
        <v>-9.0043893454590629E-2</v>
      </c>
      <c r="BC69" s="542">
        <f t="shared" si="47"/>
        <v>-0.10089884895064205</v>
      </c>
      <c r="BD69" s="542">
        <f t="shared" si="47"/>
        <v>-0.11612156955636921</v>
      </c>
      <c r="BE69" s="542">
        <f t="shared" si="47"/>
        <v>-0.13610992952912537</v>
      </c>
      <c r="BF69" s="542">
        <f t="shared" si="47"/>
        <v>-0.14563647933884227</v>
      </c>
      <c r="BG69" s="542">
        <f t="shared" si="47"/>
        <v>-0.14563647933884227</v>
      </c>
      <c r="BH69" s="318"/>
    </row>
    <row r="70" spans="20:78" ht="15.75" thickBot="1">
      <c r="T70" s="33"/>
      <c r="V70" s="621" t="s">
        <v>223</v>
      </c>
      <c r="W70" s="545"/>
      <c r="X70" s="545"/>
      <c r="Y70" s="545"/>
      <c r="Z70" s="545"/>
      <c r="AA70" s="545"/>
      <c r="AB70" s="545"/>
      <c r="AC70" s="545"/>
      <c r="AD70" s="545"/>
      <c r="AE70" s="545"/>
      <c r="AF70" s="545"/>
      <c r="AG70" s="545"/>
      <c r="AH70" s="545"/>
      <c r="AI70" s="545"/>
      <c r="AJ70" s="545"/>
      <c r="AK70" s="545"/>
      <c r="AL70" s="545"/>
      <c r="AM70" s="545"/>
      <c r="AN70" s="545"/>
      <c r="AO70" s="545"/>
      <c r="AP70" s="545"/>
      <c r="AQ70" s="545"/>
      <c r="AR70" s="545"/>
      <c r="AS70" s="545"/>
      <c r="AT70" s="545"/>
      <c r="AU70" s="545"/>
      <c r="AV70" s="545"/>
      <c r="AW70" s="545"/>
      <c r="AX70" s="545"/>
      <c r="AY70" s="546">
        <f>AY$27/$AX$27-1</f>
        <v>9.8833966581208799E-2</v>
      </c>
      <c r="AZ70" s="546">
        <f>AZ$27/$AX$27-1</f>
        <v>4.4623838076820688E-2</v>
      </c>
      <c r="BA70" s="546">
        <f t="shared" ref="BA70:BG70" si="48">BA$27/$AX$27-1</f>
        <v>3.5015310830375901E-2</v>
      </c>
      <c r="BB70" s="546">
        <f t="shared" si="48"/>
        <v>9.4983841003096092E-2</v>
      </c>
      <c r="BC70" s="546">
        <f t="shared" si="48"/>
        <v>6.8239135271011442E-2</v>
      </c>
      <c r="BD70" s="546">
        <f t="shared" si="48"/>
        <v>0.15587467954013223</v>
      </c>
      <c r="BE70" s="546">
        <f t="shared" si="48"/>
        <v>0.13437223664132025</v>
      </c>
      <c r="BF70" s="546">
        <f t="shared" si="48"/>
        <v>8.3433354122157022E-2</v>
      </c>
      <c r="BG70" s="546">
        <f t="shared" si="48"/>
        <v>8.5079003525354135E-2</v>
      </c>
      <c r="BH70" s="318"/>
    </row>
    <row r="71" spans="20:78" ht="15.75" thickTop="1">
      <c r="T71" s="33"/>
      <c r="V71" s="526" t="s">
        <v>22</v>
      </c>
      <c r="W71" s="552"/>
      <c r="X71" s="552"/>
      <c r="Y71" s="552"/>
      <c r="Z71" s="552"/>
      <c r="AA71" s="552"/>
      <c r="AB71" s="552"/>
      <c r="AC71" s="552"/>
      <c r="AD71" s="552"/>
      <c r="AE71" s="552"/>
      <c r="AF71" s="552"/>
      <c r="AG71" s="552"/>
      <c r="AH71" s="552"/>
      <c r="AI71" s="552"/>
      <c r="AJ71" s="552"/>
      <c r="AK71" s="552"/>
      <c r="AL71" s="552"/>
      <c r="AM71" s="552"/>
      <c r="AN71" s="552"/>
      <c r="AO71" s="552"/>
      <c r="AP71" s="552"/>
      <c r="AQ71" s="552"/>
      <c r="AR71" s="552"/>
      <c r="AS71" s="552"/>
      <c r="AT71" s="552"/>
      <c r="AU71" s="552"/>
      <c r="AV71" s="552"/>
      <c r="AW71" s="552"/>
      <c r="AX71" s="552"/>
      <c r="AY71" s="553">
        <f>AY$28/$AX$28-1</f>
        <v>-1.7102977049378576E-2</v>
      </c>
      <c r="AZ71" s="553">
        <f>AZ$28/$AX$28-1</f>
        <v>-2.9845796131383051E-2</v>
      </c>
      <c r="BA71" s="553">
        <f t="shared" ref="BA71:BG71" si="49">BA$28/$AX$28-1</f>
        <v>-3.1193200191016124E-2</v>
      </c>
      <c r="BB71" s="553">
        <f t="shared" si="49"/>
        <v>-3.7717187324860846E-2</v>
      </c>
      <c r="BC71" s="553">
        <f t="shared" si="49"/>
        <v>-5.0872221391093042E-2</v>
      </c>
      <c r="BD71" s="553">
        <f t="shared" si="49"/>
        <v>-5.6921209113126259E-2</v>
      </c>
      <c r="BE71" s="553">
        <f t="shared" si="49"/>
        <v>-6.0487313642345719E-2</v>
      </c>
      <c r="BF71" s="553">
        <f t="shared" si="49"/>
        <v>-6.0885971964658947E-2</v>
      </c>
      <c r="BG71" s="553">
        <f t="shared" si="49"/>
        <v>-7.1809972364047958E-2</v>
      </c>
      <c r="BH71" s="318"/>
    </row>
    <row r="72" spans="20:78">
      <c r="T72" s="33"/>
      <c r="W72" s="613"/>
      <c r="X72" s="613"/>
      <c r="Y72" s="613"/>
      <c r="Z72" s="613"/>
      <c r="AA72" s="613"/>
      <c r="AB72" s="613"/>
      <c r="AC72" s="613"/>
      <c r="AD72" s="613"/>
      <c r="AE72" s="613"/>
      <c r="AF72" s="613"/>
      <c r="AG72" s="613"/>
      <c r="AH72" s="613"/>
      <c r="AI72" s="613"/>
      <c r="AJ72" s="613"/>
      <c r="AK72" s="613"/>
      <c r="AL72" s="613"/>
      <c r="AM72" s="613"/>
      <c r="AN72" s="613"/>
      <c r="AO72" s="613"/>
      <c r="AP72" s="613"/>
    </row>
    <row r="73" spans="20:78">
      <c r="T73" s="33"/>
      <c r="BI73" s="292"/>
      <c r="BJ73" s="292"/>
      <c r="BK73" s="292"/>
      <c r="BL73" s="292"/>
      <c r="BM73" s="292"/>
      <c r="BN73" s="292"/>
      <c r="BO73" s="292"/>
      <c r="BP73" s="292"/>
      <c r="BQ73" s="292"/>
      <c r="BR73" s="292"/>
      <c r="BS73" s="292"/>
      <c r="BT73" s="292"/>
      <c r="BU73" s="292"/>
      <c r="BV73" s="292"/>
      <c r="BW73" s="292"/>
      <c r="BX73" s="292"/>
      <c r="BY73" s="292"/>
      <c r="BZ73" s="292"/>
    </row>
    <row r="74" spans="20:78">
      <c r="T74" s="33"/>
      <c r="BI74" s="292"/>
      <c r="BJ74" s="292"/>
      <c r="BK74" s="292"/>
      <c r="BL74" s="292"/>
      <c r="BM74" s="292"/>
      <c r="BN74" s="292"/>
      <c r="BO74" s="292"/>
      <c r="BP74" s="292"/>
      <c r="BQ74" s="292"/>
      <c r="BR74" s="292"/>
      <c r="BS74" s="292"/>
      <c r="BT74" s="292"/>
      <c r="BU74" s="292"/>
      <c r="BV74" s="292"/>
      <c r="BW74" s="292"/>
      <c r="BX74" s="292"/>
      <c r="BY74" s="292"/>
      <c r="BZ74" s="292"/>
    </row>
    <row r="75" spans="20:78">
      <c r="BI75" s="292"/>
      <c r="BJ75" s="292"/>
      <c r="BK75" s="292"/>
      <c r="BL75" s="292"/>
      <c r="BM75" s="292"/>
      <c r="BN75" s="292"/>
      <c r="BO75" s="292"/>
      <c r="BP75" s="292"/>
      <c r="BQ75" s="292"/>
      <c r="BR75" s="292"/>
      <c r="BS75" s="292"/>
      <c r="BT75" s="292"/>
      <c r="BU75" s="292"/>
      <c r="BV75" s="292"/>
      <c r="BW75" s="292"/>
      <c r="BX75" s="292"/>
      <c r="BY75" s="292"/>
      <c r="BZ75" s="292"/>
    </row>
    <row r="76" spans="20:78">
      <c r="BI76" s="292"/>
      <c r="BJ76" s="292"/>
      <c r="BK76" s="292"/>
      <c r="BL76" s="292"/>
      <c r="BM76" s="292"/>
      <c r="BN76" s="292"/>
      <c r="BO76" s="292"/>
      <c r="BP76" s="292"/>
      <c r="BQ76" s="292"/>
      <c r="BR76" s="292"/>
      <c r="BS76" s="292"/>
      <c r="BT76" s="292"/>
      <c r="BU76" s="292"/>
      <c r="BV76" s="292"/>
      <c r="BW76" s="292"/>
      <c r="BX76" s="292"/>
      <c r="BY76" s="292"/>
      <c r="BZ76" s="292"/>
    </row>
    <row r="77" spans="20:78">
      <c r="BI77" s="292"/>
      <c r="BJ77" s="292"/>
      <c r="BK77" s="292"/>
      <c r="BL77" s="292"/>
      <c r="BM77" s="292"/>
      <c r="BN77" s="292"/>
      <c r="BO77" s="292"/>
      <c r="BP77" s="292"/>
      <c r="BQ77" s="292"/>
      <c r="BR77" s="292"/>
      <c r="BS77" s="292"/>
      <c r="BT77" s="292"/>
      <c r="BU77" s="292"/>
      <c r="BV77" s="292"/>
      <c r="BW77" s="292"/>
      <c r="BX77" s="292"/>
      <c r="BY77" s="292"/>
      <c r="BZ77" s="292"/>
    </row>
    <row r="78" spans="20:78">
      <c r="BI78" s="292"/>
      <c r="BJ78" s="292"/>
      <c r="BK78" s="292"/>
      <c r="BL78" s="292"/>
      <c r="BM78" s="292"/>
      <c r="BN78" s="292"/>
      <c r="BO78" s="292"/>
      <c r="BP78" s="292"/>
      <c r="BQ78" s="292"/>
      <c r="BR78" s="292"/>
      <c r="BS78" s="292"/>
      <c r="BT78" s="292"/>
      <c r="BU78" s="292"/>
      <c r="BV78" s="292"/>
      <c r="BW78" s="292"/>
      <c r="BX78" s="292"/>
      <c r="BY78" s="292"/>
      <c r="BZ78" s="292"/>
    </row>
    <row r="79" spans="20:78">
      <c r="BI79" s="292"/>
      <c r="BJ79" s="292"/>
      <c r="BK79" s="292"/>
      <c r="BL79" s="292"/>
      <c r="BM79" s="292"/>
      <c r="BN79" s="292"/>
      <c r="BO79" s="292"/>
      <c r="BP79" s="292"/>
      <c r="BQ79" s="292"/>
      <c r="BR79" s="292"/>
      <c r="BS79" s="292"/>
      <c r="BT79" s="292"/>
      <c r="BU79" s="292"/>
      <c r="BV79" s="292"/>
      <c r="BW79" s="292"/>
      <c r="BX79" s="292"/>
      <c r="BY79" s="292"/>
      <c r="BZ79" s="292"/>
    </row>
    <row r="80" spans="20:78">
      <c r="BI80" s="292"/>
      <c r="BJ80" s="292"/>
      <c r="BK80" s="292"/>
      <c r="BL80" s="292"/>
      <c r="BM80" s="292"/>
      <c r="BN80" s="292"/>
      <c r="BO80" s="292"/>
      <c r="BP80" s="292"/>
      <c r="BQ80" s="292"/>
      <c r="BR80" s="292"/>
      <c r="BS80" s="292"/>
      <c r="BT80" s="292"/>
      <c r="BU80" s="292"/>
      <c r="BV80" s="292"/>
      <c r="BW80" s="292"/>
      <c r="BX80" s="292"/>
      <c r="BY80" s="292"/>
      <c r="BZ80" s="292"/>
    </row>
    <row r="81" spans="61:78">
      <c r="BI81" s="292"/>
      <c r="BJ81" s="292"/>
      <c r="BK81" s="292"/>
      <c r="BL81" s="292"/>
      <c r="BM81" s="292"/>
      <c r="BN81" s="292"/>
      <c r="BO81" s="292"/>
      <c r="BP81" s="292"/>
      <c r="BQ81" s="292"/>
      <c r="BR81" s="292"/>
      <c r="BS81" s="292"/>
      <c r="BT81" s="292"/>
      <c r="BU81" s="292"/>
      <c r="BV81" s="292"/>
      <c r="BW81" s="292"/>
      <c r="BX81" s="292"/>
      <c r="BY81" s="292"/>
      <c r="BZ81" s="292"/>
    </row>
    <row r="82" spans="61:78">
      <c r="BI82" s="292"/>
      <c r="BJ82" s="292"/>
      <c r="BK82" s="292"/>
      <c r="BL82" s="292"/>
      <c r="BM82" s="292"/>
      <c r="BN82" s="292"/>
      <c r="BO82" s="292"/>
      <c r="BP82" s="292"/>
      <c r="BQ82" s="292"/>
      <c r="BR82" s="292"/>
      <c r="BS82" s="292"/>
      <c r="BT82" s="292"/>
      <c r="BU82" s="292"/>
      <c r="BV82" s="292"/>
      <c r="BW82" s="292"/>
      <c r="BX82" s="292"/>
      <c r="BY82" s="292"/>
      <c r="BZ82" s="292"/>
    </row>
    <row r="83" spans="61:78">
      <c r="BI83" s="292"/>
      <c r="BJ83" s="292"/>
      <c r="BK83" s="292"/>
      <c r="BL83" s="292"/>
      <c r="BM83" s="292"/>
      <c r="BN83" s="292"/>
      <c r="BO83" s="292"/>
      <c r="BP83" s="292"/>
      <c r="BQ83" s="292"/>
      <c r="BR83" s="292"/>
      <c r="BS83" s="292"/>
      <c r="BT83" s="292"/>
      <c r="BU83" s="292"/>
      <c r="BV83" s="292"/>
      <c r="BW83" s="292"/>
      <c r="BX83" s="292"/>
      <c r="BY83" s="292"/>
      <c r="BZ83" s="292"/>
    </row>
    <row r="84" spans="61:78">
      <c r="BI84" s="292"/>
      <c r="BJ84" s="292"/>
      <c r="BK84" s="292"/>
      <c r="BL84" s="292"/>
      <c r="BM84" s="292"/>
      <c r="BN84" s="292"/>
      <c r="BO84" s="292"/>
      <c r="BP84" s="292"/>
      <c r="BQ84" s="292"/>
      <c r="BR84" s="292"/>
      <c r="BS84" s="292"/>
      <c r="BT84" s="292"/>
      <c r="BU84" s="292"/>
      <c r="BV84" s="292"/>
      <c r="BW84" s="292"/>
      <c r="BX84" s="292"/>
      <c r="BY84" s="292"/>
      <c r="BZ84" s="292"/>
    </row>
    <row r="85" spans="61:78">
      <c r="BI85" s="292"/>
      <c r="BJ85" s="292"/>
      <c r="BK85" s="292"/>
      <c r="BL85" s="292"/>
      <c r="BM85" s="292"/>
      <c r="BN85" s="292"/>
      <c r="BO85" s="292"/>
      <c r="BP85" s="292"/>
      <c r="BQ85" s="292"/>
      <c r="BR85" s="292"/>
      <c r="BS85" s="292"/>
      <c r="BT85" s="292"/>
      <c r="BU85" s="292"/>
      <c r="BV85" s="292"/>
      <c r="BW85" s="292"/>
      <c r="BX85" s="292"/>
      <c r="BY85" s="292"/>
      <c r="BZ85" s="292"/>
    </row>
    <row r="86" spans="61:78">
      <c r="BI86" s="292"/>
      <c r="BJ86" s="292"/>
      <c r="BK86" s="292"/>
      <c r="BL86" s="292"/>
      <c r="BM86" s="292"/>
      <c r="BN86" s="292"/>
      <c r="BO86" s="292"/>
      <c r="BP86" s="292"/>
      <c r="BQ86" s="292"/>
      <c r="BR86" s="292"/>
      <c r="BS86" s="292"/>
      <c r="BT86" s="292"/>
      <c r="BU86" s="292"/>
      <c r="BV86" s="292"/>
      <c r="BW86" s="292"/>
      <c r="BX86" s="292"/>
      <c r="BY86" s="292"/>
      <c r="BZ86" s="292"/>
    </row>
    <row r="87" spans="61:78">
      <c r="BI87" s="292"/>
      <c r="BJ87" s="292"/>
      <c r="BK87" s="292"/>
      <c r="BL87" s="292"/>
      <c r="BM87" s="292"/>
      <c r="BN87" s="292"/>
      <c r="BO87" s="292"/>
      <c r="BP87" s="292"/>
      <c r="BQ87" s="292"/>
      <c r="BR87" s="292"/>
      <c r="BS87" s="292"/>
      <c r="BT87" s="292"/>
      <c r="BU87" s="292"/>
      <c r="BV87" s="292"/>
      <c r="BW87" s="292"/>
      <c r="BX87" s="292"/>
      <c r="BY87" s="292"/>
      <c r="BZ87" s="292"/>
    </row>
    <row r="88" spans="61:78">
      <c r="BI88" s="292"/>
      <c r="BJ88" s="292"/>
      <c r="BK88" s="292"/>
      <c r="BL88" s="292"/>
      <c r="BM88" s="292"/>
      <c r="BN88" s="292"/>
      <c r="BO88" s="292"/>
      <c r="BP88" s="292"/>
      <c r="BQ88" s="292"/>
      <c r="BR88" s="292"/>
      <c r="BS88" s="292"/>
      <c r="BT88" s="292"/>
      <c r="BU88" s="292"/>
      <c r="BV88" s="292"/>
      <c r="BW88" s="292"/>
      <c r="BX88" s="292"/>
      <c r="BY88" s="292"/>
      <c r="BZ88" s="292"/>
    </row>
    <row r="89" spans="61:78">
      <c r="BI89" s="292"/>
      <c r="BJ89" s="292"/>
      <c r="BK89" s="292"/>
      <c r="BL89" s="292"/>
      <c r="BM89" s="292"/>
      <c r="BN89" s="292"/>
      <c r="BO89" s="292"/>
      <c r="BP89" s="292"/>
      <c r="BQ89" s="292"/>
      <c r="BR89" s="292"/>
      <c r="BS89" s="292"/>
      <c r="BT89" s="292"/>
      <c r="BU89" s="292"/>
      <c r="BV89" s="292"/>
      <c r="BW89" s="292"/>
      <c r="BX89" s="292"/>
      <c r="BY89" s="292"/>
      <c r="BZ89" s="292"/>
    </row>
    <row r="90" spans="61:78">
      <c r="BI90" s="292"/>
      <c r="BJ90" s="292"/>
      <c r="BK90" s="292"/>
      <c r="BL90" s="292"/>
      <c r="BM90" s="292"/>
      <c r="BN90" s="292"/>
      <c r="BO90" s="292"/>
      <c r="BP90" s="292"/>
      <c r="BQ90" s="292"/>
      <c r="BR90" s="292"/>
      <c r="BS90" s="292"/>
      <c r="BT90" s="292"/>
      <c r="BU90" s="292"/>
      <c r="BV90" s="292"/>
      <c r="BW90" s="292"/>
      <c r="BX90" s="292"/>
      <c r="BY90" s="292"/>
      <c r="BZ90" s="292"/>
    </row>
    <row r="91" spans="61:78">
      <c r="BI91" s="292"/>
      <c r="BJ91" s="292"/>
      <c r="BK91" s="292"/>
      <c r="BL91" s="292"/>
      <c r="BM91" s="292"/>
      <c r="BN91" s="292"/>
      <c r="BO91" s="292"/>
      <c r="BP91" s="292"/>
      <c r="BQ91" s="292"/>
      <c r="BR91" s="292"/>
      <c r="BS91" s="292"/>
      <c r="BT91" s="292"/>
      <c r="BU91" s="292"/>
      <c r="BV91" s="292"/>
      <c r="BW91" s="292"/>
      <c r="BX91" s="292"/>
      <c r="BY91" s="292"/>
      <c r="BZ91" s="292"/>
    </row>
    <row r="92" spans="61:78">
      <c r="BI92" s="292"/>
      <c r="BJ92" s="292"/>
      <c r="BK92" s="292"/>
      <c r="BL92" s="292"/>
      <c r="BM92" s="292"/>
      <c r="BN92" s="292"/>
      <c r="BO92" s="292"/>
      <c r="BP92" s="292"/>
      <c r="BQ92" s="292"/>
      <c r="BR92" s="292"/>
      <c r="BS92" s="292"/>
      <c r="BT92" s="292"/>
      <c r="BU92" s="292"/>
      <c r="BV92" s="292"/>
      <c r="BW92" s="292"/>
      <c r="BX92" s="292"/>
      <c r="BY92" s="292"/>
      <c r="BZ92" s="292"/>
    </row>
    <row r="93" spans="61:78">
      <c r="BI93" s="292"/>
      <c r="BJ93" s="292"/>
      <c r="BK93" s="292"/>
      <c r="BL93" s="292"/>
      <c r="BM93" s="292"/>
      <c r="BN93" s="292"/>
      <c r="BO93" s="292"/>
      <c r="BP93" s="292"/>
      <c r="BQ93" s="292"/>
      <c r="BR93" s="292"/>
      <c r="BS93" s="292"/>
      <c r="BT93" s="292"/>
      <c r="BU93" s="292"/>
      <c r="BV93" s="292"/>
      <c r="BW93" s="292"/>
      <c r="BX93" s="292"/>
      <c r="BY93" s="292"/>
      <c r="BZ93" s="292"/>
    </row>
  </sheetData>
  <mergeCells count="1">
    <mergeCell ref="U1:W1"/>
  </mergeCells>
  <phoneticPr fontId="10"/>
  <pageMargins left="0.43307086614173229" right="0.51181102362204722" top="0.55118110236220474" bottom="0.59055118110236227" header="0.51181102362204722" footer="0.51181102362204722"/>
  <pageSetup paperSize="9" scale="34" orientation="landscape" r:id="rId1"/>
  <headerFooter alignWithMargins="0"/>
  <colBreaks count="2" manualBreakCount="2">
    <brk id="44" max="72" man="1"/>
    <brk id="79"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I91"/>
  <sheetViews>
    <sheetView zoomScaleNormal="100" workbookViewId="0">
      <pane xSplit="26" ySplit="4" topLeftCell="AA5" activePane="bottomRight" state="frozen"/>
      <selection activeCell="D28" sqref="D28"/>
      <selection pane="topRight" activeCell="D28" sqref="D28"/>
      <selection pane="bottomLeft" activeCell="D28" sqref="D28"/>
      <selection pane="bottomRight"/>
    </sheetView>
  </sheetViews>
  <sheetFormatPr defaultColWidth="9.625" defaultRowHeight="15"/>
  <cols>
    <col min="1" max="1" width="1.5" style="1223" customWidth="1"/>
    <col min="2" max="19" width="1.625" style="28" hidden="1" customWidth="1"/>
    <col min="20" max="21" width="1.625" style="28" customWidth="1"/>
    <col min="22" max="22" width="57" style="28" bestFit="1" customWidth="1"/>
    <col min="23" max="26" width="9.625" style="28" hidden="1" customWidth="1"/>
    <col min="27" max="27" width="9.625" style="28" bestFit="1" customWidth="1"/>
    <col min="28" max="34" width="9.5" style="28" bestFit="1" customWidth="1"/>
    <col min="35" max="35" width="9" style="28" bestFit="1" customWidth="1"/>
    <col min="36" max="50" width="9.5" style="28" bestFit="1" customWidth="1"/>
    <col min="51" max="53" width="8.625" style="28" customWidth="1"/>
    <col min="54" max="54" width="8.5" style="28" customWidth="1"/>
    <col min="55" max="59" width="8.625" style="28" customWidth="1"/>
    <col min="60" max="60" width="8.625" style="292" customWidth="1"/>
    <col min="61" max="61" width="4.375" style="28" customWidth="1"/>
    <col min="62" max="63" width="9" style="28" customWidth="1"/>
    <col min="64" max="16384" width="9.625" style="28"/>
  </cols>
  <sheetData>
    <row r="1" spans="1:61" ht="53.25" customHeight="1">
      <c r="U1" s="1264" t="s">
        <v>334</v>
      </c>
      <c r="V1" s="1264"/>
      <c r="AC1" s="27"/>
      <c r="AD1" s="27"/>
      <c r="AE1" s="27"/>
      <c r="AF1" s="27"/>
      <c r="AG1" s="27"/>
    </row>
    <row r="2" spans="1:61" ht="14.25" customHeight="1">
      <c r="U2" s="1263" t="str">
        <f>'0.Contents'!$C2</f>
        <v>＜暫定データ＞</v>
      </c>
      <c r="V2" s="1263"/>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AZ2" s="466"/>
      <c r="BA2" s="466"/>
      <c r="BB2" s="466"/>
      <c r="BC2" s="466"/>
      <c r="BD2" s="466"/>
      <c r="BE2" s="466"/>
      <c r="BF2" s="466"/>
      <c r="BG2" s="466"/>
    </row>
    <row r="3" spans="1:61" ht="17.25" thickBot="1">
      <c r="U3" s="292" t="s">
        <v>332</v>
      </c>
      <c r="V3" s="292"/>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c r="BC3" s="467"/>
      <c r="BD3" s="467"/>
      <c r="BE3" s="467"/>
      <c r="BF3" s="467"/>
      <c r="BG3" s="467"/>
    </row>
    <row r="4" spans="1:61">
      <c r="U4" s="468"/>
      <c r="V4" s="469"/>
      <c r="W4" s="470"/>
      <c r="X4" s="470"/>
      <c r="Y4" s="470"/>
      <c r="Z4" s="470"/>
      <c r="AA4" s="470">
        <v>1990</v>
      </c>
      <c r="AB4" s="470">
        <f>AA4+1</f>
        <v>1991</v>
      </c>
      <c r="AC4" s="470">
        <f t="shared" ref="AC4:BG4" si="0">AB4+1</f>
        <v>1992</v>
      </c>
      <c r="AD4" s="470">
        <f t="shared" si="0"/>
        <v>1993</v>
      </c>
      <c r="AE4" s="470">
        <f t="shared" si="0"/>
        <v>1994</v>
      </c>
      <c r="AF4" s="470">
        <f t="shared" si="0"/>
        <v>1995</v>
      </c>
      <c r="AG4" s="470">
        <f t="shared" si="0"/>
        <v>1996</v>
      </c>
      <c r="AH4" s="470">
        <f t="shared" si="0"/>
        <v>1997</v>
      </c>
      <c r="AI4" s="470">
        <f t="shared" si="0"/>
        <v>1998</v>
      </c>
      <c r="AJ4" s="470">
        <f t="shared" si="0"/>
        <v>1999</v>
      </c>
      <c r="AK4" s="470">
        <f t="shared" si="0"/>
        <v>2000</v>
      </c>
      <c r="AL4" s="470">
        <f t="shared" si="0"/>
        <v>2001</v>
      </c>
      <c r="AM4" s="470">
        <f t="shared" si="0"/>
        <v>2002</v>
      </c>
      <c r="AN4" s="470">
        <f t="shared" si="0"/>
        <v>2003</v>
      </c>
      <c r="AO4" s="470">
        <f t="shared" si="0"/>
        <v>2004</v>
      </c>
      <c r="AP4" s="470">
        <f t="shared" si="0"/>
        <v>2005</v>
      </c>
      <c r="AQ4" s="470">
        <f t="shared" si="0"/>
        <v>2006</v>
      </c>
      <c r="AR4" s="470">
        <f t="shared" si="0"/>
        <v>2007</v>
      </c>
      <c r="AS4" s="470">
        <f t="shared" si="0"/>
        <v>2008</v>
      </c>
      <c r="AT4" s="470">
        <f t="shared" si="0"/>
        <v>2009</v>
      </c>
      <c r="AU4" s="470">
        <f t="shared" si="0"/>
        <v>2010</v>
      </c>
      <c r="AV4" s="470">
        <f t="shared" si="0"/>
        <v>2011</v>
      </c>
      <c r="AW4" s="470">
        <f t="shared" si="0"/>
        <v>2012</v>
      </c>
      <c r="AX4" s="470">
        <f t="shared" si="0"/>
        <v>2013</v>
      </c>
      <c r="AY4" s="470">
        <f t="shared" si="0"/>
        <v>2014</v>
      </c>
      <c r="AZ4" s="470">
        <f t="shared" si="0"/>
        <v>2015</v>
      </c>
      <c r="BA4" s="470">
        <f t="shared" si="0"/>
        <v>2016</v>
      </c>
      <c r="BB4" s="470">
        <f t="shared" si="0"/>
        <v>2017</v>
      </c>
      <c r="BC4" s="470">
        <f t="shared" si="0"/>
        <v>2018</v>
      </c>
      <c r="BD4" s="470">
        <f t="shared" si="0"/>
        <v>2019</v>
      </c>
      <c r="BE4" s="470">
        <f t="shared" si="0"/>
        <v>2020</v>
      </c>
      <c r="BF4" s="470">
        <f t="shared" si="0"/>
        <v>2021</v>
      </c>
      <c r="BG4" s="470">
        <f t="shared" si="0"/>
        <v>2022</v>
      </c>
      <c r="BH4" s="471"/>
    </row>
    <row r="5" spans="1:61">
      <c r="U5" s="472" t="s">
        <v>212</v>
      </c>
      <c r="V5" s="473"/>
      <c r="W5" s="475"/>
      <c r="X5" s="475"/>
      <c r="Y5" s="475"/>
      <c r="Z5" s="475"/>
      <c r="AA5" s="475">
        <v>5514.4625562235406</v>
      </c>
      <c r="AB5" s="475">
        <v>5734.1945558159778</v>
      </c>
      <c r="AC5" s="475">
        <v>5841.1781672028201</v>
      </c>
      <c r="AD5" s="475">
        <v>5949.8137912217371</v>
      </c>
      <c r="AE5" s="475">
        <v>6169.5248124162808</v>
      </c>
      <c r="AF5" s="475">
        <v>6679.9987279788475</v>
      </c>
      <c r="AG5" s="475">
        <v>6840.3211147550182</v>
      </c>
      <c r="AH5" s="475">
        <v>7009.4511201488413</v>
      </c>
      <c r="AI5" s="475">
        <v>6861.7254741886345</v>
      </c>
      <c r="AJ5" s="475">
        <v>6970.5939842245571</v>
      </c>
      <c r="AK5" s="475">
        <v>6973.728960199478</v>
      </c>
      <c r="AL5" s="475">
        <v>6974.5731677662488</v>
      </c>
      <c r="AM5" s="475">
        <v>6810.399043811728</v>
      </c>
      <c r="AN5" s="475">
        <v>6587.2965921517862</v>
      </c>
      <c r="AO5" s="475">
        <v>6386.9117127378204</v>
      </c>
      <c r="AP5" s="475">
        <v>6379.3443820681614</v>
      </c>
      <c r="AQ5" s="475">
        <v>6176.549553140977</v>
      </c>
      <c r="AR5" s="475">
        <v>6159.1041121720582</v>
      </c>
      <c r="AS5" s="475">
        <v>5905.8093359582208</v>
      </c>
      <c r="AT5" s="475">
        <v>5648.2976024159461</v>
      </c>
      <c r="AU5" s="475">
        <v>5486.7948984844779</v>
      </c>
      <c r="AV5" s="475">
        <v>5496.1871937363621</v>
      </c>
      <c r="AW5" s="475">
        <v>5453.4432992525735</v>
      </c>
      <c r="AX5" s="475">
        <v>5480.9605814171737</v>
      </c>
      <c r="AY5" s="475">
        <v>5378.8195924683996</v>
      </c>
      <c r="AZ5" s="475">
        <v>5410.5354336950923</v>
      </c>
      <c r="BA5" s="475">
        <v>5220.7465060944151</v>
      </c>
      <c r="BB5" s="475">
        <v>5397.2616750679517</v>
      </c>
      <c r="BC5" s="475">
        <v>5183.7650835332024</v>
      </c>
      <c r="BD5" s="475">
        <v>4781.0752484964678</v>
      </c>
      <c r="BE5" s="475">
        <v>4494.6467479086887</v>
      </c>
      <c r="BF5" s="475">
        <v>4508.9441311645578</v>
      </c>
      <c r="BG5" s="475">
        <v>4491.7347259146818</v>
      </c>
      <c r="BH5" s="476"/>
    </row>
    <row r="6" spans="1:61" s="30" customFormat="1" ht="15" customHeight="1">
      <c r="A6" s="1212"/>
      <c r="U6" s="477"/>
      <c r="V6" s="478" t="s">
        <v>188</v>
      </c>
      <c r="W6" s="480"/>
      <c r="X6" s="480"/>
      <c r="Y6" s="480"/>
      <c r="Z6" s="480"/>
      <c r="AA6" s="480">
        <f>SUM(AA7:AA11)</f>
        <v>5512.6016218177801</v>
      </c>
      <c r="AB6" s="480">
        <f t="shared" ref="AB6:BE6" si="1">SUM(AB7:AB11)</f>
        <v>5732.3257468541269</v>
      </c>
      <c r="AC6" s="480">
        <f t="shared" si="1"/>
        <v>5839.221392015671</v>
      </c>
      <c r="AD6" s="480">
        <f t="shared" si="1"/>
        <v>5947.9295375722877</v>
      </c>
      <c r="AE6" s="480">
        <f t="shared" si="1"/>
        <v>6167.5734976733802</v>
      </c>
      <c r="AF6" s="480">
        <f t="shared" si="1"/>
        <v>6678.1214736933071</v>
      </c>
      <c r="AG6" s="480">
        <f t="shared" si="1"/>
        <v>6838.5420683903985</v>
      </c>
      <c r="AH6" s="480">
        <f t="shared" si="1"/>
        <v>7007.8042040042801</v>
      </c>
      <c r="AI6" s="480">
        <f t="shared" si="1"/>
        <v>6860.1591063310743</v>
      </c>
      <c r="AJ6" s="480">
        <f t="shared" si="1"/>
        <v>6968.8997532627973</v>
      </c>
      <c r="AK6" s="480">
        <f t="shared" si="1"/>
        <v>6972.2035334040293</v>
      </c>
      <c r="AL6" s="480">
        <f t="shared" si="1"/>
        <v>6973.1474342750189</v>
      </c>
      <c r="AM6" s="480">
        <f t="shared" si="1"/>
        <v>6809.1473331752686</v>
      </c>
      <c r="AN6" s="480">
        <f t="shared" si="1"/>
        <v>6586.1229820238259</v>
      </c>
      <c r="AO6" s="480">
        <f t="shared" si="1"/>
        <v>6385.8145155395323</v>
      </c>
      <c r="AP6" s="480">
        <f t="shared" si="1"/>
        <v>6378.2908650329309</v>
      </c>
      <c r="AQ6" s="480">
        <f t="shared" si="1"/>
        <v>6175.554376822467</v>
      </c>
      <c r="AR6" s="480">
        <f t="shared" si="1"/>
        <v>6158.174564675528</v>
      </c>
      <c r="AS6" s="480">
        <f t="shared" si="1"/>
        <v>5904.91541135646</v>
      </c>
      <c r="AT6" s="480">
        <f t="shared" si="1"/>
        <v>5647.4714041350153</v>
      </c>
      <c r="AU6" s="480">
        <f t="shared" si="1"/>
        <v>5485.9817007542788</v>
      </c>
      <c r="AV6" s="480">
        <f t="shared" si="1"/>
        <v>5495.4363714962819</v>
      </c>
      <c r="AW6" s="480">
        <f t="shared" si="1"/>
        <v>5452.7152546862835</v>
      </c>
      <c r="AX6" s="480">
        <f t="shared" si="1"/>
        <v>5480.2524936961327</v>
      </c>
      <c r="AY6" s="480">
        <f t="shared" si="1"/>
        <v>5378.1534568220986</v>
      </c>
      <c r="AZ6" s="480">
        <f t="shared" si="1"/>
        <v>5409.9133140924614</v>
      </c>
      <c r="BA6" s="480">
        <f t="shared" si="1"/>
        <v>5220.1721542501655</v>
      </c>
      <c r="BB6" s="480">
        <f t="shared" si="1"/>
        <v>5396.7006880699328</v>
      </c>
      <c r="BC6" s="480">
        <f t="shared" si="1"/>
        <v>5183.2393917521522</v>
      </c>
      <c r="BD6" s="480">
        <f t="shared" si="1"/>
        <v>4780.5513441335279</v>
      </c>
      <c r="BE6" s="480">
        <f t="shared" si="1"/>
        <v>4494.156809402939</v>
      </c>
      <c r="BF6" s="480">
        <f t="shared" ref="BF6:BG6" si="2">SUM(BF7:BF11)</f>
        <v>4508.5150184215072</v>
      </c>
      <c r="BG6" s="480">
        <f t="shared" si="2"/>
        <v>4491.3160793969828</v>
      </c>
      <c r="BH6" s="481"/>
      <c r="BI6" s="482"/>
    </row>
    <row r="7" spans="1:61" s="30" customFormat="1" ht="15" customHeight="1">
      <c r="A7" s="1212"/>
      <c r="U7" s="479"/>
      <c r="V7" s="483" t="s">
        <v>335</v>
      </c>
      <c r="W7" s="484"/>
      <c r="X7" s="484"/>
      <c r="Y7" s="484"/>
      <c r="Z7" s="484"/>
      <c r="AA7" s="484">
        <v>790.9762035092217</v>
      </c>
      <c r="AB7" s="484">
        <v>807.55648098767767</v>
      </c>
      <c r="AC7" s="484">
        <v>800.90110137497061</v>
      </c>
      <c r="AD7" s="484">
        <v>832.66225828849997</v>
      </c>
      <c r="AE7" s="484">
        <v>880.33924325759665</v>
      </c>
      <c r="AF7" s="484">
        <v>1203.4423599409879</v>
      </c>
      <c r="AG7" s="484">
        <v>1243.1816830584287</v>
      </c>
      <c r="AH7" s="484">
        <v>1287.6577561995925</v>
      </c>
      <c r="AI7" s="484">
        <v>1292.2778125240432</v>
      </c>
      <c r="AJ7" s="484">
        <v>1385.4039097095665</v>
      </c>
      <c r="AK7" s="484">
        <v>1434.6917493503577</v>
      </c>
      <c r="AL7" s="484">
        <v>1590.266055738043</v>
      </c>
      <c r="AM7" s="484">
        <v>1631.8122610657601</v>
      </c>
      <c r="AN7" s="484">
        <v>1668.5949784843535</v>
      </c>
      <c r="AO7" s="484">
        <v>1680.148116647902</v>
      </c>
      <c r="AP7" s="484">
        <v>1882.5125282193565</v>
      </c>
      <c r="AQ7" s="484">
        <v>1879.9123977502554</v>
      </c>
      <c r="AR7" s="484">
        <v>1926.2292476368705</v>
      </c>
      <c r="AS7" s="484">
        <v>1892.9563243544251</v>
      </c>
      <c r="AT7" s="484">
        <v>1853.2317370359235</v>
      </c>
      <c r="AU7" s="484">
        <v>1842.8082935143195</v>
      </c>
      <c r="AV7" s="484">
        <v>2015.7795653058142</v>
      </c>
      <c r="AW7" s="484">
        <v>2036.2762258942455</v>
      </c>
      <c r="AX7" s="484">
        <v>2096.948350410496</v>
      </c>
      <c r="AY7" s="484">
        <v>2087.0193875440627</v>
      </c>
      <c r="AZ7" s="484">
        <v>2123.625592549045</v>
      </c>
      <c r="BA7" s="484">
        <v>2004.682252877192</v>
      </c>
      <c r="BB7" s="484">
        <v>2171.6148616312407</v>
      </c>
      <c r="BC7" s="484">
        <v>2012.0565916497765</v>
      </c>
      <c r="BD7" s="484">
        <v>1671.0387844494489</v>
      </c>
      <c r="BE7" s="484">
        <v>1656.3315611798066</v>
      </c>
      <c r="BF7" s="484">
        <v>1689.891235211699</v>
      </c>
      <c r="BG7" s="484">
        <v>1672.2696812948491</v>
      </c>
      <c r="BH7" s="481"/>
      <c r="BI7" s="307"/>
    </row>
    <row r="8" spans="1:61" s="30" customFormat="1" ht="15" customHeight="1">
      <c r="A8" s="1212"/>
      <c r="U8" s="479"/>
      <c r="V8" s="485" t="s">
        <v>336</v>
      </c>
      <c r="W8" s="486"/>
      <c r="X8" s="486"/>
      <c r="Y8" s="486"/>
      <c r="Z8" s="486"/>
      <c r="AA8" s="486">
        <v>1101.8370777637642</v>
      </c>
      <c r="AB8" s="486">
        <v>1167.938598925499</v>
      </c>
      <c r="AC8" s="486">
        <v>1207.2144903929022</v>
      </c>
      <c r="AD8" s="486">
        <v>1300.947254846433</v>
      </c>
      <c r="AE8" s="486">
        <v>1418.5412259564887</v>
      </c>
      <c r="AF8" s="486">
        <v>1500.0412257888836</v>
      </c>
      <c r="AG8" s="486">
        <v>1553.4719972182604</v>
      </c>
      <c r="AH8" s="486">
        <v>1639.8367602759563</v>
      </c>
      <c r="AI8" s="486">
        <v>1568.7939897712304</v>
      </c>
      <c r="AJ8" s="486">
        <v>1605.8793203301896</v>
      </c>
      <c r="AK8" s="486">
        <v>1649.3846656472349</v>
      </c>
      <c r="AL8" s="486">
        <v>1643.4073792615579</v>
      </c>
      <c r="AM8" s="486">
        <v>1657.7535814145504</v>
      </c>
      <c r="AN8" s="486">
        <v>1636.7148567538386</v>
      </c>
      <c r="AO8" s="486">
        <v>1649.560290994636</v>
      </c>
      <c r="AP8" s="486">
        <v>1633.0238605629991</v>
      </c>
      <c r="AQ8" s="486">
        <v>1594.384982016405</v>
      </c>
      <c r="AR8" s="486">
        <v>1652.3848202780714</v>
      </c>
      <c r="AS8" s="486">
        <v>1595.5290100556952</v>
      </c>
      <c r="AT8" s="486">
        <v>1528.2073136182316</v>
      </c>
      <c r="AU8" s="486">
        <v>1493.1123546833537</v>
      </c>
      <c r="AV8" s="486">
        <v>1489.2815029810145</v>
      </c>
      <c r="AW8" s="486">
        <v>1504.7575450824252</v>
      </c>
      <c r="AX8" s="486">
        <v>1525.5440263800922</v>
      </c>
      <c r="AY8" s="486">
        <v>1486.9782640429132</v>
      </c>
      <c r="AZ8" s="486">
        <v>1499.815101002439</v>
      </c>
      <c r="BA8" s="486">
        <v>1442.725218712118</v>
      </c>
      <c r="BB8" s="486">
        <v>1439.4304863285759</v>
      </c>
      <c r="BC8" s="486">
        <v>1414.5221510863203</v>
      </c>
      <c r="BD8" s="486">
        <v>1377.8322986871708</v>
      </c>
      <c r="BE8" s="486">
        <v>1271.4003592071292</v>
      </c>
      <c r="BF8" s="486">
        <v>1263.2779506383438</v>
      </c>
      <c r="BG8" s="486">
        <v>1225.7501722159359</v>
      </c>
      <c r="BH8" s="481"/>
      <c r="BI8" s="312"/>
    </row>
    <row r="9" spans="1:61" s="30" customFormat="1" ht="15" customHeight="1">
      <c r="A9" s="1212"/>
      <c r="U9" s="479"/>
      <c r="V9" s="485" t="s">
        <v>337</v>
      </c>
      <c r="W9" s="487"/>
      <c r="X9" s="487"/>
      <c r="Y9" s="487"/>
      <c r="Z9" s="487"/>
      <c r="AA9" s="487">
        <v>3325.1902796767245</v>
      </c>
      <c r="AB9" s="487">
        <v>3451.3524272146597</v>
      </c>
      <c r="AC9" s="487">
        <v>3515.9521784754002</v>
      </c>
      <c r="AD9" s="487">
        <v>3487.9183204701485</v>
      </c>
      <c r="AE9" s="487">
        <v>3550.0777203471744</v>
      </c>
      <c r="AF9" s="487">
        <v>3649.7753647124377</v>
      </c>
      <c r="AG9" s="487">
        <v>3715.4100921757163</v>
      </c>
      <c r="AH9" s="487">
        <v>3752.4757032674493</v>
      </c>
      <c r="AI9" s="487">
        <v>3664.4813189802749</v>
      </c>
      <c r="AJ9" s="487">
        <v>3645.6682296379363</v>
      </c>
      <c r="AK9" s="487">
        <v>3554.5905606137653</v>
      </c>
      <c r="AL9" s="487">
        <v>3408.0603193119246</v>
      </c>
      <c r="AM9" s="487">
        <v>3188.2353684317236</v>
      </c>
      <c r="AN9" s="487">
        <v>2956.9619200009865</v>
      </c>
      <c r="AO9" s="487">
        <v>2710.4298545575834</v>
      </c>
      <c r="AP9" s="487">
        <v>2505.5879715448141</v>
      </c>
      <c r="AQ9" s="487">
        <v>2346.073480410339</v>
      </c>
      <c r="AR9" s="487">
        <v>2228.19615602978</v>
      </c>
      <c r="AS9" s="487">
        <v>2090.3584698997743</v>
      </c>
      <c r="AT9" s="487">
        <v>1946.6810987338092</v>
      </c>
      <c r="AU9" s="487">
        <v>1826.5580082643608</v>
      </c>
      <c r="AV9" s="487">
        <v>1729.2495416319557</v>
      </c>
      <c r="AW9" s="487">
        <v>1653.4793941836651</v>
      </c>
      <c r="AX9" s="487">
        <v>1578.7841817755818</v>
      </c>
      <c r="AY9" s="487">
        <v>1519.2557239451303</v>
      </c>
      <c r="AZ9" s="487">
        <v>1481.984589980714</v>
      </c>
      <c r="BA9" s="487">
        <v>1449.2052451669872</v>
      </c>
      <c r="BB9" s="487">
        <v>1429.532595307448</v>
      </c>
      <c r="BC9" s="487">
        <v>1407.833024853571</v>
      </c>
      <c r="BD9" s="487">
        <v>1379.7627676752736</v>
      </c>
      <c r="BE9" s="487">
        <v>1226.1690272777635</v>
      </c>
      <c r="BF9" s="487">
        <v>1241.5404682986637</v>
      </c>
      <c r="BG9" s="487">
        <v>1288.4342517237435</v>
      </c>
      <c r="BH9" s="481"/>
      <c r="BI9" s="312"/>
    </row>
    <row r="10" spans="1:61" s="30" customFormat="1" ht="15" customHeight="1">
      <c r="A10" s="1212"/>
      <c r="U10" s="479"/>
      <c r="V10" s="485" t="s">
        <v>338</v>
      </c>
      <c r="W10" s="488"/>
      <c r="X10" s="488"/>
      <c r="Y10" s="488"/>
      <c r="Z10" s="488"/>
      <c r="AA10" s="488">
        <v>294.5980608680706</v>
      </c>
      <c r="AB10" s="488">
        <v>305.47823972629101</v>
      </c>
      <c r="AC10" s="488">
        <v>315.15362177239763</v>
      </c>
      <c r="AD10" s="488">
        <v>326.40170396720617</v>
      </c>
      <c r="AE10" s="488">
        <v>318.61530811212117</v>
      </c>
      <c r="AF10" s="488">
        <v>324.86252325099804</v>
      </c>
      <c r="AG10" s="488">
        <v>326.47829593799293</v>
      </c>
      <c r="AH10" s="488">
        <v>327.83398426128269</v>
      </c>
      <c r="AI10" s="488">
        <v>334.60598505552599</v>
      </c>
      <c r="AJ10" s="488">
        <v>331.94829358510577</v>
      </c>
      <c r="AK10" s="488">
        <v>333.53655779267115</v>
      </c>
      <c r="AL10" s="488">
        <v>331.41367996349339</v>
      </c>
      <c r="AM10" s="488">
        <v>331.34612226323503</v>
      </c>
      <c r="AN10" s="488">
        <v>323.85122678464717</v>
      </c>
      <c r="AO10" s="488">
        <v>345.67625333941004</v>
      </c>
      <c r="AP10" s="488">
        <v>357.16650470576121</v>
      </c>
      <c r="AQ10" s="488">
        <v>355.18351664546782</v>
      </c>
      <c r="AR10" s="488">
        <v>351.36434073080665</v>
      </c>
      <c r="AS10" s="488">
        <v>326.0716070465661</v>
      </c>
      <c r="AT10" s="488">
        <v>319.35125474705103</v>
      </c>
      <c r="AU10" s="488">
        <v>323.50304429224394</v>
      </c>
      <c r="AV10" s="488">
        <v>261.12576157749788</v>
      </c>
      <c r="AW10" s="488">
        <v>258.20208952594726</v>
      </c>
      <c r="AX10" s="488">
        <v>278.97593512996286</v>
      </c>
      <c r="AY10" s="488">
        <v>284.90008128999341</v>
      </c>
      <c r="AZ10" s="488">
        <v>304.48803056026361</v>
      </c>
      <c r="BA10" s="488">
        <v>323.55943749386836</v>
      </c>
      <c r="BB10" s="488">
        <v>356.12274480266808</v>
      </c>
      <c r="BC10" s="488">
        <v>348.8276241624846</v>
      </c>
      <c r="BD10" s="488">
        <v>351.91749332163431</v>
      </c>
      <c r="BE10" s="488">
        <v>340.25586173823996</v>
      </c>
      <c r="BF10" s="488">
        <v>313.80536427280106</v>
      </c>
      <c r="BG10" s="488">
        <v>304.86197416245432</v>
      </c>
      <c r="BH10" s="481"/>
      <c r="BI10" s="312"/>
    </row>
    <row r="11" spans="1:61" s="30" customFormat="1" ht="15" customHeight="1">
      <c r="A11" s="1212"/>
      <c r="U11" s="479"/>
      <c r="V11" s="489" t="s">
        <v>339</v>
      </c>
      <c r="W11" s="490"/>
      <c r="X11" s="490"/>
      <c r="Y11" s="490"/>
      <c r="Z11" s="490"/>
      <c r="AA11" s="490" t="s">
        <v>498</v>
      </c>
      <c r="AB11" s="490" t="s">
        <v>498</v>
      </c>
      <c r="AC11" s="490" t="s">
        <v>498</v>
      </c>
      <c r="AD11" s="490" t="s">
        <v>498</v>
      </c>
      <c r="AE11" s="490" t="s">
        <v>498</v>
      </c>
      <c r="AF11" s="490" t="s">
        <v>498</v>
      </c>
      <c r="AG11" s="490" t="s">
        <v>498</v>
      </c>
      <c r="AH11" s="490" t="s">
        <v>498</v>
      </c>
      <c r="AI11" s="490" t="s">
        <v>498</v>
      </c>
      <c r="AJ11" s="490" t="s">
        <v>498</v>
      </c>
      <c r="AK11" s="490" t="s">
        <v>498</v>
      </c>
      <c r="AL11" s="490" t="s">
        <v>498</v>
      </c>
      <c r="AM11" s="490" t="s">
        <v>498</v>
      </c>
      <c r="AN11" s="490" t="s">
        <v>498</v>
      </c>
      <c r="AO11" s="490" t="s">
        <v>498</v>
      </c>
      <c r="AP11" s="490" t="s">
        <v>498</v>
      </c>
      <c r="AQ11" s="490" t="s">
        <v>498</v>
      </c>
      <c r="AR11" s="490" t="s">
        <v>498</v>
      </c>
      <c r="AS11" s="490" t="s">
        <v>498</v>
      </c>
      <c r="AT11" s="490" t="s">
        <v>498</v>
      </c>
      <c r="AU11" s="490" t="s">
        <v>498</v>
      </c>
      <c r="AV11" s="490" t="s">
        <v>498</v>
      </c>
      <c r="AW11" s="490" t="s">
        <v>498</v>
      </c>
      <c r="AX11" s="490" t="s">
        <v>498</v>
      </c>
      <c r="AY11" s="490" t="s">
        <v>498</v>
      </c>
      <c r="AZ11" s="490" t="s">
        <v>498</v>
      </c>
      <c r="BA11" s="490" t="s">
        <v>498</v>
      </c>
      <c r="BB11" s="490" t="s">
        <v>498</v>
      </c>
      <c r="BC11" s="490" t="s">
        <v>498</v>
      </c>
      <c r="BD11" s="490" t="s">
        <v>498</v>
      </c>
      <c r="BE11" s="490" t="s">
        <v>498</v>
      </c>
      <c r="BF11" s="491" t="s">
        <v>498</v>
      </c>
      <c r="BG11" s="491" t="s">
        <v>498</v>
      </c>
      <c r="BH11" s="481"/>
      <c r="BI11" s="312"/>
    </row>
    <row r="12" spans="1:61" s="30" customFormat="1" ht="15" customHeight="1">
      <c r="A12" s="1212"/>
      <c r="U12" s="492"/>
      <c r="V12" s="478" t="s">
        <v>211</v>
      </c>
      <c r="W12" s="493"/>
      <c r="X12" s="493"/>
      <c r="Y12" s="493"/>
      <c r="Z12" s="493"/>
      <c r="AA12" s="493">
        <v>1.8609344057599999</v>
      </c>
      <c r="AB12" s="493">
        <v>1.8688089618500001</v>
      </c>
      <c r="AC12" s="493">
        <v>1.9567751871499999</v>
      </c>
      <c r="AD12" s="493">
        <v>1.88425364945</v>
      </c>
      <c r="AE12" s="493">
        <v>1.9513147429</v>
      </c>
      <c r="AF12" s="493">
        <v>1.8772542855399998</v>
      </c>
      <c r="AG12" s="493">
        <v>1.7790463646200001</v>
      </c>
      <c r="AH12" s="493">
        <v>1.64691614456</v>
      </c>
      <c r="AI12" s="493">
        <v>1.5663678575600002</v>
      </c>
      <c r="AJ12" s="493">
        <v>1.69423096176</v>
      </c>
      <c r="AK12" s="493">
        <v>1.52542679545</v>
      </c>
      <c r="AL12" s="493">
        <v>1.4257334912300001</v>
      </c>
      <c r="AM12" s="493">
        <v>1.2517106364600001</v>
      </c>
      <c r="AN12" s="493">
        <v>1.17361012796</v>
      </c>
      <c r="AO12" s="493">
        <v>1.09719719829</v>
      </c>
      <c r="AP12" s="493">
        <v>1.0535170352300001</v>
      </c>
      <c r="AQ12" s="493">
        <v>0.99517631850999999</v>
      </c>
      <c r="AR12" s="493">
        <v>0.92954749653000002</v>
      </c>
      <c r="AS12" s="493">
        <v>0.89392460175999999</v>
      </c>
      <c r="AT12" s="493">
        <v>0.82619828093000003</v>
      </c>
      <c r="AU12" s="493">
        <v>0.81319773019999997</v>
      </c>
      <c r="AV12" s="493">
        <v>0.75082224007999998</v>
      </c>
      <c r="AW12" s="493">
        <v>0.72804456628999992</v>
      </c>
      <c r="AX12" s="493">
        <v>0.70808772104000006</v>
      </c>
      <c r="AY12" s="493">
        <v>0.66613564630000011</v>
      </c>
      <c r="AZ12" s="493">
        <v>0.62211960262999988</v>
      </c>
      <c r="BA12" s="493">
        <v>0.57435184424999997</v>
      </c>
      <c r="BB12" s="493">
        <v>0.56098699801999996</v>
      </c>
      <c r="BC12" s="493">
        <v>0.52569178105000003</v>
      </c>
      <c r="BD12" s="493">
        <v>0.52390436293999998</v>
      </c>
      <c r="BE12" s="493">
        <v>0.48993850575000003</v>
      </c>
      <c r="BF12" s="493">
        <v>0.42911274305000002</v>
      </c>
      <c r="BG12" s="493">
        <v>0.4186465177</v>
      </c>
      <c r="BH12" s="494"/>
      <c r="BI12" s="312"/>
    </row>
    <row r="13" spans="1:61" ht="13.5" customHeight="1">
      <c r="U13" s="479" t="s">
        <v>220</v>
      </c>
      <c r="V13" s="474"/>
      <c r="W13" s="480"/>
      <c r="X13" s="480"/>
      <c r="Y13" s="480"/>
      <c r="Z13" s="480"/>
      <c r="AA13" s="480">
        <v>8813.1695744661847</v>
      </c>
      <c r="AB13" s="480">
        <v>8388.5212552394569</v>
      </c>
      <c r="AC13" s="480">
        <v>8358.0416842090872</v>
      </c>
      <c r="AD13" s="480">
        <v>8119.9662601364653</v>
      </c>
      <c r="AE13" s="480">
        <v>9078.144507420353</v>
      </c>
      <c r="AF13" s="480">
        <v>8994.0327131566373</v>
      </c>
      <c r="AG13" s="480">
        <v>9886.2154798058764</v>
      </c>
      <c r="AH13" s="480">
        <v>10423.09184771654</v>
      </c>
      <c r="AI13" s="480">
        <v>9273.4030835270387</v>
      </c>
      <c r="AJ13" s="480">
        <v>3751.4302616559953</v>
      </c>
      <c r="AK13" s="480">
        <v>5975.6241493185898</v>
      </c>
      <c r="AL13" s="480">
        <v>2986.2804235506642</v>
      </c>
      <c r="AM13" s="480">
        <v>2865.3839223512609</v>
      </c>
      <c r="AN13" s="480">
        <v>2905.7522046466156</v>
      </c>
      <c r="AO13" s="480">
        <v>3044.291806120686</v>
      </c>
      <c r="AP13" s="480">
        <v>2602.014993005138</v>
      </c>
      <c r="AQ13" s="480">
        <v>2794.7720627007279</v>
      </c>
      <c r="AR13" s="480">
        <v>2082.9241139990108</v>
      </c>
      <c r="AS13" s="480">
        <v>2259.9199385221723</v>
      </c>
      <c r="AT13" s="480">
        <v>2328.7016159419727</v>
      </c>
      <c r="AU13" s="480">
        <v>1856.787847148621</v>
      </c>
      <c r="AV13" s="480">
        <v>1580.352902347129</v>
      </c>
      <c r="AW13" s="480">
        <v>1423.1166809604667</v>
      </c>
      <c r="AX13" s="480">
        <v>1438.611077339217</v>
      </c>
      <c r="AY13" s="480">
        <v>1427.8741459028552</v>
      </c>
      <c r="AZ13" s="480">
        <v>1066.5535137960344</v>
      </c>
      <c r="BA13" s="480">
        <v>982.28045742705456</v>
      </c>
      <c r="BB13" s="480">
        <v>906.74358162695671</v>
      </c>
      <c r="BC13" s="480">
        <v>778.77608057462476</v>
      </c>
      <c r="BD13" s="480">
        <v>836.46266937222811</v>
      </c>
      <c r="BE13" s="480">
        <v>966.21273593054229</v>
      </c>
      <c r="BF13" s="495">
        <v>914.87339458569988</v>
      </c>
      <c r="BG13" s="495">
        <v>836.42549537612433</v>
      </c>
      <c r="BH13" s="476"/>
    </row>
    <row r="14" spans="1:61" s="30" customFormat="1" ht="15" customHeight="1">
      <c r="A14" s="1212"/>
      <c r="U14" s="479"/>
      <c r="V14" s="483" t="s">
        <v>413</v>
      </c>
      <c r="W14" s="496"/>
      <c r="X14" s="496"/>
      <c r="Y14" s="496"/>
      <c r="Z14" s="496"/>
      <c r="AA14" s="496">
        <v>8554.5216244661879</v>
      </c>
      <c r="AB14" s="496">
        <v>8067.5744552394581</v>
      </c>
      <c r="AC14" s="496">
        <v>7988.2885092090874</v>
      </c>
      <c r="AD14" s="496">
        <v>7748.9795101364653</v>
      </c>
      <c r="AE14" s="496">
        <v>8682.5109024203539</v>
      </c>
      <c r="AF14" s="496">
        <v>8594.8012031566377</v>
      </c>
      <c r="AG14" s="496">
        <v>9498.5570498058787</v>
      </c>
      <c r="AH14" s="496">
        <v>10046.218652716541</v>
      </c>
      <c r="AI14" s="496">
        <v>8920.0793785270398</v>
      </c>
      <c r="AJ14" s="496">
        <v>3408.3983616559958</v>
      </c>
      <c r="AK14" s="496">
        <v>5645.4397143185888</v>
      </c>
      <c r="AL14" s="496">
        <v>2654.1294235506643</v>
      </c>
      <c r="AM14" s="496">
        <v>2530.7999573512607</v>
      </c>
      <c r="AN14" s="496">
        <v>2567.8912496466155</v>
      </c>
      <c r="AO14" s="496">
        <v>2721.040566120686</v>
      </c>
      <c r="AP14" s="496">
        <v>2274.901908005138</v>
      </c>
      <c r="AQ14" s="496">
        <v>2443.1870677507281</v>
      </c>
      <c r="AR14" s="496">
        <v>1784.5423170740105</v>
      </c>
      <c r="AS14" s="496">
        <v>1995.856592947172</v>
      </c>
      <c r="AT14" s="496">
        <v>2098.3106026919727</v>
      </c>
      <c r="AU14" s="496">
        <v>1612.2999296736211</v>
      </c>
      <c r="AV14" s="496">
        <v>1340.057320647129</v>
      </c>
      <c r="AW14" s="496">
        <v>1149.6309967104667</v>
      </c>
      <c r="AX14" s="496">
        <v>1119.5488221892169</v>
      </c>
      <c r="AY14" s="496">
        <v>870.37642090285544</v>
      </c>
      <c r="AZ14" s="496">
        <v>709.27759879603457</v>
      </c>
      <c r="BA14" s="496">
        <v>601.07504242705454</v>
      </c>
      <c r="BB14" s="496">
        <v>532.85746662695669</v>
      </c>
      <c r="BC14" s="496">
        <v>449.74095057462478</v>
      </c>
      <c r="BD14" s="496">
        <v>489.70274937222803</v>
      </c>
      <c r="BE14" s="496">
        <v>589.2149909305424</v>
      </c>
      <c r="BF14" s="496">
        <v>396.50397958569988</v>
      </c>
      <c r="BG14" s="496">
        <v>301.44058037612427</v>
      </c>
      <c r="BH14" s="481"/>
      <c r="BI14" s="312"/>
    </row>
    <row r="15" spans="1:61" s="30" customFormat="1" ht="15" customHeight="1">
      <c r="A15" s="1212"/>
      <c r="U15" s="479"/>
      <c r="V15" s="497" t="s">
        <v>490</v>
      </c>
      <c r="W15" s="496"/>
      <c r="X15" s="496"/>
      <c r="Y15" s="496"/>
      <c r="Z15" s="496"/>
      <c r="AA15" s="496">
        <v>13.25</v>
      </c>
      <c r="AB15" s="496">
        <v>15.899999999999999</v>
      </c>
      <c r="AC15" s="496">
        <v>16.695</v>
      </c>
      <c r="AD15" s="496">
        <v>19.079999999999998</v>
      </c>
      <c r="AE15" s="496">
        <v>21.2</v>
      </c>
      <c r="AF15" s="496">
        <v>25.175000000000001</v>
      </c>
      <c r="AG15" s="496">
        <v>27.824999999999999</v>
      </c>
      <c r="AH15" s="496">
        <v>31.005000000000003</v>
      </c>
      <c r="AI15" s="496">
        <v>31.005000000000003</v>
      </c>
      <c r="AJ15" s="496">
        <v>33.125</v>
      </c>
      <c r="AK15" s="496">
        <v>38.69</v>
      </c>
      <c r="AL15" s="496">
        <v>38.424999999999997</v>
      </c>
      <c r="AM15" s="496">
        <v>49.024999999999999</v>
      </c>
      <c r="AN15" s="496">
        <v>63.599999999999994</v>
      </c>
      <c r="AO15" s="496">
        <v>68.900000000000006</v>
      </c>
      <c r="AP15" s="496">
        <v>99.375</v>
      </c>
      <c r="AQ15" s="496">
        <v>144.42500000000001</v>
      </c>
      <c r="AR15" s="496">
        <v>161.65</v>
      </c>
      <c r="AS15" s="496">
        <v>153.69999999999999</v>
      </c>
      <c r="AT15" s="496">
        <v>127.38550000000001</v>
      </c>
      <c r="AU15" s="496">
        <v>159.90100000000001</v>
      </c>
      <c r="AV15" s="496">
        <v>157.251</v>
      </c>
      <c r="AW15" s="496">
        <v>195.9675</v>
      </c>
      <c r="AX15" s="496">
        <v>252.09450000000001</v>
      </c>
      <c r="AY15" s="496">
        <v>263.01249999999999</v>
      </c>
      <c r="AZ15" s="496">
        <v>299.238</v>
      </c>
      <c r="BA15" s="496">
        <v>323.16750000000002</v>
      </c>
      <c r="BB15" s="496">
        <v>311.69299999999998</v>
      </c>
      <c r="BC15" s="496">
        <v>272.89699999999999</v>
      </c>
      <c r="BD15" s="496">
        <v>276.34199999999998</v>
      </c>
      <c r="BE15" s="496">
        <v>301.91449999999998</v>
      </c>
      <c r="BF15" s="496">
        <v>430.89</v>
      </c>
      <c r="BG15" s="496">
        <v>447.50550000000004</v>
      </c>
      <c r="BH15" s="481"/>
      <c r="BI15" s="312"/>
    </row>
    <row r="16" spans="1:61" s="30" customFormat="1" ht="15" customHeight="1">
      <c r="A16" s="1212"/>
      <c r="U16" s="479"/>
      <c r="V16" s="497" t="s">
        <v>491</v>
      </c>
      <c r="W16" s="498"/>
      <c r="X16" s="498"/>
      <c r="Y16" s="498"/>
      <c r="Z16" s="498"/>
      <c r="AA16" s="498">
        <v>245.39795000000001</v>
      </c>
      <c r="AB16" s="498">
        <v>305.04679999999996</v>
      </c>
      <c r="AC16" s="498">
        <v>353.05817500000001</v>
      </c>
      <c r="AD16" s="498">
        <v>351.90674999999999</v>
      </c>
      <c r="AE16" s="498">
        <v>374.433605</v>
      </c>
      <c r="AF16" s="498">
        <v>374.05651</v>
      </c>
      <c r="AG16" s="498">
        <v>359.83342999999996</v>
      </c>
      <c r="AH16" s="498">
        <v>345.86819500000001</v>
      </c>
      <c r="AI16" s="498">
        <v>322.31870499999997</v>
      </c>
      <c r="AJ16" s="498">
        <v>309.90690000000001</v>
      </c>
      <c r="AK16" s="498">
        <v>291.49443500000001</v>
      </c>
      <c r="AL16" s="498">
        <v>293.726</v>
      </c>
      <c r="AM16" s="498">
        <v>285.558965</v>
      </c>
      <c r="AN16" s="498">
        <v>274.26095500000002</v>
      </c>
      <c r="AO16" s="498">
        <v>254.35123999999999</v>
      </c>
      <c r="AP16" s="498">
        <v>227.73808499999998</v>
      </c>
      <c r="AQ16" s="498">
        <v>207.15999495</v>
      </c>
      <c r="AR16" s="498">
        <v>136.731796925</v>
      </c>
      <c r="AS16" s="498">
        <v>110.363345575</v>
      </c>
      <c r="AT16" s="498">
        <v>103.00551325000001</v>
      </c>
      <c r="AU16" s="498">
        <v>84.586917474999993</v>
      </c>
      <c r="AV16" s="498">
        <v>83.044581699999995</v>
      </c>
      <c r="AW16" s="498">
        <v>77.51818424999999</v>
      </c>
      <c r="AX16" s="498">
        <v>66.967755150000002</v>
      </c>
      <c r="AY16" s="498">
        <v>294.48522500000001</v>
      </c>
      <c r="AZ16" s="498">
        <v>58.037915000000005</v>
      </c>
      <c r="BA16" s="498">
        <v>58.037915000000005</v>
      </c>
      <c r="BB16" s="498">
        <v>62.193115000000006</v>
      </c>
      <c r="BC16" s="498">
        <v>56.138130000000004</v>
      </c>
      <c r="BD16" s="498">
        <v>70.417920000000009</v>
      </c>
      <c r="BE16" s="498">
        <v>75.083245000000005</v>
      </c>
      <c r="BF16" s="498">
        <v>87.479415000000003</v>
      </c>
      <c r="BG16" s="498">
        <v>87.479415000000003</v>
      </c>
      <c r="BH16" s="481"/>
      <c r="BI16" s="312"/>
    </row>
    <row r="17" spans="1:61">
      <c r="U17" s="472" t="s">
        <v>213</v>
      </c>
      <c r="V17" s="499"/>
      <c r="W17" s="480"/>
      <c r="X17" s="480"/>
      <c r="Y17" s="480"/>
      <c r="Z17" s="480"/>
      <c r="AA17" s="480">
        <v>10424.568860286083</v>
      </c>
      <c r="AB17" s="480">
        <v>10280.761629948802</v>
      </c>
      <c r="AC17" s="480">
        <v>10212.841649965643</v>
      </c>
      <c r="AD17" s="480">
        <v>10258.618116195432</v>
      </c>
      <c r="AE17" s="480">
        <v>10039.193515031138</v>
      </c>
      <c r="AF17" s="480">
        <v>9685.1164855281022</v>
      </c>
      <c r="AG17" s="480">
        <v>9510.9871467821995</v>
      </c>
      <c r="AH17" s="480">
        <v>9425.1457404315461</v>
      </c>
      <c r="AI17" s="480">
        <v>9323.4471586393101</v>
      </c>
      <c r="AJ17" s="480">
        <v>9286.5561901209658</v>
      </c>
      <c r="AK17" s="480">
        <v>9334.5123080478625</v>
      </c>
      <c r="AL17" s="480">
        <v>9156.7601958606047</v>
      </c>
      <c r="AM17" s="480">
        <v>9154.6617929956046</v>
      </c>
      <c r="AN17" s="480">
        <v>9172.340380934369</v>
      </c>
      <c r="AO17" s="480">
        <v>9068.275159991972</v>
      </c>
      <c r="AP17" s="480">
        <v>9164.764444977136</v>
      </c>
      <c r="AQ17" s="480">
        <v>9207.7765685419581</v>
      </c>
      <c r="AR17" s="480">
        <v>9608.6637262508921</v>
      </c>
      <c r="AS17" s="480">
        <v>8935.5783181943734</v>
      </c>
      <c r="AT17" s="480">
        <v>8792.9076968302052</v>
      </c>
      <c r="AU17" s="480">
        <v>9074.4320531605645</v>
      </c>
      <c r="AV17" s="480">
        <v>8945.9116869733662</v>
      </c>
      <c r="AW17" s="480">
        <v>8847.1945420211086</v>
      </c>
      <c r="AX17" s="480">
        <v>8745.3112238159902</v>
      </c>
      <c r="AY17" s="480">
        <v>8597.5956043854057</v>
      </c>
      <c r="AZ17" s="480">
        <v>8612.3915576542713</v>
      </c>
      <c r="BA17" s="480">
        <v>8558.8788488319078</v>
      </c>
      <c r="BB17" s="480">
        <v>8650.8572532564267</v>
      </c>
      <c r="BC17" s="480">
        <v>8580.7187183071474</v>
      </c>
      <c r="BD17" s="480">
        <v>8509.1764292988173</v>
      </c>
      <c r="BE17" s="480">
        <v>8524.1666822118495</v>
      </c>
      <c r="BF17" s="495">
        <v>8499.9876878829418</v>
      </c>
      <c r="BG17" s="495">
        <v>8413.5365777401094</v>
      </c>
      <c r="BH17" s="476"/>
    </row>
    <row r="18" spans="1:61" s="30" customFormat="1" ht="15" customHeight="1">
      <c r="A18" s="1212"/>
      <c r="U18" s="479"/>
      <c r="V18" s="500" t="s">
        <v>234</v>
      </c>
      <c r="W18" s="486"/>
      <c r="X18" s="486"/>
      <c r="Y18" s="486"/>
      <c r="Z18" s="486"/>
      <c r="AA18" s="486">
        <v>3865.0188709050371</v>
      </c>
      <c r="AB18" s="486">
        <v>3879.0249643020697</v>
      </c>
      <c r="AC18" s="486">
        <v>3867.2220039563385</v>
      </c>
      <c r="AD18" s="486">
        <v>3806.5342168560765</v>
      </c>
      <c r="AE18" s="486">
        <v>3719.2413510499277</v>
      </c>
      <c r="AF18" s="486">
        <v>3638.2687901227064</v>
      </c>
      <c r="AG18" s="486">
        <v>3587.3040873379291</v>
      </c>
      <c r="AH18" s="486">
        <v>3576.4970240624498</v>
      </c>
      <c r="AI18" s="486">
        <v>3526.3812194547954</v>
      </c>
      <c r="AJ18" s="486">
        <v>3506.0695583147503</v>
      </c>
      <c r="AK18" s="486">
        <v>3528.515660309065</v>
      </c>
      <c r="AL18" s="486">
        <v>3524.5652300550482</v>
      </c>
      <c r="AM18" s="486">
        <v>3553.2288454105355</v>
      </c>
      <c r="AN18" s="486">
        <v>3591.0452354007552</v>
      </c>
      <c r="AO18" s="486">
        <v>3596.4137344982601</v>
      </c>
      <c r="AP18" s="486">
        <v>3701.6127693315484</v>
      </c>
      <c r="AQ18" s="486">
        <v>3787.0734717664141</v>
      </c>
      <c r="AR18" s="486">
        <v>3861.1113016895852</v>
      </c>
      <c r="AS18" s="486">
        <v>3902.580932249929</v>
      </c>
      <c r="AT18" s="486">
        <v>3955.6667998947414</v>
      </c>
      <c r="AU18" s="486">
        <v>3891.1323672665853</v>
      </c>
      <c r="AV18" s="486">
        <v>3857.9964349976749</v>
      </c>
      <c r="AW18" s="486">
        <v>3765.9235838305785</v>
      </c>
      <c r="AX18" s="486">
        <v>3619.0153043652667</v>
      </c>
      <c r="AY18" s="486">
        <v>3528.2926040059383</v>
      </c>
      <c r="AZ18" s="486">
        <v>3497.6327978747063</v>
      </c>
      <c r="BA18" s="486">
        <v>3475.765814861913</v>
      </c>
      <c r="BB18" s="486">
        <v>3520.732422990854</v>
      </c>
      <c r="BC18" s="486">
        <v>3479.9051478996826</v>
      </c>
      <c r="BD18" s="486">
        <v>3492.1581345478512</v>
      </c>
      <c r="BE18" s="486">
        <v>3503.383785027077</v>
      </c>
      <c r="BF18" s="486">
        <v>3478.5511467734937</v>
      </c>
      <c r="BG18" s="486">
        <v>3422.915728398189</v>
      </c>
      <c r="BH18" s="481"/>
      <c r="BI18" s="312"/>
    </row>
    <row r="19" spans="1:61" s="30" customFormat="1" ht="15" customHeight="1">
      <c r="A19" s="1212"/>
      <c r="U19" s="479"/>
      <c r="V19" s="501" t="s">
        <v>185</v>
      </c>
      <c r="W19" s="486"/>
      <c r="X19" s="486"/>
      <c r="Y19" s="486"/>
      <c r="Z19" s="486"/>
      <c r="AA19" s="486">
        <v>6524.6413416725381</v>
      </c>
      <c r="AB19" s="486">
        <v>6369.5040944758775</v>
      </c>
      <c r="AC19" s="486">
        <v>6312.261141696421</v>
      </c>
      <c r="AD19" s="486">
        <v>6421.7757334863882</v>
      </c>
      <c r="AE19" s="486">
        <v>6288.1676895238843</v>
      </c>
      <c r="AF19" s="486">
        <v>6016.3565854094713</v>
      </c>
      <c r="AG19" s="486">
        <v>5893.9270931224219</v>
      </c>
      <c r="AH19" s="486">
        <v>5819.7489934714877</v>
      </c>
      <c r="AI19" s="486">
        <v>5769.4650858357054</v>
      </c>
      <c r="AJ19" s="486">
        <v>5753.3945923301253</v>
      </c>
      <c r="AK19" s="486">
        <v>5779.6390732467726</v>
      </c>
      <c r="AL19" s="486">
        <v>5606.0379301300509</v>
      </c>
      <c r="AM19" s="486">
        <v>5576.0579963860328</v>
      </c>
      <c r="AN19" s="486">
        <v>5557.1525770450517</v>
      </c>
      <c r="AO19" s="486">
        <v>5448.6732598407398</v>
      </c>
      <c r="AP19" s="486">
        <v>5439.6050599672626</v>
      </c>
      <c r="AQ19" s="486">
        <v>5397.8601326341104</v>
      </c>
      <c r="AR19" s="486">
        <v>5725.346901640286</v>
      </c>
      <c r="AS19" s="486">
        <v>5011.6052053495978</v>
      </c>
      <c r="AT19" s="486">
        <v>4816.4740869745556</v>
      </c>
      <c r="AU19" s="486">
        <v>5163.0939444687201</v>
      </c>
      <c r="AV19" s="486">
        <v>5067.9221171045656</v>
      </c>
      <c r="AW19" s="486">
        <v>5061.8060875613919</v>
      </c>
      <c r="AX19" s="486">
        <v>5106.4790859667901</v>
      </c>
      <c r="AY19" s="486">
        <v>5050.0445689903554</v>
      </c>
      <c r="AZ19" s="486">
        <v>5096.3194087324691</v>
      </c>
      <c r="BA19" s="486">
        <v>5064.6706747472126</v>
      </c>
      <c r="BB19" s="486">
        <v>5112.4051156457863</v>
      </c>
      <c r="BC19" s="486">
        <v>5082.954251879707</v>
      </c>
      <c r="BD19" s="486">
        <v>4999.3674337906696</v>
      </c>
      <c r="BE19" s="486">
        <v>5003.2309586578003</v>
      </c>
      <c r="BF19" s="486">
        <v>5003.9096556926243</v>
      </c>
      <c r="BG19" s="486">
        <v>4973.1834084127486</v>
      </c>
      <c r="BH19" s="481"/>
      <c r="BI19" s="312"/>
    </row>
    <row r="20" spans="1:61" s="30" customFormat="1" ht="15" customHeight="1">
      <c r="A20" s="1212"/>
      <c r="U20" s="492"/>
      <c r="V20" s="502" t="s">
        <v>489</v>
      </c>
      <c r="W20" s="503"/>
      <c r="X20" s="503"/>
      <c r="Y20" s="503"/>
      <c r="Z20" s="503"/>
      <c r="AA20" s="503">
        <v>34.908647708507416</v>
      </c>
      <c r="AB20" s="503">
        <v>32.232571170855181</v>
      </c>
      <c r="AC20" s="503">
        <v>33.358504312884676</v>
      </c>
      <c r="AD20" s="503">
        <v>30.308165852968148</v>
      </c>
      <c r="AE20" s="503">
        <v>31.784474457328141</v>
      </c>
      <c r="AF20" s="503">
        <v>30.491109995922859</v>
      </c>
      <c r="AG20" s="503">
        <v>29.755966321849098</v>
      </c>
      <c r="AH20" s="503">
        <v>28.89972289760863</v>
      </c>
      <c r="AI20" s="503">
        <v>27.600853348809508</v>
      </c>
      <c r="AJ20" s="503">
        <v>27.092039476091202</v>
      </c>
      <c r="AK20" s="503">
        <v>26.357574492024789</v>
      </c>
      <c r="AL20" s="503">
        <v>26.157035675504911</v>
      </c>
      <c r="AM20" s="503">
        <v>25.374951199034744</v>
      </c>
      <c r="AN20" s="503">
        <v>24.142568488560318</v>
      </c>
      <c r="AO20" s="503">
        <v>23.18816565297319</v>
      </c>
      <c r="AP20" s="503">
        <v>23.546615678324354</v>
      </c>
      <c r="AQ20" s="503">
        <v>22.842964141433669</v>
      </c>
      <c r="AR20" s="503">
        <v>22.20552292102025</v>
      </c>
      <c r="AS20" s="503">
        <v>21.392180594847996</v>
      </c>
      <c r="AT20" s="503">
        <v>20.766809960908347</v>
      </c>
      <c r="AU20" s="503">
        <v>20.205741425258175</v>
      </c>
      <c r="AV20" s="503">
        <v>19.993134871126916</v>
      </c>
      <c r="AW20" s="503">
        <v>19.464870629139277</v>
      </c>
      <c r="AX20" s="503">
        <v>19.816833483933358</v>
      </c>
      <c r="AY20" s="503">
        <v>19.258431389113227</v>
      </c>
      <c r="AZ20" s="503">
        <v>18.439351047094142</v>
      </c>
      <c r="BA20" s="503">
        <v>18.44235922278278</v>
      </c>
      <c r="BB20" s="503">
        <v>17.719714619786515</v>
      </c>
      <c r="BC20" s="503">
        <v>17.859318527758393</v>
      </c>
      <c r="BD20" s="503">
        <v>17.65086096029756</v>
      </c>
      <c r="BE20" s="503">
        <v>17.551938526973228</v>
      </c>
      <c r="BF20" s="503">
        <v>17.5268854168242</v>
      </c>
      <c r="BG20" s="503">
        <v>17.437440929171402</v>
      </c>
      <c r="BH20" s="481"/>
      <c r="BI20" s="312"/>
    </row>
    <row r="21" spans="1:61">
      <c r="U21" s="479" t="s">
        <v>214</v>
      </c>
      <c r="V21" s="474"/>
      <c r="W21" s="480"/>
      <c r="X21" s="480"/>
      <c r="Y21" s="480"/>
      <c r="Z21" s="480"/>
      <c r="AA21" s="480">
        <v>3899.2505158046147</v>
      </c>
      <c r="AB21" s="480">
        <v>3965.9783955904923</v>
      </c>
      <c r="AC21" s="480">
        <v>4093.6253539824643</v>
      </c>
      <c r="AD21" s="480">
        <v>4093.3039693762762</v>
      </c>
      <c r="AE21" s="480">
        <v>4215.6542960171328</v>
      </c>
      <c r="AF21" s="480">
        <v>4393.7565039173414</v>
      </c>
      <c r="AG21" s="480">
        <v>4495.6520278218804</v>
      </c>
      <c r="AH21" s="480">
        <v>4590.0680538644947</v>
      </c>
      <c r="AI21" s="480">
        <v>4589.4964712700312</v>
      </c>
      <c r="AJ21" s="480">
        <v>4591.571018383981</v>
      </c>
      <c r="AK21" s="480">
        <v>4558.3016545790142</v>
      </c>
      <c r="AL21" s="480">
        <v>4497.1289543322664</v>
      </c>
      <c r="AM21" s="480">
        <v>4266.931925702208</v>
      </c>
      <c r="AN21" s="480">
        <v>4323.12601923085</v>
      </c>
      <c r="AO21" s="480">
        <v>4329.724560285802</v>
      </c>
      <c r="AP21" s="480">
        <v>4388.452598239518</v>
      </c>
      <c r="AQ21" s="480">
        <v>4254.7808923697203</v>
      </c>
      <c r="AR21" s="480">
        <v>4081.5683017049382</v>
      </c>
      <c r="AS21" s="480">
        <v>4038.82773684514</v>
      </c>
      <c r="AT21" s="480">
        <v>3867.7244132840101</v>
      </c>
      <c r="AU21" s="480">
        <v>3794.0954669816929</v>
      </c>
      <c r="AV21" s="480">
        <v>3837.4871120126395</v>
      </c>
      <c r="AW21" s="480">
        <v>3800.2626518219367</v>
      </c>
      <c r="AX21" s="480">
        <v>3811.188617961795</v>
      </c>
      <c r="AY21" s="480">
        <v>3678.1067126778885</v>
      </c>
      <c r="AZ21" s="480">
        <v>3720.8374749745558</v>
      </c>
      <c r="BA21" s="480">
        <v>3592.799132664848</v>
      </c>
      <c r="BB21" s="480">
        <v>3625.1862343853804</v>
      </c>
      <c r="BC21" s="480">
        <v>3626.8065008999956</v>
      </c>
      <c r="BD21" s="480">
        <v>3669.4480366550006</v>
      </c>
      <c r="BE21" s="480">
        <v>3516.6271696077047</v>
      </c>
      <c r="BF21" s="495">
        <v>3376.4094710095992</v>
      </c>
      <c r="BG21" s="495">
        <v>3376.6282102211621</v>
      </c>
      <c r="BH21" s="476"/>
    </row>
    <row r="22" spans="1:61" s="30" customFormat="1" ht="15" customHeight="1">
      <c r="A22" s="1212"/>
      <c r="U22" s="479"/>
      <c r="V22" s="500" t="s">
        <v>186</v>
      </c>
      <c r="W22" s="505"/>
      <c r="X22" s="505"/>
      <c r="Y22" s="505"/>
      <c r="Z22" s="505"/>
      <c r="AA22" s="505">
        <v>160.75452341071937</v>
      </c>
      <c r="AB22" s="505">
        <v>159.00912467070501</v>
      </c>
      <c r="AC22" s="505">
        <v>159.35133635695834</v>
      </c>
      <c r="AD22" s="505">
        <v>159.72659147520338</v>
      </c>
      <c r="AE22" s="505">
        <v>158.94303780672161</v>
      </c>
      <c r="AF22" s="505">
        <v>159.30278165543959</v>
      </c>
      <c r="AG22" s="505">
        <v>159.70258050042858</v>
      </c>
      <c r="AH22" s="505">
        <v>160.4501647129286</v>
      </c>
      <c r="AI22" s="505">
        <v>159.60818525322858</v>
      </c>
      <c r="AJ22" s="505">
        <v>160.27084913187861</v>
      </c>
      <c r="AK22" s="505">
        <v>161.11340979222859</v>
      </c>
      <c r="AL22" s="505">
        <v>162.59038596192858</v>
      </c>
      <c r="AM22" s="505">
        <v>206.27725174945715</v>
      </c>
      <c r="AN22" s="505">
        <v>242.49579189734999</v>
      </c>
      <c r="AO22" s="505">
        <v>250.33892707764858</v>
      </c>
      <c r="AP22" s="505">
        <v>283.65327234216642</v>
      </c>
      <c r="AQ22" s="505">
        <v>292.83199886887871</v>
      </c>
      <c r="AR22" s="505">
        <v>282.78565458854666</v>
      </c>
      <c r="AS22" s="505">
        <v>317.89302091430693</v>
      </c>
      <c r="AT22" s="505">
        <v>315.06263267944729</v>
      </c>
      <c r="AU22" s="505">
        <v>274.93422575033929</v>
      </c>
      <c r="AV22" s="505">
        <v>304.11493895030577</v>
      </c>
      <c r="AW22" s="505">
        <v>300.97842578985001</v>
      </c>
      <c r="AX22" s="505">
        <v>297.60736939769362</v>
      </c>
      <c r="AY22" s="505">
        <v>296.252342430667</v>
      </c>
      <c r="AZ22" s="505">
        <v>301.92817528032867</v>
      </c>
      <c r="BA22" s="505">
        <v>305.2510439220701</v>
      </c>
      <c r="BB22" s="505">
        <v>265.14746704120824</v>
      </c>
      <c r="BC22" s="505">
        <v>262.87438605311445</v>
      </c>
      <c r="BD22" s="505">
        <v>243.51317670556887</v>
      </c>
      <c r="BE22" s="505">
        <v>219.63578792438571</v>
      </c>
      <c r="BF22" s="505">
        <v>218.19555160682185</v>
      </c>
      <c r="BG22" s="505">
        <v>218.19555160682185</v>
      </c>
      <c r="BH22" s="481"/>
      <c r="BI22" s="312"/>
    </row>
    <row r="23" spans="1:61" s="30" customFormat="1" ht="30">
      <c r="A23" s="1212"/>
      <c r="U23" s="479"/>
      <c r="V23" s="506" t="s">
        <v>340</v>
      </c>
      <c r="W23" s="486"/>
      <c r="X23" s="486"/>
      <c r="Y23" s="486"/>
      <c r="Z23" s="486"/>
      <c r="AA23" s="486">
        <v>1278.7918663093467</v>
      </c>
      <c r="AB23" s="486">
        <v>1314.4919089132959</v>
      </c>
      <c r="AC23" s="486">
        <v>1432.7604437343534</v>
      </c>
      <c r="AD23" s="486">
        <v>1433.6232225627152</v>
      </c>
      <c r="AE23" s="486">
        <v>1574.0111051242704</v>
      </c>
      <c r="AF23" s="486">
        <v>1696.2978561525024</v>
      </c>
      <c r="AG23" s="486">
        <v>1803.9312074255836</v>
      </c>
      <c r="AH23" s="486">
        <v>1867.2780666927031</v>
      </c>
      <c r="AI23" s="486">
        <v>1871.030027408078</v>
      </c>
      <c r="AJ23" s="486">
        <v>1934.3088134356885</v>
      </c>
      <c r="AK23" s="486">
        <v>1917.1474135057938</v>
      </c>
      <c r="AL23" s="486">
        <v>1855.052209883115</v>
      </c>
      <c r="AM23" s="486">
        <v>1699.1669471057428</v>
      </c>
      <c r="AN23" s="486">
        <v>1696.8959387130878</v>
      </c>
      <c r="AO23" s="486">
        <v>1688.3334460798176</v>
      </c>
      <c r="AP23" s="486">
        <v>1746.0258860483934</v>
      </c>
      <c r="AQ23" s="486">
        <v>1639.2311772449395</v>
      </c>
      <c r="AR23" s="486">
        <v>1507.4967003003289</v>
      </c>
      <c r="AS23" s="486">
        <v>1447.4425892377963</v>
      </c>
      <c r="AT23" s="486">
        <v>1395.8702579044307</v>
      </c>
      <c r="AU23" s="486">
        <v>1346.8592077920773</v>
      </c>
      <c r="AV23" s="486">
        <v>1350.0944402799939</v>
      </c>
      <c r="AW23" s="486">
        <v>1354.5668901323279</v>
      </c>
      <c r="AX23" s="486">
        <v>1365.1428126306139</v>
      </c>
      <c r="AY23" s="486">
        <v>1265.3168962719035</v>
      </c>
      <c r="AZ23" s="486">
        <v>1332.1549958901403</v>
      </c>
      <c r="BA23" s="486">
        <v>1166.4692691347955</v>
      </c>
      <c r="BB23" s="486">
        <v>1265.6224647993977</v>
      </c>
      <c r="BC23" s="486">
        <v>1291.9667143565341</v>
      </c>
      <c r="BD23" s="486">
        <v>1309.9117371111658</v>
      </c>
      <c r="BE23" s="486">
        <v>1240.2403812150178</v>
      </c>
      <c r="BF23" s="486">
        <v>1104.2078407073077</v>
      </c>
      <c r="BG23" s="486">
        <v>1104.2078407073077</v>
      </c>
      <c r="BH23" s="481"/>
      <c r="BI23" s="312"/>
    </row>
    <row r="24" spans="1:61" s="30" customFormat="1" ht="15" customHeight="1">
      <c r="A24" s="1212"/>
      <c r="U24" s="479"/>
      <c r="V24" s="507" t="s">
        <v>187</v>
      </c>
      <c r="W24" s="486"/>
      <c r="X24" s="486"/>
      <c r="Y24" s="486"/>
      <c r="Z24" s="486"/>
      <c r="AA24" s="486">
        <v>2122.769643158811</v>
      </c>
      <c r="AB24" s="486">
        <v>2143.3982119890447</v>
      </c>
      <c r="AC24" s="486">
        <v>2151.5936223567319</v>
      </c>
      <c r="AD24" s="486">
        <v>2148.3868865343488</v>
      </c>
      <c r="AE24" s="486">
        <v>2127.3708729959258</v>
      </c>
      <c r="AF24" s="486">
        <v>2168.6205525070436</v>
      </c>
      <c r="AG24" s="486">
        <v>2154.1417331605758</v>
      </c>
      <c r="AH24" s="486">
        <v>2169.5477741546733</v>
      </c>
      <c r="AI24" s="486">
        <v>2154.177137462154</v>
      </c>
      <c r="AJ24" s="486">
        <v>2086.4704124917976</v>
      </c>
      <c r="AK24" s="486">
        <v>2045.993958701891</v>
      </c>
      <c r="AL24" s="486">
        <v>2033.7494409858145</v>
      </c>
      <c r="AM24" s="486">
        <v>2020.9578105300209</v>
      </c>
      <c r="AN24" s="486">
        <v>2041.2948493109668</v>
      </c>
      <c r="AO24" s="486">
        <v>2057.2365192815155</v>
      </c>
      <c r="AP24" s="486">
        <v>2027.6701271188383</v>
      </c>
      <c r="AQ24" s="486">
        <v>1993.2359554623006</v>
      </c>
      <c r="AR24" s="486">
        <v>1972.1575567940542</v>
      </c>
      <c r="AS24" s="486">
        <v>1959.3206762763039</v>
      </c>
      <c r="AT24" s="486">
        <v>1862.1307888770968</v>
      </c>
      <c r="AU24" s="486">
        <v>1880.9555651966136</v>
      </c>
      <c r="AV24" s="486">
        <v>1893.0293439436944</v>
      </c>
      <c r="AW24" s="486">
        <v>1840.2510780764553</v>
      </c>
      <c r="AX24" s="486">
        <v>1851.4112876415602</v>
      </c>
      <c r="AY24" s="486">
        <v>1818.927789621225</v>
      </c>
      <c r="AZ24" s="486">
        <v>1802.8177476094829</v>
      </c>
      <c r="BA24" s="486">
        <v>1803.0838718826778</v>
      </c>
      <c r="BB24" s="486">
        <v>1771.5816631810558</v>
      </c>
      <c r="BC24" s="486">
        <v>1769.3724155183204</v>
      </c>
      <c r="BD24" s="486">
        <v>1807.4605332999374</v>
      </c>
      <c r="BE24" s="486">
        <v>1759.7645039606589</v>
      </c>
      <c r="BF24" s="486">
        <v>1765.7766677817833</v>
      </c>
      <c r="BG24" s="486">
        <v>1765.7766677817833</v>
      </c>
      <c r="BH24" s="481"/>
      <c r="BI24" s="312"/>
    </row>
    <row r="25" spans="1:61" s="30" customFormat="1" ht="15" customHeight="1" thickBot="1">
      <c r="A25" s="1212"/>
      <c r="U25" s="508"/>
      <c r="V25" s="509" t="s">
        <v>138</v>
      </c>
      <c r="W25" s="510"/>
      <c r="X25" s="510"/>
      <c r="Y25" s="510"/>
      <c r="Z25" s="510"/>
      <c r="AA25" s="510">
        <v>336.93448292573794</v>
      </c>
      <c r="AB25" s="510">
        <v>349.07915001744595</v>
      </c>
      <c r="AC25" s="510">
        <v>349.91995153442053</v>
      </c>
      <c r="AD25" s="510">
        <v>351.56726880400856</v>
      </c>
      <c r="AE25" s="510">
        <v>355.32928009021498</v>
      </c>
      <c r="AF25" s="510">
        <v>369.53531360235638</v>
      </c>
      <c r="AG25" s="510">
        <v>377.87650673529242</v>
      </c>
      <c r="AH25" s="510">
        <v>392.79204830418917</v>
      </c>
      <c r="AI25" s="510">
        <v>404.68112114657129</v>
      </c>
      <c r="AJ25" s="510">
        <v>410.52094332461638</v>
      </c>
      <c r="AK25" s="510">
        <v>434.04687257910064</v>
      </c>
      <c r="AL25" s="510">
        <v>445.73691750140802</v>
      </c>
      <c r="AM25" s="510">
        <v>340.52991631698706</v>
      </c>
      <c r="AN25" s="510">
        <v>342.43943930944511</v>
      </c>
      <c r="AO25" s="510">
        <v>333.81566784681945</v>
      </c>
      <c r="AP25" s="510">
        <v>331.10331273011957</v>
      </c>
      <c r="AQ25" s="510">
        <v>329.48176079360223</v>
      </c>
      <c r="AR25" s="510">
        <v>319.12839002200872</v>
      </c>
      <c r="AS25" s="510">
        <v>314.1714504167328</v>
      </c>
      <c r="AT25" s="510">
        <v>294.66073382303534</v>
      </c>
      <c r="AU25" s="510">
        <v>291.34646824266292</v>
      </c>
      <c r="AV25" s="510">
        <v>290.2483888386455</v>
      </c>
      <c r="AW25" s="510">
        <v>304.46625782330329</v>
      </c>
      <c r="AX25" s="510">
        <v>297.02714829192723</v>
      </c>
      <c r="AY25" s="510">
        <v>297.60968435409313</v>
      </c>
      <c r="AZ25" s="510">
        <v>283.93655619460378</v>
      </c>
      <c r="BA25" s="510">
        <v>317.99494772530443</v>
      </c>
      <c r="BB25" s="510">
        <v>322.83463936371868</v>
      </c>
      <c r="BC25" s="510">
        <v>302.5929849720269</v>
      </c>
      <c r="BD25" s="510">
        <v>308.56258953832844</v>
      </c>
      <c r="BE25" s="510">
        <v>296.98649650764219</v>
      </c>
      <c r="BF25" s="510">
        <v>288.22941091368602</v>
      </c>
      <c r="BG25" s="510">
        <v>288.44815012524919</v>
      </c>
      <c r="BH25" s="481"/>
      <c r="BI25" s="312"/>
    </row>
    <row r="26" spans="1:61" ht="16.5" thickTop="1" thickBot="1">
      <c r="U26" s="511" t="s">
        <v>22</v>
      </c>
      <c r="V26" s="512"/>
      <c r="W26" s="513"/>
      <c r="X26" s="513"/>
      <c r="Y26" s="513"/>
      <c r="Z26" s="513"/>
      <c r="AA26" s="513">
        <f t="shared" ref="AA26:BG26" si="3">SUM(AA17,AA5,AA21,AA13)</f>
        <v>28651.451506780424</v>
      </c>
      <c r="AB26" s="513">
        <f t="shared" si="3"/>
        <v>28369.45583659473</v>
      </c>
      <c r="AC26" s="513">
        <f t="shared" si="3"/>
        <v>28505.686855360014</v>
      </c>
      <c r="AD26" s="513">
        <f t="shared" si="3"/>
        <v>28421.702136929911</v>
      </c>
      <c r="AE26" s="513">
        <f t="shared" si="3"/>
        <v>29502.517130884902</v>
      </c>
      <c r="AF26" s="513">
        <f t="shared" si="3"/>
        <v>29752.904430580929</v>
      </c>
      <c r="AG26" s="513">
        <f t="shared" si="3"/>
        <v>30733.175769164976</v>
      </c>
      <c r="AH26" s="513">
        <f t="shared" si="3"/>
        <v>31447.756762161422</v>
      </c>
      <c r="AI26" s="513">
        <f t="shared" si="3"/>
        <v>30048.072187625014</v>
      </c>
      <c r="AJ26" s="513">
        <f t="shared" si="3"/>
        <v>24600.151454385497</v>
      </c>
      <c r="AK26" s="513">
        <f t="shared" si="3"/>
        <v>26842.167072144941</v>
      </c>
      <c r="AL26" s="513">
        <f t="shared" si="3"/>
        <v>23614.742741509785</v>
      </c>
      <c r="AM26" s="513">
        <f t="shared" si="3"/>
        <v>23097.376684860803</v>
      </c>
      <c r="AN26" s="513">
        <f t="shared" si="3"/>
        <v>22988.515196963621</v>
      </c>
      <c r="AO26" s="513">
        <f t="shared" si="3"/>
        <v>22829.203239136281</v>
      </c>
      <c r="AP26" s="513">
        <f t="shared" si="3"/>
        <v>22534.576418289951</v>
      </c>
      <c r="AQ26" s="513">
        <f t="shared" si="3"/>
        <v>22433.879076753383</v>
      </c>
      <c r="AR26" s="513">
        <f t="shared" si="3"/>
        <v>21932.260254126901</v>
      </c>
      <c r="AS26" s="513">
        <f t="shared" si="3"/>
        <v>21140.135329519908</v>
      </c>
      <c r="AT26" s="513">
        <f t="shared" si="3"/>
        <v>20637.631328472133</v>
      </c>
      <c r="AU26" s="513">
        <f t="shared" si="3"/>
        <v>20212.110265775358</v>
      </c>
      <c r="AV26" s="513">
        <f t="shared" si="3"/>
        <v>19859.938895069496</v>
      </c>
      <c r="AW26" s="513">
        <f t="shared" si="3"/>
        <v>19524.017174056084</v>
      </c>
      <c r="AX26" s="513">
        <f t="shared" si="3"/>
        <v>19476.071500534177</v>
      </c>
      <c r="AY26" s="513">
        <f t="shared" si="3"/>
        <v>19082.396055434547</v>
      </c>
      <c r="AZ26" s="513">
        <f t="shared" si="3"/>
        <v>18810.317980119955</v>
      </c>
      <c r="BA26" s="513">
        <f t="shared" si="3"/>
        <v>18354.704945018228</v>
      </c>
      <c r="BB26" s="513">
        <f t="shared" si="3"/>
        <v>18580.048744336716</v>
      </c>
      <c r="BC26" s="513">
        <f t="shared" si="3"/>
        <v>18170.06638331497</v>
      </c>
      <c r="BD26" s="513">
        <f t="shared" si="3"/>
        <v>17796.162383822513</v>
      </c>
      <c r="BE26" s="513">
        <f t="shared" si="3"/>
        <v>17501.653335658786</v>
      </c>
      <c r="BF26" s="513">
        <f t="shared" si="3"/>
        <v>17300.214684642797</v>
      </c>
      <c r="BG26" s="513">
        <f t="shared" si="3"/>
        <v>17118.325009252076</v>
      </c>
      <c r="BH26" s="476"/>
    </row>
    <row r="27" spans="1:61">
      <c r="V27" s="292"/>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c r="BE27" s="514"/>
      <c r="BF27" s="514"/>
      <c r="BG27" s="514"/>
    </row>
    <row r="28" spans="1:61">
      <c r="U28" s="28" t="s">
        <v>66</v>
      </c>
      <c r="V28" s="292"/>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c r="AT28" s="515"/>
      <c r="AU28" s="515"/>
      <c r="AV28" s="515"/>
      <c r="AW28" s="515"/>
      <c r="AX28" s="515"/>
      <c r="AY28" s="515"/>
      <c r="AZ28" s="515"/>
      <c r="BA28" s="515"/>
      <c r="BB28" s="515"/>
      <c r="BC28" s="515"/>
      <c r="BD28" s="515"/>
      <c r="BE28" s="515"/>
      <c r="BF28" s="515"/>
      <c r="BG28" s="515"/>
    </row>
    <row r="29" spans="1:61">
      <c r="U29" s="255"/>
      <c r="V29" s="257"/>
      <c r="W29" s="157"/>
      <c r="X29" s="157"/>
      <c r="Y29" s="157"/>
      <c r="Z29" s="157"/>
      <c r="AA29" s="157">
        <v>1990</v>
      </c>
      <c r="AB29" s="157">
        <f t="shared" ref="AB29:AP29" si="4">AA29+1</f>
        <v>1991</v>
      </c>
      <c r="AC29" s="157">
        <f t="shared" si="4"/>
        <v>1992</v>
      </c>
      <c r="AD29" s="157">
        <f t="shared" si="4"/>
        <v>1993</v>
      </c>
      <c r="AE29" s="157">
        <f t="shared" si="4"/>
        <v>1994</v>
      </c>
      <c r="AF29" s="157">
        <f t="shared" si="4"/>
        <v>1995</v>
      </c>
      <c r="AG29" s="157">
        <f t="shared" si="4"/>
        <v>1996</v>
      </c>
      <c r="AH29" s="157">
        <f t="shared" si="4"/>
        <v>1997</v>
      </c>
      <c r="AI29" s="157">
        <f t="shared" si="4"/>
        <v>1998</v>
      </c>
      <c r="AJ29" s="157">
        <f t="shared" si="4"/>
        <v>1999</v>
      </c>
      <c r="AK29" s="157">
        <f t="shared" si="4"/>
        <v>2000</v>
      </c>
      <c r="AL29" s="157">
        <f t="shared" si="4"/>
        <v>2001</v>
      </c>
      <c r="AM29" s="157">
        <f t="shared" si="4"/>
        <v>2002</v>
      </c>
      <c r="AN29" s="157">
        <f t="shared" si="4"/>
        <v>2003</v>
      </c>
      <c r="AO29" s="157">
        <f t="shared" si="4"/>
        <v>2004</v>
      </c>
      <c r="AP29" s="157">
        <f t="shared" si="4"/>
        <v>2005</v>
      </c>
      <c r="AQ29" s="157">
        <f t="shared" ref="AQ29:AZ29" si="5">AP29+1</f>
        <v>2006</v>
      </c>
      <c r="AR29" s="157">
        <f t="shared" si="5"/>
        <v>2007</v>
      </c>
      <c r="AS29" s="157">
        <f t="shared" si="5"/>
        <v>2008</v>
      </c>
      <c r="AT29" s="157">
        <f t="shared" si="5"/>
        <v>2009</v>
      </c>
      <c r="AU29" s="157">
        <f t="shared" si="5"/>
        <v>2010</v>
      </c>
      <c r="AV29" s="157">
        <f t="shared" si="5"/>
        <v>2011</v>
      </c>
      <c r="AW29" s="157">
        <f t="shared" si="5"/>
        <v>2012</v>
      </c>
      <c r="AX29" s="157">
        <f t="shared" si="5"/>
        <v>2013</v>
      </c>
      <c r="AY29" s="157">
        <f t="shared" si="5"/>
        <v>2014</v>
      </c>
      <c r="AZ29" s="157">
        <f t="shared" si="5"/>
        <v>2015</v>
      </c>
      <c r="BA29" s="157">
        <f t="shared" ref="BA29:BG29" si="6">AZ29+1</f>
        <v>2016</v>
      </c>
      <c r="BB29" s="157">
        <f t="shared" si="6"/>
        <v>2017</v>
      </c>
      <c r="BC29" s="157">
        <f t="shared" si="6"/>
        <v>2018</v>
      </c>
      <c r="BD29" s="157">
        <f t="shared" si="6"/>
        <v>2019</v>
      </c>
      <c r="BE29" s="157">
        <f t="shared" si="6"/>
        <v>2020</v>
      </c>
      <c r="BF29" s="157">
        <f t="shared" si="6"/>
        <v>2021</v>
      </c>
      <c r="BG29" s="157">
        <f t="shared" si="6"/>
        <v>2022</v>
      </c>
      <c r="BH29" s="294"/>
    </row>
    <row r="30" spans="1:61">
      <c r="U30" s="282" t="s">
        <v>212</v>
      </c>
      <c r="V30" s="516"/>
      <c r="W30" s="518"/>
      <c r="X30" s="518"/>
      <c r="Y30" s="518"/>
      <c r="Z30" s="518"/>
      <c r="AA30" s="518">
        <f t="shared" ref="AA30:BG30" si="7">AA5/AA$26</f>
        <v>0.19246712701164659</v>
      </c>
      <c r="AB30" s="518">
        <f t="shared" si="7"/>
        <v>0.20212564487822302</v>
      </c>
      <c r="AC30" s="518">
        <f t="shared" si="7"/>
        <v>0.20491273186439585</v>
      </c>
      <c r="AD30" s="518">
        <f t="shared" si="7"/>
        <v>0.2093405160097998</v>
      </c>
      <c r="AE30" s="518">
        <f t="shared" si="7"/>
        <v>0.20911859096787622</v>
      </c>
      <c r="AF30" s="518">
        <f t="shared" si="7"/>
        <v>0.22451585335356181</v>
      </c>
      <c r="AG30" s="518">
        <f t="shared" si="7"/>
        <v>0.22257124242975265</v>
      </c>
      <c r="AH30" s="518">
        <f t="shared" si="7"/>
        <v>0.22289192749616898</v>
      </c>
      <c r="AI30" s="518">
        <f t="shared" si="7"/>
        <v>0.22835825976930943</v>
      </c>
      <c r="AJ30" s="518">
        <f t="shared" si="7"/>
        <v>0.2833557345022728</v>
      </c>
      <c r="AK30" s="518">
        <f t="shared" si="7"/>
        <v>0.25980499046354427</v>
      </c>
      <c r="AL30" s="518">
        <f t="shared" si="7"/>
        <v>0.29534825952206567</v>
      </c>
      <c r="AM30" s="518">
        <f t="shared" si="7"/>
        <v>0.29485595428140593</v>
      </c>
      <c r="AN30" s="518">
        <f t="shared" si="7"/>
        <v>0.28654728396820739</v>
      </c>
      <c r="AO30" s="518">
        <f t="shared" si="7"/>
        <v>0.27976936583527751</v>
      </c>
      <c r="AP30" s="518">
        <f t="shared" si="7"/>
        <v>0.28309138204570083</v>
      </c>
      <c r="AQ30" s="518">
        <f t="shared" si="7"/>
        <v>0.27532240554605164</v>
      </c>
      <c r="AR30" s="518">
        <f t="shared" si="7"/>
        <v>0.28082395707542845</v>
      </c>
      <c r="AS30" s="518">
        <f t="shared" si="7"/>
        <v>0.27936478380587271</v>
      </c>
      <c r="AT30" s="518">
        <f t="shared" si="7"/>
        <v>0.27368923848462345</v>
      </c>
      <c r="AU30" s="518">
        <f t="shared" si="7"/>
        <v>0.2714607641823093</v>
      </c>
      <c r="AV30" s="518">
        <f t="shared" si="7"/>
        <v>0.27674743727942014</v>
      </c>
      <c r="AW30" s="518">
        <f t="shared" si="7"/>
        <v>0.27931973479818595</v>
      </c>
      <c r="AX30" s="518">
        <f t="shared" si="7"/>
        <v>0.28142023309304681</v>
      </c>
      <c r="AY30" s="518">
        <f t="shared" si="7"/>
        <v>0.28187338617450747</v>
      </c>
      <c r="AZ30" s="518">
        <f t="shared" si="7"/>
        <v>0.28763657474654708</v>
      </c>
      <c r="BA30" s="518">
        <f t="shared" si="7"/>
        <v>0.28443641680611231</v>
      </c>
      <c r="BB30" s="518">
        <f t="shared" si="7"/>
        <v>0.29048694916438589</v>
      </c>
      <c r="BC30" s="518">
        <f t="shared" si="7"/>
        <v>0.28529147743198668</v>
      </c>
      <c r="BD30" s="518">
        <f t="shared" si="7"/>
        <v>0.26865765468866892</v>
      </c>
      <c r="BE30" s="518">
        <f t="shared" si="7"/>
        <v>0.25681269430420378</v>
      </c>
      <c r="BF30" s="518">
        <f t="shared" si="7"/>
        <v>0.26062937445320239</v>
      </c>
      <c r="BG30" s="518">
        <f t="shared" si="7"/>
        <v>0.26239335469369807</v>
      </c>
      <c r="BH30" s="519"/>
    </row>
    <row r="31" spans="1:61">
      <c r="U31" s="282" t="s">
        <v>220</v>
      </c>
      <c r="V31" s="516"/>
      <c r="W31" s="518"/>
      <c r="X31" s="518"/>
      <c r="Y31" s="518"/>
      <c r="Z31" s="518"/>
      <c r="AA31" s="518">
        <f t="shared" ref="AA31:BG31" si="8">AA13/AA$26</f>
        <v>0.30759940983724787</v>
      </c>
      <c r="AB31" s="518">
        <f t="shared" si="8"/>
        <v>0.2956884793122756</v>
      </c>
      <c r="AC31" s="518">
        <f t="shared" si="8"/>
        <v>0.29320611450684964</v>
      </c>
      <c r="AD31" s="518">
        <f t="shared" si="8"/>
        <v>0.28569598755965209</v>
      </c>
      <c r="AE31" s="518">
        <f t="shared" si="8"/>
        <v>0.30770745652467862</v>
      </c>
      <c r="AF31" s="518">
        <f t="shared" si="8"/>
        <v>0.30229091530009755</v>
      </c>
      <c r="AG31" s="518">
        <f t="shared" si="8"/>
        <v>0.32167894245816453</v>
      </c>
      <c r="AH31" s="518">
        <f t="shared" si="8"/>
        <v>0.33144150555939861</v>
      </c>
      <c r="AI31" s="518">
        <f t="shared" si="8"/>
        <v>0.308618903256835</v>
      </c>
      <c r="AJ31" s="518">
        <f t="shared" si="8"/>
        <v>0.15249622623714471</v>
      </c>
      <c r="AK31" s="518">
        <f t="shared" si="8"/>
        <v>0.22262077921121745</v>
      </c>
      <c r="AL31" s="518">
        <f t="shared" si="8"/>
        <v>0.12645830853373671</v>
      </c>
      <c r="AM31" s="518">
        <f t="shared" si="8"/>
        <v>0.12405668234303766</v>
      </c>
      <c r="AN31" s="518">
        <f t="shared" si="8"/>
        <v>0.12640016894307357</v>
      </c>
      <c r="AO31" s="518">
        <f t="shared" si="8"/>
        <v>0.13335076893537104</v>
      </c>
      <c r="AP31" s="518">
        <f t="shared" si="8"/>
        <v>0.1154676682049031</v>
      </c>
      <c r="AQ31" s="518">
        <f t="shared" si="8"/>
        <v>0.12457819056343</v>
      </c>
      <c r="AR31" s="518">
        <f t="shared" si="8"/>
        <v>9.4970791421603515E-2</v>
      </c>
      <c r="AS31" s="518">
        <f t="shared" si="8"/>
        <v>0.10690186714966006</v>
      </c>
      <c r="AT31" s="518">
        <f t="shared" si="8"/>
        <v>0.11283764007981112</v>
      </c>
      <c r="AU31" s="518">
        <f t="shared" si="8"/>
        <v>9.1865115652603163E-2</v>
      </c>
      <c r="AV31" s="518">
        <f t="shared" si="8"/>
        <v>7.9574912626718772E-2</v>
      </c>
      <c r="AW31" s="518">
        <f t="shared" si="8"/>
        <v>7.2890566950101515E-2</v>
      </c>
      <c r="AX31" s="518">
        <f t="shared" si="8"/>
        <v>7.3865567668498222E-2</v>
      </c>
      <c r="AY31" s="518">
        <f t="shared" si="8"/>
        <v>7.4826774465579005E-2</v>
      </c>
      <c r="AZ31" s="518">
        <f t="shared" si="8"/>
        <v>5.670045104624185E-2</v>
      </c>
      <c r="BA31" s="518">
        <f t="shared" si="8"/>
        <v>5.3516548501841316E-2</v>
      </c>
      <c r="BB31" s="518">
        <f t="shared" si="8"/>
        <v>4.8802002303860281E-2</v>
      </c>
      <c r="BC31" s="518">
        <f t="shared" si="8"/>
        <v>4.2860387196480006E-2</v>
      </c>
      <c r="BD31" s="518">
        <f t="shared" si="8"/>
        <v>4.7002418349059855E-2</v>
      </c>
      <c r="BE31" s="518">
        <f t="shared" si="8"/>
        <v>5.5206940590117264E-2</v>
      </c>
      <c r="BF31" s="518">
        <f t="shared" si="8"/>
        <v>5.2882198935821446E-2</v>
      </c>
      <c r="BG31" s="518">
        <f t="shared" si="8"/>
        <v>4.8861409917387064E-2</v>
      </c>
      <c r="BH31" s="519"/>
    </row>
    <row r="32" spans="1:61">
      <c r="U32" s="281" t="s">
        <v>213</v>
      </c>
      <c r="V32" s="520"/>
      <c r="W32" s="521"/>
      <c r="X32" s="521"/>
      <c r="Y32" s="521"/>
      <c r="Z32" s="521"/>
      <c r="AA32" s="521">
        <f t="shared" ref="AA32:BE32" si="9">AA17/AA$26</f>
        <v>0.36384086362322998</v>
      </c>
      <c r="AB32" s="521">
        <f t="shared" si="9"/>
        <v>0.36238839719608917</v>
      </c>
      <c r="AC32" s="521">
        <f t="shared" si="9"/>
        <v>0.35827383152654291</v>
      </c>
      <c r="AD32" s="521">
        <f t="shared" si="9"/>
        <v>0.36094312954134561</v>
      </c>
      <c r="AE32" s="521">
        <f t="shared" si="9"/>
        <v>0.34028260946322925</v>
      </c>
      <c r="AF32" s="521">
        <f t="shared" si="9"/>
        <v>0.32551835428790771</v>
      </c>
      <c r="AG32" s="521">
        <f t="shared" si="9"/>
        <v>0.30946971501476606</v>
      </c>
      <c r="AH32" s="521">
        <f t="shared" si="9"/>
        <v>0.29970804632310283</v>
      </c>
      <c r="AI32" s="521">
        <f t="shared" si="9"/>
        <v>0.3102843703390421</v>
      </c>
      <c r="AJ32" s="521">
        <f t="shared" si="9"/>
        <v>0.37749996000392266</v>
      </c>
      <c r="AK32" s="521">
        <f t="shared" si="9"/>
        <v>0.34775554011563448</v>
      </c>
      <c r="AL32" s="521">
        <f t="shared" si="9"/>
        <v>0.38775608509022347</v>
      </c>
      <c r="AM32" s="521">
        <f t="shared" si="9"/>
        <v>0.39635071626969814</v>
      </c>
      <c r="AN32" s="521">
        <f t="shared" si="9"/>
        <v>0.3989966425559261</v>
      </c>
      <c r="AO32" s="521">
        <f t="shared" si="9"/>
        <v>0.39722258657043963</v>
      </c>
      <c r="AP32" s="521">
        <f t="shared" si="9"/>
        <v>0.40669787951011371</v>
      </c>
      <c r="AQ32" s="521">
        <f t="shared" si="9"/>
        <v>0.41044067934213463</v>
      </c>
      <c r="AR32" s="521">
        <f t="shared" si="9"/>
        <v>0.43810640649510213</v>
      </c>
      <c r="AS32" s="521">
        <f t="shared" si="9"/>
        <v>0.42268311810269288</v>
      </c>
      <c r="AT32" s="521">
        <f t="shared" si="9"/>
        <v>0.42606186518601652</v>
      </c>
      <c r="AU32" s="521">
        <f t="shared" si="9"/>
        <v>0.44896014982295368</v>
      </c>
      <c r="AV32" s="521">
        <f t="shared" si="9"/>
        <v>0.45045011136435631</v>
      </c>
      <c r="AW32" s="521">
        <f t="shared" si="9"/>
        <v>0.45314416921213546</v>
      </c>
      <c r="AX32" s="521">
        <f t="shared" si="9"/>
        <v>0.44902850267191358</v>
      </c>
      <c r="AY32" s="521">
        <f t="shared" si="9"/>
        <v>0.4505511561236496</v>
      </c>
      <c r="AZ32" s="521">
        <f t="shared" si="9"/>
        <v>0.4578546501317225</v>
      </c>
      <c r="BA32" s="521">
        <f t="shared" si="9"/>
        <v>0.46630435490356004</v>
      </c>
      <c r="BB32" s="521">
        <f t="shared" si="9"/>
        <v>0.46559927653006011</v>
      </c>
      <c r="BC32" s="521">
        <f t="shared" si="9"/>
        <v>0.47224476439924101</v>
      </c>
      <c r="BD32" s="521">
        <f t="shared" si="9"/>
        <v>0.47814670633900425</v>
      </c>
      <c r="BE32" s="521">
        <f t="shared" si="9"/>
        <v>0.48704922436352144</v>
      </c>
      <c r="BF32" s="521">
        <f t="shared" ref="BF32:BG32" si="10">BF17/BF$26</f>
        <v>0.49132267100871785</v>
      </c>
      <c r="BG32" s="521">
        <f t="shared" si="10"/>
        <v>0.49149298037002914</v>
      </c>
      <c r="BH32" s="519"/>
    </row>
    <row r="33" spans="21:60" ht="15.75" thickBot="1">
      <c r="U33" s="368" t="s">
        <v>214</v>
      </c>
      <c r="V33" s="516"/>
      <c r="W33" s="518"/>
      <c r="X33" s="518"/>
      <c r="Y33" s="518"/>
      <c r="Z33" s="518"/>
      <c r="AA33" s="518">
        <f t="shared" ref="AA33:BE33" si="11">AA21/AA$26</f>
        <v>0.13609259952787556</v>
      </c>
      <c r="AB33" s="518">
        <f t="shared" si="11"/>
        <v>0.13979747861341216</v>
      </c>
      <c r="AC33" s="518">
        <f t="shared" si="11"/>
        <v>0.14360732210221158</v>
      </c>
      <c r="AD33" s="518">
        <f t="shared" si="11"/>
        <v>0.1440203668892025</v>
      </c>
      <c r="AE33" s="518">
        <f t="shared" si="11"/>
        <v>0.14289134304421597</v>
      </c>
      <c r="AF33" s="518">
        <f t="shared" si="11"/>
        <v>0.14767487705843288</v>
      </c>
      <c r="AG33" s="518">
        <f t="shared" si="11"/>
        <v>0.14628010009731668</v>
      </c>
      <c r="AH33" s="518">
        <f t="shared" si="11"/>
        <v>0.14595852062132958</v>
      </c>
      <c r="AI33" s="518">
        <f t="shared" si="11"/>
        <v>0.15273846663481352</v>
      </c>
      <c r="AJ33" s="518">
        <f t="shared" si="11"/>
        <v>0.18664807925665988</v>
      </c>
      <c r="AK33" s="518">
        <f t="shared" si="11"/>
        <v>0.16981869020960397</v>
      </c>
      <c r="AL33" s="518">
        <f t="shared" si="11"/>
        <v>0.19043734685397412</v>
      </c>
      <c r="AM33" s="518">
        <f t="shared" si="11"/>
        <v>0.18473664710585824</v>
      </c>
      <c r="AN33" s="518">
        <f t="shared" si="11"/>
        <v>0.18805590453279292</v>
      </c>
      <c r="AO33" s="518">
        <f t="shared" si="11"/>
        <v>0.18965727865891183</v>
      </c>
      <c r="AP33" s="518">
        <f t="shared" si="11"/>
        <v>0.19474307023928245</v>
      </c>
      <c r="AQ33" s="518">
        <f t="shared" si="11"/>
        <v>0.18965872454838378</v>
      </c>
      <c r="AR33" s="518">
        <f t="shared" si="11"/>
        <v>0.18609884500786583</v>
      </c>
      <c r="AS33" s="518">
        <f t="shared" si="11"/>
        <v>0.19105023094177428</v>
      </c>
      <c r="AT33" s="518">
        <f t="shared" si="11"/>
        <v>0.18741125624954894</v>
      </c>
      <c r="AU33" s="518">
        <f t="shared" si="11"/>
        <v>0.18771397034213377</v>
      </c>
      <c r="AV33" s="518">
        <f t="shared" si="11"/>
        <v>0.19322753872950479</v>
      </c>
      <c r="AW33" s="518">
        <f t="shared" si="11"/>
        <v>0.19464552903957716</v>
      </c>
      <c r="AX33" s="518">
        <f t="shared" si="11"/>
        <v>0.19568569656654136</v>
      </c>
      <c r="AY33" s="518">
        <f t="shared" si="11"/>
        <v>0.19274868323626407</v>
      </c>
      <c r="AZ33" s="518">
        <f t="shared" si="11"/>
        <v>0.19780832407548848</v>
      </c>
      <c r="BA33" s="518">
        <f t="shared" si="11"/>
        <v>0.19574267978848625</v>
      </c>
      <c r="BB33" s="518">
        <f t="shared" si="11"/>
        <v>0.19511177200169369</v>
      </c>
      <c r="BC33" s="518">
        <f t="shared" si="11"/>
        <v>0.1996033709722923</v>
      </c>
      <c r="BD33" s="518">
        <f t="shared" si="11"/>
        <v>0.206193220623267</v>
      </c>
      <c r="BE33" s="518">
        <f t="shared" si="11"/>
        <v>0.20093114074215743</v>
      </c>
      <c r="BF33" s="518">
        <f t="shared" ref="BF33:BG33" si="12">BF21/BF$26</f>
        <v>0.19516575560225846</v>
      </c>
      <c r="BG33" s="518">
        <f t="shared" si="12"/>
        <v>0.19725225501888585</v>
      </c>
      <c r="BH33" s="519"/>
    </row>
    <row r="34" spans="21:60" ht="15.75" thickTop="1">
      <c r="U34" s="281" t="s">
        <v>22</v>
      </c>
      <c r="V34" s="522"/>
      <c r="W34" s="523"/>
      <c r="X34" s="523"/>
      <c r="Y34" s="523"/>
      <c r="Z34" s="523"/>
      <c r="AA34" s="523">
        <f t="shared" ref="AA34:BE34" si="13">SUM(AA32,AA30,AA33,AA31)</f>
        <v>1</v>
      </c>
      <c r="AB34" s="523">
        <f t="shared" si="13"/>
        <v>1</v>
      </c>
      <c r="AC34" s="523">
        <f t="shared" si="13"/>
        <v>1</v>
      </c>
      <c r="AD34" s="523">
        <f t="shared" si="13"/>
        <v>1</v>
      </c>
      <c r="AE34" s="523">
        <f t="shared" si="13"/>
        <v>1.0000000000000002</v>
      </c>
      <c r="AF34" s="523">
        <f t="shared" si="13"/>
        <v>0.99999999999999989</v>
      </c>
      <c r="AG34" s="523">
        <f t="shared" si="13"/>
        <v>1</v>
      </c>
      <c r="AH34" s="523">
        <f t="shared" si="13"/>
        <v>1</v>
      </c>
      <c r="AI34" s="523">
        <f t="shared" si="13"/>
        <v>1</v>
      </c>
      <c r="AJ34" s="523">
        <f t="shared" si="13"/>
        <v>1</v>
      </c>
      <c r="AK34" s="523">
        <f t="shared" si="13"/>
        <v>1</v>
      </c>
      <c r="AL34" s="523">
        <f t="shared" si="13"/>
        <v>1</v>
      </c>
      <c r="AM34" s="523">
        <f t="shared" si="13"/>
        <v>1</v>
      </c>
      <c r="AN34" s="523">
        <f t="shared" si="13"/>
        <v>1</v>
      </c>
      <c r="AO34" s="523">
        <f t="shared" si="13"/>
        <v>0.99999999999999989</v>
      </c>
      <c r="AP34" s="523">
        <f t="shared" si="13"/>
        <v>1.0000000000000002</v>
      </c>
      <c r="AQ34" s="523">
        <f t="shared" si="13"/>
        <v>1</v>
      </c>
      <c r="AR34" s="523">
        <f t="shared" si="13"/>
        <v>0.99999999999999989</v>
      </c>
      <c r="AS34" s="523">
        <f t="shared" si="13"/>
        <v>1</v>
      </c>
      <c r="AT34" s="523">
        <f t="shared" si="13"/>
        <v>1</v>
      </c>
      <c r="AU34" s="523">
        <f t="shared" si="13"/>
        <v>0.99999999999999989</v>
      </c>
      <c r="AV34" s="523">
        <f t="shared" si="13"/>
        <v>1</v>
      </c>
      <c r="AW34" s="523">
        <f t="shared" si="13"/>
        <v>1</v>
      </c>
      <c r="AX34" s="523">
        <f t="shared" si="13"/>
        <v>1</v>
      </c>
      <c r="AY34" s="523">
        <f t="shared" si="13"/>
        <v>1</v>
      </c>
      <c r="AZ34" s="523">
        <f t="shared" si="13"/>
        <v>1</v>
      </c>
      <c r="BA34" s="523">
        <f t="shared" si="13"/>
        <v>0.99999999999999989</v>
      </c>
      <c r="BB34" s="523">
        <f t="shared" si="13"/>
        <v>1</v>
      </c>
      <c r="BC34" s="523">
        <f t="shared" si="13"/>
        <v>1</v>
      </c>
      <c r="BD34" s="523">
        <f t="shared" si="13"/>
        <v>1</v>
      </c>
      <c r="BE34" s="523">
        <f t="shared" si="13"/>
        <v>0.99999999999999989</v>
      </c>
      <c r="BF34" s="523">
        <f t="shared" ref="BF34:BG34" si="14">SUM(BF32,BF30,BF33,BF31)</f>
        <v>1</v>
      </c>
      <c r="BG34" s="523">
        <f t="shared" si="14"/>
        <v>1.0000000000000002</v>
      </c>
      <c r="BH34" s="519"/>
    </row>
    <row r="35" spans="21:60">
      <c r="V35" s="292"/>
    </row>
    <row r="36" spans="21:60">
      <c r="U36" s="292" t="s">
        <v>32</v>
      </c>
      <c r="V36" s="292"/>
    </row>
    <row r="37" spans="21:60">
      <c r="U37" s="255"/>
      <c r="V37" s="257"/>
      <c r="W37" s="157"/>
      <c r="X37" s="157"/>
      <c r="Y37" s="157"/>
      <c r="Z37" s="157"/>
      <c r="AA37" s="157">
        <v>1990</v>
      </c>
      <c r="AB37" s="157">
        <f t="shared" ref="AB37:AP37" si="15">AA37+1</f>
        <v>1991</v>
      </c>
      <c r="AC37" s="157">
        <f t="shared" si="15"/>
        <v>1992</v>
      </c>
      <c r="AD37" s="157">
        <f t="shared" si="15"/>
        <v>1993</v>
      </c>
      <c r="AE37" s="157">
        <f t="shared" si="15"/>
        <v>1994</v>
      </c>
      <c r="AF37" s="157">
        <f t="shared" si="15"/>
        <v>1995</v>
      </c>
      <c r="AG37" s="157">
        <f t="shared" si="15"/>
        <v>1996</v>
      </c>
      <c r="AH37" s="157">
        <f t="shared" si="15"/>
        <v>1997</v>
      </c>
      <c r="AI37" s="157">
        <f t="shared" si="15"/>
        <v>1998</v>
      </c>
      <c r="AJ37" s="157">
        <f t="shared" si="15"/>
        <v>1999</v>
      </c>
      <c r="AK37" s="157">
        <f t="shared" si="15"/>
        <v>2000</v>
      </c>
      <c r="AL37" s="157">
        <f t="shared" si="15"/>
        <v>2001</v>
      </c>
      <c r="AM37" s="157">
        <f t="shared" si="15"/>
        <v>2002</v>
      </c>
      <c r="AN37" s="157">
        <f t="shared" si="15"/>
        <v>2003</v>
      </c>
      <c r="AO37" s="157">
        <f t="shared" si="15"/>
        <v>2004</v>
      </c>
      <c r="AP37" s="157">
        <f t="shared" si="15"/>
        <v>2005</v>
      </c>
      <c r="AQ37" s="157">
        <f t="shared" ref="AQ37:AZ37" si="16">AP37+1</f>
        <v>2006</v>
      </c>
      <c r="AR37" s="157">
        <f t="shared" si="16"/>
        <v>2007</v>
      </c>
      <c r="AS37" s="157">
        <f t="shared" si="16"/>
        <v>2008</v>
      </c>
      <c r="AT37" s="157">
        <f t="shared" si="16"/>
        <v>2009</v>
      </c>
      <c r="AU37" s="157">
        <f t="shared" si="16"/>
        <v>2010</v>
      </c>
      <c r="AV37" s="157">
        <f t="shared" si="16"/>
        <v>2011</v>
      </c>
      <c r="AW37" s="157">
        <f t="shared" si="16"/>
        <v>2012</v>
      </c>
      <c r="AX37" s="157">
        <f t="shared" si="16"/>
        <v>2013</v>
      </c>
      <c r="AY37" s="157">
        <f t="shared" si="16"/>
        <v>2014</v>
      </c>
      <c r="AZ37" s="157">
        <f t="shared" si="16"/>
        <v>2015</v>
      </c>
      <c r="BA37" s="157">
        <f t="shared" ref="BA37:BG37" si="17">AZ37+1</f>
        <v>2016</v>
      </c>
      <c r="BB37" s="157">
        <f t="shared" si="17"/>
        <v>2017</v>
      </c>
      <c r="BC37" s="157">
        <f t="shared" si="17"/>
        <v>2018</v>
      </c>
      <c r="BD37" s="157">
        <f t="shared" si="17"/>
        <v>2019</v>
      </c>
      <c r="BE37" s="157">
        <f t="shared" si="17"/>
        <v>2020</v>
      </c>
      <c r="BF37" s="157">
        <f t="shared" si="17"/>
        <v>2021</v>
      </c>
      <c r="BG37" s="157">
        <f t="shared" si="17"/>
        <v>2022</v>
      </c>
      <c r="BH37" s="294"/>
    </row>
    <row r="38" spans="21:60">
      <c r="U38" s="478" t="s">
        <v>212</v>
      </c>
      <c r="V38" s="473"/>
      <c r="W38" s="295"/>
      <c r="X38" s="295"/>
      <c r="Y38" s="295"/>
      <c r="Z38" s="295"/>
      <c r="AA38" s="295"/>
      <c r="AB38" s="524">
        <f t="shared" ref="AB38:BG38" si="18">AB5/AA5-1</f>
        <v>3.9846494078457528E-2</v>
      </c>
      <c r="AC38" s="524">
        <f t="shared" si="18"/>
        <v>1.865712967104205E-2</v>
      </c>
      <c r="AD38" s="524">
        <f t="shared" si="18"/>
        <v>1.8598238387742771E-2</v>
      </c>
      <c r="AE38" s="524">
        <f t="shared" si="18"/>
        <v>3.6927377713686038E-2</v>
      </c>
      <c r="AF38" s="524">
        <f t="shared" si="18"/>
        <v>8.2741204725399475E-2</v>
      </c>
      <c r="AG38" s="524">
        <f t="shared" si="18"/>
        <v>2.400036187202681E-2</v>
      </c>
      <c r="AH38" s="524">
        <f t="shared" si="18"/>
        <v>2.4725448199938826E-2</v>
      </c>
      <c r="AI38" s="524">
        <f t="shared" si="18"/>
        <v>-2.1075208804233747E-2</v>
      </c>
      <c r="AJ38" s="524">
        <f t="shared" si="18"/>
        <v>1.5866054456047163E-2</v>
      </c>
      <c r="AK38" s="524">
        <f t="shared" si="18"/>
        <v>4.4974301788558435E-4</v>
      </c>
      <c r="AL38" s="524">
        <f t="shared" si="18"/>
        <v>1.210554025814492E-4</v>
      </c>
      <c r="AM38" s="524">
        <f t="shared" si="18"/>
        <v>-2.3538949266927123E-2</v>
      </c>
      <c r="AN38" s="524">
        <f t="shared" si="18"/>
        <v>-3.2759086541729765E-2</v>
      </c>
      <c r="AO38" s="524">
        <f t="shared" si="18"/>
        <v>-3.0419896327836149E-2</v>
      </c>
      <c r="AP38" s="524">
        <f t="shared" si="18"/>
        <v>-1.1848184239915405E-3</v>
      </c>
      <c r="AQ38" s="524">
        <f t="shared" si="18"/>
        <v>-3.1789290055765695E-2</v>
      </c>
      <c r="AR38" s="524">
        <f t="shared" si="18"/>
        <v>-2.824463856207049E-3</v>
      </c>
      <c r="AS38" s="524">
        <f t="shared" si="18"/>
        <v>-4.1125262960445497E-2</v>
      </c>
      <c r="AT38" s="524">
        <f t="shared" si="18"/>
        <v>-4.3603123449039272E-2</v>
      </c>
      <c r="AU38" s="524">
        <f t="shared" si="18"/>
        <v>-2.8593164755056244E-2</v>
      </c>
      <c r="AV38" s="524">
        <f t="shared" si="18"/>
        <v>1.7117999534626005E-3</v>
      </c>
      <c r="AW38" s="524">
        <f t="shared" si="18"/>
        <v>-7.7770084928149297E-3</v>
      </c>
      <c r="AX38" s="524">
        <f t="shared" si="18"/>
        <v>5.0458546379994473E-3</v>
      </c>
      <c r="AY38" s="524">
        <f t="shared" si="18"/>
        <v>-1.8635599988636287E-2</v>
      </c>
      <c r="AZ38" s="524">
        <f t="shared" si="18"/>
        <v>5.8964314904894621E-3</v>
      </c>
      <c r="BA38" s="524">
        <f t="shared" si="18"/>
        <v>-3.5077660968401037E-2</v>
      </c>
      <c r="BB38" s="524">
        <f t="shared" si="18"/>
        <v>3.3810331294094054E-2</v>
      </c>
      <c r="BC38" s="524">
        <f t="shared" si="18"/>
        <v>-3.9556464812698033E-2</v>
      </c>
      <c r="BD38" s="524">
        <f t="shared" si="18"/>
        <v>-7.768288657908573E-2</v>
      </c>
      <c r="BE38" s="524">
        <f t="shared" si="18"/>
        <v>-5.9908804128915083E-2</v>
      </c>
      <c r="BF38" s="524">
        <f t="shared" si="18"/>
        <v>3.1809804102005401E-3</v>
      </c>
      <c r="BG38" s="524">
        <f t="shared" si="18"/>
        <v>-3.8167262111166167E-3</v>
      </c>
      <c r="BH38" s="318"/>
    </row>
    <row r="39" spans="21:60">
      <c r="U39" s="478" t="s">
        <v>220</v>
      </c>
      <c r="V39" s="473"/>
      <c r="W39" s="525"/>
      <c r="X39" s="525"/>
      <c r="Y39" s="525"/>
      <c r="Z39" s="525"/>
      <c r="AA39" s="525"/>
      <c r="AB39" s="524">
        <f t="shared" ref="AB39:BG39" si="19">AB13/AA13-1</f>
        <v>-4.8183382339202163E-2</v>
      </c>
      <c r="AC39" s="524">
        <f t="shared" si="19"/>
        <v>-3.6334855814226241E-3</v>
      </c>
      <c r="AD39" s="524">
        <f t="shared" si="19"/>
        <v>-2.8484594007519681E-2</v>
      </c>
      <c r="AE39" s="524">
        <f t="shared" si="19"/>
        <v>0.11800273752218571</v>
      </c>
      <c r="AF39" s="524">
        <f t="shared" si="19"/>
        <v>-9.2653068250856396E-3</v>
      </c>
      <c r="AG39" s="524">
        <f t="shared" si="19"/>
        <v>9.9197189414725884E-2</v>
      </c>
      <c r="AH39" s="524">
        <f t="shared" si="19"/>
        <v>5.4305549884818616E-2</v>
      </c>
      <c r="AI39" s="524">
        <f t="shared" si="19"/>
        <v>-0.11030208511895356</v>
      </c>
      <c r="AJ39" s="524">
        <f t="shared" si="19"/>
        <v>-0.59546347464180549</v>
      </c>
      <c r="AK39" s="524">
        <f t="shared" si="19"/>
        <v>0.59289223910049915</v>
      </c>
      <c r="AL39" s="524">
        <f t="shared" si="19"/>
        <v>-0.50025631650692182</v>
      </c>
      <c r="AM39" s="524">
        <f t="shared" si="19"/>
        <v>-4.0483974728554917E-2</v>
      </c>
      <c r="AN39" s="524">
        <f t="shared" si="19"/>
        <v>1.4088263000453072E-2</v>
      </c>
      <c r="AO39" s="524">
        <f t="shared" si="19"/>
        <v>4.7677706740626657E-2</v>
      </c>
      <c r="AP39" s="524">
        <f t="shared" si="19"/>
        <v>-0.14528068965870178</v>
      </c>
      <c r="AQ39" s="524">
        <f t="shared" si="19"/>
        <v>7.4079922757466443E-2</v>
      </c>
      <c r="AR39" s="524">
        <f t="shared" si="19"/>
        <v>-0.25470697886317883</v>
      </c>
      <c r="AS39" s="524">
        <f t="shared" si="19"/>
        <v>8.4974686947834499E-2</v>
      </c>
      <c r="AT39" s="524">
        <f t="shared" si="19"/>
        <v>3.043544872867443E-2</v>
      </c>
      <c r="AU39" s="524">
        <f t="shared" si="19"/>
        <v>-0.20265102474387209</v>
      </c>
      <c r="AV39" s="524">
        <f t="shared" si="19"/>
        <v>-0.14887804507445468</v>
      </c>
      <c r="AW39" s="524">
        <f t="shared" si="19"/>
        <v>-9.9494373157499205E-2</v>
      </c>
      <c r="AX39" s="524">
        <f t="shared" si="19"/>
        <v>1.0887650033230667E-2</v>
      </c>
      <c r="AY39" s="524">
        <f t="shared" si="19"/>
        <v>-7.4634010577899756E-3</v>
      </c>
      <c r="AZ39" s="524">
        <f t="shared" si="19"/>
        <v>-0.25304795464193741</v>
      </c>
      <c r="BA39" s="524">
        <f t="shared" si="19"/>
        <v>-7.9014372255020393E-2</v>
      </c>
      <c r="BB39" s="524">
        <f t="shared" si="19"/>
        <v>-7.6899499759932155E-2</v>
      </c>
      <c r="BC39" s="524">
        <f t="shared" si="19"/>
        <v>-0.14112865383918327</v>
      </c>
      <c r="BD39" s="524">
        <f t="shared" si="19"/>
        <v>7.4073395725044566E-2</v>
      </c>
      <c r="BE39" s="524">
        <f t="shared" si="19"/>
        <v>0.15511758182309876</v>
      </c>
      <c r="BF39" s="524">
        <f t="shared" si="19"/>
        <v>-5.3134614599546159E-2</v>
      </c>
      <c r="BG39" s="524">
        <f t="shared" si="19"/>
        <v>-8.5747273528596457E-2</v>
      </c>
      <c r="BH39" s="318"/>
    </row>
    <row r="40" spans="21:60">
      <c r="U40" s="526" t="s">
        <v>213</v>
      </c>
      <c r="V40" s="473"/>
      <c r="W40" s="525"/>
      <c r="X40" s="525"/>
      <c r="Y40" s="525"/>
      <c r="Z40" s="525"/>
      <c r="AA40" s="525"/>
      <c r="AB40" s="524">
        <f t="shared" ref="AB40:BG40" si="20">AB17/AA17-1</f>
        <v>-1.3795029057281694E-2</v>
      </c>
      <c r="AC40" s="524">
        <f t="shared" si="20"/>
        <v>-6.6065124771789163E-3</v>
      </c>
      <c r="AD40" s="524">
        <f t="shared" si="20"/>
        <v>4.4822457645705693E-3</v>
      </c>
      <c r="AE40" s="524">
        <f t="shared" si="20"/>
        <v>-2.1389294218671084E-2</v>
      </c>
      <c r="AF40" s="524">
        <f t="shared" si="20"/>
        <v>-3.5269469501996942E-2</v>
      </c>
      <c r="AG40" s="524">
        <f t="shared" si="20"/>
        <v>-1.7979064991742066E-2</v>
      </c>
      <c r="AH40" s="524">
        <f t="shared" si="20"/>
        <v>-9.0254991438712961E-3</v>
      </c>
      <c r="AI40" s="524">
        <f t="shared" si="20"/>
        <v>-1.0790133605677266E-2</v>
      </c>
      <c r="AJ40" s="524">
        <f t="shared" si="20"/>
        <v>-3.9567949376063671E-3</v>
      </c>
      <c r="AK40" s="524">
        <f t="shared" si="20"/>
        <v>5.1640368017060734E-3</v>
      </c>
      <c r="AL40" s="524">
        <f t="shared" si="20"/>
        <v>-1.9042463743285998E-2</v>
      </c>
      <c r="AM40" s="524">
        <f t="shared" si="20"/>
        <v>-2.2916433543263004E-4</v>
      </c>
      <c r="AN40" s="524">
        <f t="shared" si="20"/>
        <v>1.9311022447918713E-3</v>
      </c>
      <c r="AO40" s="524">
        <f t="shared" si="20"/>
        <v>-1.1345547223553409E-2</v>
      </c>
      <c r="AP40" s="524">
        <f t="shared" si="20"/>
        <v>1.0640312880101144E-2</v>
      </c>
      <c r="AQ40" s="524">
        <f t="shared" si="20"/>
        <v>4.69320557260966E-3</v>
      </c>
      <c r="AR40" s="524">
        <f t="shared" si="20"/>
        <v>4.3537889383475026E-2</v>
      </c>
      <c r="AS40" s="524">
        <f t="shared" si="20"/>
        <v>-7.0049845351299767E-2</v>
      </c>
      <c r="AT40" s="524">
        <f t="shared" si="20"/>
        <v>-1.5966579474063436E-2</v>
      </c>
      <c r="AU40" s="524">
        <f t="shared" si="20"/>
        <v>3.2017208190624702E-2</v>
      </c>
      <c r="AV40" s="524">
        <f t="shared" si="20"/>
        <v>-1.4162910189231659E-2</v>
      </c>
      <c r="AW40" s="524">
        <f t="shared" si="20"/>
        <v>-1.1034889277523829E-2</v>
      </c>
      <c r="AX40" s="524">
        <f t="shared" si="20"/>
        <v>-1.1515889892689479E-2</v>
      </c>
      <c r="AY40" s="524">
        <f t="shared" si="20"/>
        <v>-1.6890836203554693E-2</v>
      </c>
      <c r="AZ40" s="524">
        <f t="shared" si="20"/>
        <v>1.7209408245857372E-3</v>
      </c>
      <c r="BA40" s="524">
        <f t="shared" si="20"/>
        <v>-6.2134551667943905E-3</v>
      </c>
      <c r="BB40" s="524">
        <f t="shared" si="20"/>
        <v>1.0746548239442877E-2</v>
      </c>
      <c r="BC40" s="524">
        <f t="shared" si="20"/>
        <v>-8.1076976415114244E-3</v>
      </c>
      <c r="BD40" s="524">
        <f t="shared" si="20"/>
        <v>-8.3375637119642576E-3</v>
      </c>
      <c r="BE40" s="524">
        <f t="shared" si="20"/>
        <v>1.7616573163787841E-3</v>
      </c>
      <c r="BF40" s="524">
        <f t="shared" si="20"/>
        <v>-2.8365229388773727E-3</v>
      </c>
      <c r="BG40" s="524">
        <f t="shared" si="20"/>
        <v>-1.0170733572481772E-2</v>
      </c>
      <c r="BH40" s="318"/>
    </row>
    <row r="41" spans="21:60">
      <c r="U41" s="527" t="s">
        <v>341</v>
      </c>
      <c r="V41" s="528"/>
      <c r="W41" s="529"/>
      <c r="X41" s="529"/>
      <c r="Y41" s="529"/>
      <c r="Z41" s="529"/>
      <c r="AA41" s="529"/>
      <c r="AB41" s="530">
        <f t="shared" ref="AB41:BG41" si="21">AB18/AA18-1</f>
        <v>3.6238098350482861E-3</v>
      </c>
      <c r="AC41" s="530">
        <f t="shared" si="21"/>
        <v>-3.0427647293718163E-3</v>
      </c>
      <c r="AD41" s="530">
        <f t="shared" si="21"/>
        <v>-1.5692863517578148E-2</v>
      </c>
      <c r="AE41" s="530">
        <f t="shared" si="21"/>
        <v>-2.2932373869016809E-2</v>
      </c>
      <c r="AF41" s="530">
        <f t="shared" si="21"/>
        <v>-2.1771257437854352E-2</v>
      </c>
      <c r="AG41" s="530">
        <f t="shared" si="21"/>
        <v>-1.4007954256468835E-2</v>
      </c>
      <c r="AH41" s="530">
        <f t="shared" si="21"/>
        <v>-3.0125863356900151E-3</v>
      </c>
      <c r="AI41" s="530">
        <f t="shared" si="21"/>
        <v>-1.4012539160658699E-2</v>
      </c>
      <c r="AJ41" s="530">
        <f t="shared" si="21"/>
        <v>-5.7599164344419584E-3</v>
      </c>
      <c r="AK41" s="530">
        <f t="shared" si="21"/>
        <v>6.4020697881144173E-3</v>
      </c>
      <c r="AL41" s="530">
        <f t="shared" si="21"/>
        <v>-1.1195728273091232E-3</v>
      </c>
      <c r="AM41" s="530">
        <f t="shared" si="21"/>
        <v>8.1325251441124458E-3</v>
      </c>
      <c r="AN41" s="530">
        <f t="shared" si="21"/>
        <v>1.0642824212987234E-2</v>
      </c>
      <c r="AO41" s="530">
        <f t="shared" si="21"/>
        <v>1.4949683854108553E-3</v>
      </c>
      <c r="AP41" s="530">
        <f t="shared" si="21"/>
        <v>2.9251093617004287E-2</v>
      </c>
      <c r="AQ41" s="530">
        <f t="shared" si="21"/>
        <v>2.3087423715122624E-2</v>
      </c>
      <c r="AR41" s="530">
        <f t="shared" si="21"/>
        <v>1.9550143527750752E-2</v>
      </c>
      <c r="AS41" s="530">
        <f t="shared" si="21"/>
        <v>1.0740335442336768E-2</v>
      </c>
      <c r="AT41" s="530">
        <f t="shared" si="21"/>
        <v>1.3602758934766479E-2</v>
      </c>
      <c r="AU41" s="530">
        <f t="shared" si="21"/>
        <v>-1.6314425833306667E-2</v>
      </c>
      <c r="AV41" s="530">
        <f t="shared" si="21"/>
        <v>-8.5157556056586481E-3</v>
      </c>
      <c r="AW41" s="530">
        <f t="shared" si="21"/>
        <v>-2.3865457814284285E-2</v>
      </c>
      <c r="AX41" s="530">
        <f t="shared" si="21"/>
        <v>-3.9009893906525095E-2</v>
      </c>
      <c r="AY41" s="530">
        <f t="shared" si="21"/>
        <v>-2.5068338409593993E-2</v>
      </c>
      <c r="AZ41" s="530">
        <f t="shared" si="21"/>
        <v>-8.6897005357270407E-3</v>
      </c>
      <c r="BA41" s="530">
        <f t="shared" si="21"/>
        <v>-6.2519378895579125E-3</v>
      </c>
      <c r="BB41" s="530">
        <f t="shared" si="21"/>
        <v>1.2937180041494578E-2</v>
      </c>
      <c r="BC41" s="530">
        <f t="shared" si="21"/>
        <v>-1.1596244811041045E-2</v>
      </c>
      <c r="BD41" s="530">
        <f t="shared" si="21"/>
        <v>3.5210691462563837E-3</v>
      </c>
      <c r="BE41" s="530">
        <f t="shared" si="21"/>
        <v>3.2145309710263081E-3</v>
      </c>
      <c r="BF41" s="530">
        <f t="shared" si="21"/>
        <v>-7.0881866724720188E-3</v>
      </c>
      <c r="BG41" s="530">
        <f t="shared" si="21"/>
        <v>-1.5993848021153556E-2</v>
      </c>
      <c r="BH41" s="318"/>
    </row>
    <row r="42" spans="21:60" ht="14.25" customHeight="1">
      <c r="U42" s="531" t="s">
        <v>342</v>
      </c>
      <c r="V42" s="532"/>
      <c r="W42" s="533"/>
      <c r="X42" s="533"/>
      <c r="Y42" s="533"/>
      <c r="Z42" s="533"/>
      <c r="AA42" s="533"/>
      <c r="AB42" s="534">
        <f t="shared" ref="AB42:BG42" si="22">AB19/AA19-1</f>
        <v>-2.3777130277768288E-2</v>
      </c>
      <c r="AC42" s="534">
        <f t="shared" si="22"/>
        <v>-8.9870344583187212E-3</v>
      </c>
      <c r="AD42" s="534">
        <f t="shared" si="22"/>
        <v>1.7349502710931164E-2</v>
      </c>
      <c r="AE42" s="534">
        <f t="shared" si="22"/>
        <v>-2.0805467133615974E-2</v>
      </c>
      <c r="AF42" s="534">
        <f t="shared" si="22"/>
        <v>-4.3225804007620772E-2</v>
      </c>
      <c r="AG42" s="534">
        <f t="shared" si="22"/>
        <v>-2.0349440820040199E-2</v>
      </c>
      <c r="AH42" s="534">
        <f t="shared" si="22"/>
        <v>-1.2585513610694599E-2</v>
      </c>
      <c r="AI42" s="534">
        <f t="shared" si="22"/>
        <v>-8.640219310521835E-3</v>
      </c>
      <c r="AJ42" s="534">
        <f t="shared" si="22"/>
        <v>-2.7854390773650595E-3</v>
      </c>
      <c r="AK42" s="534">
        <f t="shared" si="22"/>
        <v>4.5615645677481442E-3</v>
      </c>
      <c r="AL42" s="534">
        <f t="shared" si="22"/>
        <v>-3.0036675459597428E-2</v>
      </c>
      <c r="AM42" s="534">
        <f t="shared" si="22"/>
        <v>-5.3477935964165724E-3</v>
      </c>
      <c r="AN42" s="534">
        <f t="shared" si="22"/>
        <v>-3.3904631826344733E-3</v>
      </c>
      <c r="AO42" s="534">
        <f t="shared" si="22"/>
        <v>-1.9520665610731625E-2</v>
      </c>
      <c r="AP42" s="534">
        <f t="shared" si="22"/>
        <v>-1.6642950386315247E-3</v>
      </c>
      <c r="AQ42" s="534">
        <f t="shared" si="22"/>
        <v>-7.674257022880937E-3</v>
      </c>
      <c r="AR42" s="534">
        <f t="shared" si="22"/>
        <v>6.0669739667071454E-2</v>
      </c>
      <c r="AS42" s="534">
        <f t="shared" si="22"/>
        <v>-0.12466348477263522</v>
      </c>
      <c r="AT42" s="534">
        <f t="shared" si="22"/>
        <v>-3.8935851963508794E-2</v>
      </c>
      <c r="AU42" s="534">
        <f t="shared" si="22"/>
        <v>7.1965477491417795E-2</v>
      </c>
      <c r="AV42" s="534">
        <f t="shared" si="22"/>
        <v>-1.8433100072895892E-2</v>
      </c>
      <c r="AW42" s="534">
        <f t="shared" si="22"/>
        <v>-1.2068120625871037E-3</v>
      </c>
      <c r="AX42" s="534">
        <f t="shared" si="22"/>
        <v>8.8255056856434422E-3</v>
      </c>
      <c r="AY42" s="534">
        <f t="shared" si="22"/>
        <v>-1.1051551573279417E-2</v>
      </c>
      <c r="AZ42" s="534">
        <f t="shared" si="22"/>
        <v>9.1632537317121177E-3</v>
      </c>
      <c r="BA42" s="534">
        <f t="shared" si="22"/>
        <v>-6.2101158595018191E-3</v>
      </c>
      <c r="BB42" s="534">
        <f t="shared" si="22"/>
        <v>9.4249841626585784E-3</v>
      </c>
      <c r="BC42" s="534">
        <f t="shared" si="22"/>
        <v>-5.7606670637170287E-3</v>
      </c>
      <c r="BD42" s="534">
        <f t="shared" si="22"/>
        <v>-1.6444534801415278E-2</v>
      </c>
      <c r="BE42" s="534">
        <f t="shared" si="22"/>
        <v>7.7280274320656872E-4</v>
      </c>
      <c r="BF42" s="534">
        <f t="shared" si="22"/>
        <v>1.3565174992558049E-4</v>
      </c>
      <c r="BG42" s="534">
        <f t="shared" si="22"/>
        <v>-6.1404480484416046E-3</v>
      </c>
      <c r="BH42" s="318"/>
    </row>
    <row r="43" spans="21:60">
      <c r="U43" s="535" t="s">
        <v>343</v>
      </c>
      <c r="V43" s="536"/>
      <c r="W43" s="537"/>
      <c r="X43" s="537"/>
      <c r="Y43" s="537"/>
      <c r="Z43" s="537"/>
      <c r="AA43" s="537"/>
      <c r="AB43" s="538">
        <f t="shared" ref="AB43:BG43" si="23">AB20/AA20-1</f>
        <v>-7.665941574127666E-2</v>
      </c>
      <c r="AC43" s="538">
        <f t="shared" si="23"/>
        <v>3.4931533573951068E-2</v>
      </c>
      <c r="AD43" s="538">
        <f t="shared" si="23"/>
        <v>-9.1441103932778489E-2</v>
      </c>
      <c r="AE43" s="538">
        <f t="shared" si="23"/>
        <v>4.8709928918889478E-2</v>
      </c>
      <c r="AF43" s="538">
        <f t="shared" si="23"/>
        <v>-4.0691705100918796E-2</v>
      </c>
      <c r="AG43" s="538">
        <f t="shared" si="23"/>
        <v>-2.4110098785254497E-2</v>
      </c>
      <c r="AH43" s="538">
        <f t="shared" si="23"/>
        <v>-2.8775520679755195E-2</v>
      </c>
      <c r="AI43" s="538">
        <f t="shared" si="23"/>
        <v>-4.4944013940929506E-2</v>
      </c>
      <c r="AJ43" s="538">
        <f t="shared" si="23"/>
        <v>-1.8434715270868707E-2</v>
      </c>
      <c r="AK43" s="538">
        <f t="shared" si="23"/>
        <v>-2.710999239147649E-2</v>
      </c>
      <c r="AL43" s="538">
        <f t="shared" si="23"/>
        <v>-7.6083941859125259E-3</v>
      </c>
      <c r="AM43" s="538">
        <f t="shared" si="23"/>
        <v>-2.9899583659724893E-2</v>
      </c>
      <c r="AN43" s="538">
        <f t="shared" si="23"/>
        <v>-4.856689972752759E-2</v>
      </c>
      <c r="AO43" s="538">
        <f t="shared" si="23"/>
        <v>-3.9531951044867508E-2</v>
      </c>
      <c r="AP43" s="538">
        <f t="shared" si="23"/>
        <v>1.5458317432936131E-2</v>
      </c>
      <c r="AQ43" s="538">
        <f t="shared" si="23"/>
        <v>-2.9883340625397214E-2</v>
      </c>
      <c r="AR43" s="538">
        <f t="shared" si="23"/>
        <v>-2.7905363615100875E-2</v>
      </c>
      <c r="AS43" s="538">
        <f t="shared" si="23"/>
        <v>-3.6627929414908111E-2</v>
      </c>
      <c r="AT43" s="538">
        <f t="shared" si="23"/>
        <v>-2.9233608568649649E-2</v>
      </c>
      <c r="AU43" s="538">
        <f t="shared" si="23"/>
        <v>-2.7017560073325342E-2</v>
      </c>
      <c r="AV43" s="538">
        <f t="shared" si="23"/>
        <v>-1.052208625541895E-2</v>
      </c>
      <c r="AW43" s="538">
        <f t="shared" si="23"/>
        <v>-2.642228171783767E-2</v>
      </c>
      <c r="AX43" s="538">
        <f t="shared" si="23"/>
        <v>1.8081951917378047E-2</v>
      </c>
      <c r="AY43" s="538">
        <f t="shared" si="23"/>
        <v>-2.8178169598733316E-2</v>
      </c>
      <c r="AZ43" s="538">
        <f t="shared" si="23"/>
        <v>-4.2530999823906179E-2</v>
      </c>
      <c r="BA43" s="538">
        <f t="shared" si="23"/>
        <v>1.6313891312957907E-4</v>
      </c>
      <c r="BB43" s="538">
        <f t="shared" si="23"/>
        <v>-3.9183956578806134E-2</v>
      </c>
      <c r="BC43" s="538">
        <f t="shared" si="23"/>
        <v>7.8784512599312517E-3</v>
      </c>
      <c r="BD43" s="538">
        <f t="shared" si="23"/>
        <v>-1.1672201665300475E-2</v>
      </c>
      <c r="BE43" s="538">
        <f t="shared" si="23"/>
        <v>-5.6043970629444662E-3</v>
      </c>
      <c r="BF43" s="538">
        <f t="shared" si="23"/>
        <v>-1.4273699802745954E-3</v>
      </c>
      <c r="BG43" s="538">
        <f t="shared" si="23"/>
        <v>-5.103273372628947E-3</v>
      </c>
      <c r="BH43" s="318"/>
    </row>
    <row r="44" spans="21:60">
      <c r="U44" s="478" t="s">
        <v>214</v>
      </c>
      <c r="V44" s="473"/>
      <c r="W44" s="295"/>
      <c r="X44" s="295"/>
      <c r="Y44" s="295"/>
      <c r="Z44" s="295"/>
      <c r="AA44" s="295"/>
      <c r="AB44" s="524">
        <f t="shared" ref="AB44:BG44" si="24">AB21/AA21-1</f>
        <v>1.7113001464105215E-2</v>
      </c>
      <c r="AC44" s="524">
        <f t="shared" si="24"/>
        <v>3.2185490100978376E-2</v>
      </c>
      <c r="AD44" s="524">
        <f t="shared" si="24"/>
        <v>-7.8508553762790534E-5</v>
      </c>
      <c r="AE44" s="524">
        <f t="shared" si="24"/>
        <v>2.9890359366470332E-2</v>
      </c>
      <c r="AF44" s="524">
        <f t="shared" si="24"/>
        <v>4.2247820953553061E-2</v>
      </c>
      <c r="AG44" s="524">
        <f t="shared" si="24"/>
        <v>2.3190981069090233E-2</v>
      </c>
      <c r="AH44" s="524">
        <f t="shared" si="24"/>
        <v>2.1001631233536155E-2</v>
      </c>
      <c r="AI44" s="524">
        <f t="shared" si="24"/>
        <v>-1.2452595206779993E-4</v>
      </c>
      <c r="AJ44" s="524">
        <f t="shared" si="24"/>
        <v>4.5202063601879061E-4</v>
      </c>
      <c r="AK44" s="524">
        <f t="shared" si="24"/>
        <v>-7.2457474079702378E-3</v>
      </c>
      <c r="AL44" s="524">
        <f t="shared" si="24"/>
        <v>-1.3420064068225268E-2</v>
      </c>
      <c r="AM44" s="524">
        <f t="shared" si="24"/>
        <v>-5.1187553429683286E-2</v>
      </c>
      <c r="AN44" s="524">
        <f t="shared" si="24"/>
        <v>1.3169671911134273E-2</v>
      </c>
      <c r="AO44" s="524">
        <f t="shared" si="24"/>
        <v>1.5263355788379673E-3</v>
      </c>
      <c r="AP44" s="524">
        <f t="shared" si="24"/>
        <v>1.3563920091452575E-2</v>
      </c>
      <c r="AQ44" s="524">
        <f t="shared" si="24"/>
        <v>-3.0459872330265481E-2</v>
      </c>
      <c r="AR44" s="524">
        <f t="shared" si="24"/>
        <v>-4.0710108239747855E-2</v>
      </c>
      <c r="AS44" s="524">
        <f t="shared" si="24"/>
        <v>-1.0471603486812864E-2</v>
      </c>
      <c r="AT44" s="524">
        <f t="shared" si="24"/>
        <v>-4.2364600500338301E-2</v>
      </c>
      <c r="AU44" s="524">
        <f t="shared" si="24"/>
        <v>-1.9036761267021141E-2</v>
      </c>
      <c r="AV44" s="524">
        <f t="shared" si="24"/>
        <v>1.1436624462553668E-2</v>
      </c>
      <c r="AW44" s="524">
        <f t="shared" si="24"/>
        <v>-9.7002176435140308E-3</v>
      </c>
      <c r="AX44" s="524">
        <f t="shared" si="24"/>
        <v>2.8750555266541244E-3</v>
      </c>
      <c r="AY44" s="524">
        <f t="shared" si="24"/>
        <v>-3.4918740221017486E-2</v>
      </c>
      <c r="AZ44" s="524">
        <f t="shared" si="24"/>
        <v>1.1617597213637199E-2</v>
      </c>
      <c r="BA44" s="524">
        <f t="shared" si="24"/>
        <v>-3.4411162317855126E-2</v>
      </c>
      <c r="BB44" s="524">
        <f t="shared" si="24"/>
        <v>9.014448212836923E-3</v>
      </c>
      <c r="BC44" s="524">
        <f t="shared" si="24"/>
        <v>4.4694711108816954E-4</v>
      </c>
      <c r="BD44" s="524">
        <f t="shared" si="24"/>
        <v>1.1757323073184001E-2</v>
      </c>
      <c r="BE44" s="524">
        <f t="shared" si="24"/>
        <v>-4.1646826858080965E-2</v>
      </c>
      <c r="BF44" s="524">
        <f t="shared" si="24"/>
        <v>-3.9872779181691742E-2</v>
      </c>
      <c r="BG44" s="524">
        <f t="shared" si="24"/>
        <v>6.4784562844311111E-5</v>
      </c>
      <c r="BH44" s="318"/>
    </row>
    <row r="45" spans="21:60">
      <c r="U45" s="539" t="s">
        <v>221</v>
      </c>
      <c r="V45" s="540"/>
      <c r="W45" s="529"/>
      <c r="X45" s="529"/>
      <c r="Y45" s="529"/>
      <c r="Z45" s="529"/>
      <c r="AA45" s="529"/>
      <c r="AB45" s="541">
        <f t="shared" ref="AB45:BG45" si="25">AB22/AA22-1</f>
        <v>-1.0857540447275382E-2</v>
      </c>
      <c r="AC45" s="541">
        <f t="shared" si="25"/>
        <v>2.1521512489426353E-3</v>
      </c>
      <c r="AD45" s="541">
        <f t="shared" si="25"/>
        <v>2.3548915674258541E-3</v>
      </c>
      <c r="AE45" s="541">
        <f t="shared" si="25"/>
        <v>-4.9055931216275273E-3</v>
      </c>
      <c r="AF45" s="541">
        <f t="shared" si="25"/>
        <v>2.2633507807712228E-3</v>
      </c>
      <c r="AG45" s="541">
        <f t="shared" si="25"/>
        <v>2.5096789951459808E-3</v>
      </c>
      <c r="AH45" s="541">
        <f t="shared" si="25"/>
        <v>4.6811028986348813E-3</v>
      </c>
      <c r="AI45" s="541">
        <f t="shared" si="25"/>
        <v>-5.2476073253427957E-3</v>
      </c>
      <c r="AJ45" s="541">
        <f t="shared" si="25"/>
        <v>4.1518163845961631E-3</v>
      </c>
      <c r="AK45" s="541">
        <f t="shared" si="25"/>
        <v>5.2571048628855532E-3</v>
      </c>
      <c r="AL45" s="541">
        <f t="shared" si="25"/>
        <v>9.1673074985172409E-3</v>
      </c>
      <c r="AM45" s="541">
        <f t="shared" si="25"/>
        <v>0.26869279834145976</v>
      </c>
      <c r="AN45" s="541">
        <f t="shared" si="25"/>
        <v>0.17558184356597706</v>
      </c>
      <c r="AO45" s="541">
        <f t="shared" si="25"/>
        <v>3.2343386740577573E-2</v>
      </c>
      <c r="AP45" s="541">
        <f t="shared" si="25"/>
        <v>0.13307696750727316</v>
      </c>
      <c r="AQ45" s="541">
        <f t="shared" si="25"/>
        <v>3.2358965757462332E-2</v>
      </c>
      <c r="AR45" s="541">
        <f t="shared" si="25"/>
        <v>-3.4307535785494836E-2</v>
      </c>
      <c r="AS45" s="541">
        <f t="shared" si="25"/>
        <v>0.12414832844629808</v>
      </c>
      <c r="AT45" s="541">
        <f t="shared" si="25"/>
        <v>-8.9035872090523771E-3</v>
      </c>
      <c r="AU45" s="541">
        <f t="shared" si="25"/>
        <v>-0.1273664432618884</v>
      </c>
      <c r="AV45" s="541">
        <f t="shared" si="25"/>
        <v>0.10613707013132934</v>
      </c>
      <c r="AW45" s="541">
        <f t="shared" si="25"/>
        <v>-1.0313578054671924E-2</v>
      </c>
      <c r="AX45" s="541">
        <f t="shared" si="25"/>
        <v>-1.1200325682180767E-2</v>
      </c>
      <c r="AY45" s="541">
        <f t="shared" si="25"/>
        <v>-4.5530692662918426E-3</v>
      </c>
      <c r="AZ45" s="541">
        <f t="shared" si="25"/>
        <v>1.915877796304688E-2</v>
      </c>
      <c r="BA45" s="541">
        <f t="shared" si="25"/>
        <v>1.1005493735906757E-2</v>
      </c>
      <c r="BB45" s="541">
        <f t="shared" si="25"/>
        <v>-0.13137899993914581</v>
      </c>
      <c r="BC45" s="541">
        <f t="shared" si="25"/>
        <v>-8.5728934673945378E-3</v>
      </c>
      <c r="BD45" s="541">
        <f t="shared" si="25"/>
        <v>-7.3651943189450231E-2</v>
      </c>
      <c r="BE45" s="541">
        <f t="shared" si="25"/>
        <v>-9.8053785442802743E-2</v>
      </c>
      <c r="BF45" s="541">
        <f t="shared" si="25"/>
        <v>-6.5573845281521326E-3</v>
      </c>
      <c r="BG45" s="541">
        <f t="shared" si="25"/>
        <v>0</v>
      </c>
      <c r="BH45" s="318"/>
    </row>
    <row r="46" spans="21:60" ht="31.5" customHeight="1">
      <c r="U46" s="1261" t="s">
        <v>344</v>
      </c>
      <c r="V46" s="1262"/>
      <c r="W46" s="533"/>
      <c r="X46" s="533"/>
      <c r="Y46" s="533"/>
      <c r="Z46" s="533"/>
      <c r="AA46" s="533"/>
      <c r="AB46" s="542">
        <f t="shared" ref="AB46:BG46" si="26">AB23/AA23-1</f>
        <v>2.7917007876333555E-2</v>
      </c>
      <c r="AC46" s="542">
        <f t="shared" si="26"/>
        <v>8.9972813083978087E-2</v>
      </c>
      <c r="AD46" s="542">
        <f t="shared" si="26"/>
        <v>6.0217940279883031E-4</v>
      </c>
      <c r="AE46" s="542">
        <f t="shared" si="26"/>
        <v>9.7925229134193881E-2</v>
      </c>
      <c r="AF46" s="542">
        <f t="shared" si="26"/>
        <v>7.7691161536358466E-2</v>
      </c>
      <c r="AG46" s="542">
        <f t="shared" si="26"/>
        <v>6.345191729311761E-2</v>
      </c>
      <c r="AH46" s="542">
        <f t="shared" si="26"/>
        <v>3.5116006090677221E-2</v>
      </c>
      <c r="AI46" s="542">
        <f t="shared" si="26"/>
        <v>2.0093208303038068E-3</v>
      </c>
      <c r="AJ46" s="542">
        <f t="shared" si="26"/>
        <v>3.3820294223321445E-2</v>
      </c>
      <c r="AK46" s="542">
        <f t="shared" si="26"/>
        <v>-8.8721096707474745E-3</v>
      </c>
      <c r="AL46" s="542">
        <f t="shared" si="26"/>
        <v>-3.2389373495869234E-2</v>
      </c>
      <c r="AM46" s="542">
        <f t="shared" si="26"/>
        <v>-8.403281694545639E-2</v>
      </c>
      <c r="AN46" s="542">
        <f t="shared" si="26"/>
        <v>-1.3365422370786861E-3</v>
      </c>
      <c r="AO46" s="542">
        <f t="shared" si="26"/>
        <v>-5.0459739091390787E-3</v>
      </c>
      <c r="AP46" s="542">
        <f t="shared" si="26"/>
        <v>3.4171235606647032E-2</v>
      </c>
      <c r="AQ46" s="542">
        <f t="shared" si="26"/>
        <v>-6.1164447593129223E-2</v>
      </c>
      <c r="AR46" s="542">
        <f t="shared" si="26"/>
        <v>-8.0363574566716722E-2</v>
      </c>
      <c r="AS46" s="542">
        <f t="shared" si="26"/>
        <v>-3.983697679110576E-2</v>
      </c>
      <c r="AT46" s="542">
        <f t="shared" si="26"/>
        <v>-3.5629966754344933E-2</v>
      </c>
      <c r="AU46" s="542">
        <f t="shared" si="26"/>
        <v>-3.5111465291861599E-2</v>
      </c>
      <c r="AV46" s="542">
        <f t="shared" si="26"/>
        <v>2.4020569256233415E-3</v>
      </c>
      <c r="AW46" s="542">
        <f t="shared" si="26"/>
        <v>3.3126940745022981E-3</v>
      </c>
      <c r="AX46" s="542">
        <f t="shared" si="26"/>
        <v>7.8076044640755793E-3</v>
      </c>
      <c r="AY46" s="542">
        <f t="shared" si="26"/>
        <v>-7.3124888791925802E-2</v>
      </c>
      <c r="AZ46" s="542">
        <f t="shared" si="26"/>
        <v>5.2823209596873921E-2</v>
      </c>
      <c r="BA46" s="542">
        <f t="shared" si="26"/>
        <v>-0.12437421115899083</v>
      </c>
      <c r="BB46" s="542">
        <f t="shared" si="26"/>
        <v>8.5002835726780024E-2</v>
      </c>
      <c r="BC46" s="542">
        <f t="shared" si="26"/>
        <v>2.0815251222102704E-2</v>
      </c>
      <c r="BD46" s="542">
        <f t="shared" si="26"/>
        <v>1.3889694335948333E-2</v>
      </c>
      <c r="BE46" s="542">
        <f t="shared" si="26"/>
        <v>-5.3187824738328393E-2</v>
      </c>
      <c r="BF46" s="542">
        <f t="shared" si="26"/>
        <v>-0.1096823991285012</v>
      </c>
      <c r="BG46" s="542">
        <f t="shared" si="26"/>
        <v>0</v>
      </c>
      <c r="BH46" s="318"/>
    </row>
    <row r="47" spans="21:60">
      <c r="U47" s="501" t="s">
        <v>222</v>
      </c>
      <c r="V47" s="532"/>
      <c r="W47" s="533"/>
      <c r="X47" s="533"/>
      <c r="Y47" s="533"/>
      <c r="Z47" s="533"/>
      <c r="AA47" s="533"/>
      <c r="AB47" s="542">
        <f t="shared" ref="AB47:BG47" si="27">AB24/AA24-1</f>
        <v>9.717761367426192E-3</v>
      </c>
      <c r="AC47" s="542">
        <f t="shared" si="27"/>
        <v>3.8235593936051249E-3</v>
      </c>
      <c r="AD47" s="542">
        <f t="shared" si="27"/>
        <v>-1.4904003195875815E-3</v>
      </c>
      <c r="AE47" s="542">
        <f t="shared" si="27"/>
        <v>-9.7822294811735766E-3</v>
      </c>
      <c r="AF47" s="542">
        <f t="shared" si="27"/>
        <v>1.9389980390690731E-2</v>
      </c>
      <c r="AG47" s="542">
        <f t="shared" si="27"/>
        <v>-6.6765111719196968E-3</v>
      </c>
      <c r="AH47" s="542">
        <f t="shared" si="27"/>
        <v>7.1518232792850966E-3</v>
      </c>
      <c r="AI47" s="542">
        <f t="shared" si="27"/>
        <v>-7.0847191638857554E-3</v>
      </c>
      <c r="AJ47" s="542">
        <f t="shared" si="27"/>
        <v>-3.1430435219511277E-2</v>
      </c>
      <c r="AK47" s="542">
        <f t="shared" si="27"/>
        <v>-1.9399486111843278E-2</v>
      </c>
      <c r="AL47" s="542">
        <f t="shared" si="27"/>
        <v>-5.9846304354902458E-3</v>
      </c>
      <c r="AM47" s="542">
        <f t="shared" si="27"/>
        <v>-6.2896786585436848E-3</v>
      </c>
      <c r="AN47" s="542">
        <f t="shared" si="27"/>
        <v>1.0063069439145034E-2</v>
      </c>
      <c r="AO47" s="542">
        <f t="shared" si="27"/>
        <v>7.8095871235503989E-3</v>
      </c>
      <c r="AP47" s="542">
        <f t="shared" si="27"/>
        <v>-1.4371897390292876E-2</v>
      </c>
      <c r="AQ47" s="542">
        <f t="shared" si="27"/>
        <v>-1.6982136885088872E-2</v>
      </c>
      <c r="AR47" s="542">
        <f t="shared" si="27"/>
        <v>-1.0574964098195583E-2</v>
      </c>
      <c r="AS47" s="542">
        <f t="shared" si="27"/>
        <v>-6.5090542454518951E-3</v>
      </c>
      <c r="AT47" s="542">
        <f t="shared" si="27"/>
        <v>-4.9603869635018949E-2</v>
      </c>
      <c r="AU47" s="542">
        <f t="shared" si="27"/>
        <v>1.0109266455375243E-2</v>
      </c>
      <c r="AV47" s="542">
        <f t="shared" si="27"/>
        <v>6.4189601128714635E-3</v>
      </c>
      <c r="AW47" s="542">
        <f t="shared" si="27"/>
        <v>-2.7880321050537726E-2</v>
      </c>
      <c r="AX47" s="542">
        <f t="shared" si="27"/>
        <v>6.064503750635053E-3</v>
      </c>
      <c r="AY47" s="542">
        <f t="shared" si="27"/>
        <v>-1.7545263031054859E-2</v>
      </c>
      <c r="AZ47" s="542">
        <f t="shared" si="27"/>
        <v>-8.8568892639200314E-3</v>
      </c>
      <c r="BA47" s="542">
        <f t="shared" si="27"/>
        <v>1.4761573850030629E-4</v>
      </c>
      <c r="BB47" s="542">
        <f t="shared" si="27"/>
        <v>-1.7471294149355998E-2</v>
      </c>
      <c r="BC47" s="542">
        <f t="shared" si="27"/>
        <v>-1.2470481652923082E-3</v>
      </c>
      <c r="BD47" s="542">
        <f t="shared" si="27"/>
        <v>2.1526343152840077E-2</v>
      </c>
      <c r="BE47" s="542">
        <f t="shared" si="27"/>
        <v>-2.6388420914617905E-2</v>
      </c>
      <c r="BF47" s="542">
        <f t="shared" si="27"/>
        <v>3.4164593089547335E-3</v>
      </c>
      <c r="BG47" s="542">
        <f t="shared" si="27"/>
        <v>0</v>
      </c>
      <c r="BH47" s="318"/>
    </row>
    <row r="48" spans="21:60" ht="15.75" thickBot="1">
      <c r="U48" s="543" t="s">
        <v>223</v>
      </c>
      <c r="V48" s="544"/>
      <c r="W48" s="545"/>
      <c r="X48" s="545"/>
      <c r="Y48" s="545"/>
      <c r="Z48" s="545"/>
      <c r="AA48" s="545"/>
      <c r="AB48" s="546">
        <f t="shared" ref="AB48:BE48" si="28">AB25/AA25-1</f>
        <v>3.6044595335719132E-2</v>
      </c>
      <c r="AC48" s="546">
        <f t="shared" si="28"/>
        <v>2.408627146400999E-3</v>
      </c>
      <c r="AD48" s="546">
        <f t="shared" si="28"/>
        <v>4.7076974672761729E-3</v>
      </c>
      <c r="AE48" s="546">
        <f t="shared" si="28"/>
        <v>1.0700686952469507E-2</v>
      </c>
      <c r="AF48" s="546">
        <f t="shared" si="28"/>
        <v>3.9979912459042533E-2</v>
      </c>
      <c r="AG48" s="546">
        <f t="shared" si="28"/>
        <v>2.2572113749084632E-2</v>
      </c>
      <c r="AH48" s="546">
        <f t="shared" si="28"/>
        <v>3.9472000251514094E-2</v>
      </c>
      <c r="AI48" s="546">
        <f t="shared" si="28"/>
        <v>3.0268109789164832E-2</v>
      </c>
      <c r="AJ48" s="546">
        <f t="shared" si="28"/>
        <v>1.4430676087629823E-2</v>
      </c>
      <c r="AK48" s="546">
        <f t="shared" si="28"/>
        <v>5.730750071837698E-2</v>
      </c>
      <c r="AL48" s="546">
        <f t="shared" si="28"/>
        <v>2.6932678613361016E-2</v>
      </c>
      <c r="AM48" s="546">
        <f t="shared" si="28"/>
        <v>-0.23602936407906716</v>
      </c>
      <c r="AN48" s="546">
        <f t="shared" si="28"/>
        <v>5.607504365873428E-3</v>
      </c>
      <c r="AO48" s="546">
        <f t="shared" si="28"/>
        <v>-2.5183347689203495E-2</v>
      </c>
      <c r="AP48" s="546">
        <f t="shared" si="28"/>
        <v>-8.1253080006553624E-3</v>
      </c>
      <c r="AQ48" s="546">
        <f t="shared" si="28"/>
        <v>-4.8974198510634004E-3</v>
      </c>
      <c r="AR48" s="546">
        <f t="shared" si="28"/>
        <v>-3.1423198500141525E-2</v>
      </c>
      <c r="AS48" s="546">
        <f t="shared" si="28"/>
        <v>-1.5532744062457304E-2</v>
      </c>
      <c r="AT48" s="546">
        <f t="shared" si="28"/>
        <v>-6.2102131074664668E-2</v>
      </c>
      <c r="AU48" s="546">
        <f t="shared" si="28"/>
        <v>-1.1247734088529304E-2</v>
      </c>
      <c r="AV48" s="546">
        <f t="shared" si="28"/>
        <v>-3.7689813459582666E-3</v>
      </c>
      <c r="AW48" s="546">
        <f t="shared" si="28"/>
        <v>4.8985177976515137E-2</v>
      </c>
      <c r="AX48" s="546">
        <f t="shared" si="28"/>
        <v>-2.443328066814332E-2</v>
      </c>
      <c r="AY48" s="546">
        <f t="shared" si="28"/>
        <v>1.961221610602859E-3</v>
      </c>
      <c r="AZ48" s="546">
        <f t="shared" si="28"/>
        <v>-4.5943156013771413E-2</v>
      </c>
      <c r="BA48" s="546">
        <f t="shared" si="28"/>
        <v>0.11995071007115321</v>
      </c>
      <c r="BB48" s="546">
        <f t="shared" si="28"/>
        <v>1.5219397896204745E-2</v>
      </c>
      <c r="BC48" s="546">
        <f t="shared" si="28"/>
        <v>-6.2699759950129441E-2</v>
      </c>
      <c r="BD48" s="546">
        <f t="shared" si="28"/>
        <v>1.9728165763173156E-2</v>
      </c>
      <c r="BE48" s="546">
        <f t="shared" si="28"/>
        <v>-3.7516190954990369E-2</v>
      </c>
      <c r="BF48" s="546">
        <f>BF25/BE25-1</f>
        <v>-2.948647732113574E-2</v>
      </c>
      <c r="BG48" s="546">
        <f>BG25/BF25-1</f>
        <v>7.5890663228905808E-4</v>
      </c>
      <c r="BH48" s="318"/>
    </row>
    <row r="49" spans="21:60" ht="15.75" thickTop="1">
      <c r="U49" s="526" t="s">
        <v>22</v>
      </c>
      <c r="V49" s="547"/>
      <c r="W49" s="548"/>
      <c r="X49" s="548"/>
      <c r="Y49" s="548"/>
      <c r="Z49" s="548"/>
      <c r="AA49" s="548"/>
      <c r="AB49" s="549">
        <f t="shared" ref="AB49:BG49" si="29">AB26/AA26-1</f>
        <v>-9.8422821656682924E-3</v>
      </c>
      <c r="AC49" s="549">
        <f t="shared" si="29"/>
        <v>4.8020314365548877E-3</v>
      </c>
      <c r="AD49" s="549">
        <f t="shared" si="29"/>
        <v>-2.9462443356038648E-3</v>
      </c>
      <c r="AE49" s="549">
        <f t="shared" si="29"/>
        <v>3.8027806665056341E-2</v>
      </c>
      <c r="AF49" s="549">
        <f t="shared" si="29"/>
        <v>8.4869809103138572E-3</v>
      </c>
      <c r="AG49" s="549">
        <f t="shared" si="29"/>
        <v>3.2947080540362217E-2</v>
      </c>
      <c r="AH49" s="549">
        <f t="shared" si="29"/>
        <v>2.3251127653179049E-2</v>
      </c>
      <c r="AI49" s="549">
        <f t="shared" si="29"/>
        <v>-4.4508248557192376E-2</v>
      </c>
      <c r="AJ49" s="549">
        <f t="shared" si="29"/>
        <v>-0.1813068305754133</v>
      </c>
      <c r="AK49" s="549">
        <f t="shared" si="29"/>
        <v>9.1138285140913489E-2</v>
      </c>
      <c r="AL49" s="549">
        <f t="shared" si="29"/>
        <v>-0.12023710015516476</v>
      </c>
      <c r="AM49" s="549">
        <f t="shared" si="29"/>
        <v>-2.1908604396505216E-2</v>
      </c>
      <c r="AN49" s="549">
        <f t="shared" si="29"/>
        <v>-4.713153765576128E-3</v>
      </c>
      <c r="AO49" s="549">
        <f t="shared" si="29"/>
        <v>-6.930067316760935E-3</v>
      </c>
      <c r="AP49" s="549">
        <f t="shared" si="29"/>
        <v>-1.2905698799914656E-2</v>
      </c>
      <c r="AQ49" s="549">
        <f t="shared" si="29"/>
        <v>-4.4685704167414242E-3</v>
      </c>
      <c r="AR49" s="549">
        <f t="shared" si="29"/>
        <v>-2.2359879043222342E-2</v>
      </c>
      <c r="AS49" s="549">
        <f t="shared" si="29"/>
        <v>-3.611688514675282E-2</v>
      </c>
      <c r="AT49" s="549">
        <f t="shared" si="29"/>
        <v>-2.377014116584597E-2</v>
      </c>
      <c r="AU49" s="549">
        <f t="shared" si="29"/>
        <v>-2.0618696783759161E-2</v>
      </c>
      <c r="AV49" s="549">
        <f t="shared" si="29"/>
        <v>-1.7423780400712796E-2</v>
      </c>
      <c r="AW49" s="549">
        <f t="shared" si="29"/>
        <v>-1.6914539505295756E-2</v>
      </c>
      <c r="AX49" s="549">
        <f t="shared" si="29"/>
        <v>-2.4557278911646607E-3</v>
      </c>
      <c r="AY49" s="549">
        <f t="shared" si="29"/>
        <v>-2.0213288141236907E-2</v>
      </c>
      <c r="AZ49" s="549">
        <f t="shared" si="29"/>
        <v>-1.42580666769625E-2</v>
      </c>
      <c r="BA49" s="549">
        <f t="shared" si="29"/>
        <v>-2.42214424861531E-2</v>
      </c>
      <c r="BB49" s="549">
        <f t="shared" si="29"/>
        <v>1.2277168169878561E-2</v>
      </c>
      <c r="BC49" s="549">
        <f t="shared" si="29"/>
        <v>-2.206573118634636E-2</v>
      </c>
      <c r="BD49" s="549">
        <f t="shared" si="29"/>
        <v>-2.0578020553397747E-2</v>
      </c>
      <c r="BE49" s="549">
        <f t="shared" si="29"/>
        <v>-1.6549020053416075E-2</v>
      </c>
      <c r="BF49" s="549">
        <f t="shared" si="29"/>
        <v>-1.1509692664610549E-2</v>
      </c>
      <c r="BG49" s="549">
        <f t="shared" si="29"/>
        <v>-1.0513723598596925E-2</v>
      </c>
      <c r="BH49" s="318"/>
    </row>
    <row r="50" spans="21:60">
      <c r="V50" s="292"/>
    </row>
    <row r="51" spans="21:60">
      <c r="U51" s="292" t="s">
        <v>345</v>
      </c>
      <c r="V51" s="292"/>
    </row>
    <row r="52" spans="21:60">
      <c r="U52" s="255"/>
      <c r="V52" s="257"/>
      <c r="W52" s="157"/>
      <c r="X52" s="157"/>
      <c r="Y52" s="157"/>
      <c r="Z52" s="157"/>
      <c r="AA52" s="157">
        <v>1990</v>
      </c>
      <c r="AB52" s="157">
        <f t="shared" ref="AB52:AZ52" si="30">AA52+1</f>
        <v>1991</v>
      </c>
      <c r="AC52" s="157">
        <f t="shared" si="30"/>
        <v>1992</v>
      </c>
      <c r="AD52" s="157">
        <f t="shared" si="30"/>
        <v>1993</v>
      </c>
      <c r="AE52" s="157">
        <f t="shared" si="30"/>
        <v>1994</v>
      </c>
      <c r="AF52" s="157">
        <f t="shared" si="30"/>
        <v>1995</v>
      </c>
      <c r="AG52" s="157">
        <f t="shared" si="30"/>
        <v>1996</v>
      </c>
      <c r="AH52" s="157">
        <f t="shared" si="30"/>
        <v>1997</v>
      </c>
      <c r="AI52" s="157">
        <f t="shared" si="30"/>
        <v>1998</v>
      </c>
      <c r="AJ52" s="157">
        <f t="shared" si="30"/>
        <v>1999</v>
      </c>
      <c r="AK52" s="157">
        <f t="shared" si="30"/>
        <v>2000</v>
      </c>
      <c r="AL52" s="157">
        <f t="shared" si="30"/>
        <v>2001</v>
      </c>
      <c r="AM52" s="157">
        <f t="shared" si="30"/>
        <v>2002</v>
      </c>
      <c r="AN52" s="157">
        <f t="shared" si="30"/>
        <v>2003</v>
      </c>
      <c r="AO52" s="157">
        <f t="shared" si="30"/>
        <v>2004</v>
      </c>
      <c r="AP52" s="157">
        <f t="shared" si="30"/>
        <v>2005</v>
      </c>
      <c r="AQ52" s="157">
        <f t="shared" si="30"/>
        <v>2006</v>
      </c>
      <c r="AR52" s="157">
        <f t="shared" si="30"/>
        <v>2007</v>
      </c>
      <c r="AS52" s="157">
        <f t="shared" si="30"/>
        <v>2008</v>
      </c>
      <c r="AT52" s="157">
        <f t="shared" si="30"/>
        <v>2009</v>
      </c>
      <c r="AU52" s="157">
        <f t="shared" si="30"/>
        <v>2010</v>
      </c>
      <c r="AV52" s="157">
        <f t="shared" si="30"/>
        <v>2011</v>
      </c>
      <c r="AW52" s="157">
        <f t="shared" si="30"/>
        <v>2012</v>
      </c>
      <c r="AX52" s="157">
        <f t="shared" si="30"/>
        <v>2013</v>
      </c>
      <c r="AY52" s="157">
        <f t="shared" si="30"/>
        <v>2014</v>
      </c>
      <c r="AZ52" s="157">
        <f t="shared" si="30"/>
        <v>2015</v>
      </c>
      <c r="BA52" s="157">
        <f t="shared" ref="BA52:BG52" si="31">AZ52+1</f>
        <v>2016</v>
      </c>
      <c r="BB52" s="157">
        <f t="shared" si="31"/>
        <v>2017</v>
      </c>
      <c r="BC52" s="157">
        <f t="shared" si="31"/>
        <v>2018</v>
      </c>
      <c r="BD52" s="157">
        <f t="shared" si="31"/>
        <v>2019</v>
      </c>
      <c r="BE52" s="157">
        <f t="shared" si="31"/>
        <v>2020</v>
      </c>
      <c r="BF52" s="157">
        <f t="shared" si="31"/>
        <v>2021</v>
      </c>
      <c r="BG52" s="157">
        <f t="shared" si="31"/>
        <v>2022</v>
      </c>
      <c r="BH52" s="294"/>
    </row>
    <row r="53" spans="21:60">
      <c r="U53" s="478" t="s">
        <v>212</v>
      </c>
      <c r="V53" s="473"/>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524">
        <f t="shared" ref="AY53:BG53" si="32">AY5/$AX5-1</f>
        <v>-1.8635599988636287E-2</v>
      </c>
      <c r="AZ53" s="524">
        <f t="shared" si="32"/>
        <v>-1.2849052036764008E-2</v>
      </c>
      <c r="BA53" s="524">
        <f t="shared" si="32"/>
        <v>-4.7475998314054135E-2</v>
      </c>
      <c r="BB53" s="524">
        <f t="shared" si="32"/>
        <v>-1.5270846251476011E-2</v>
      </c>
      <c r="BC53" s="524">
        <f t="shared" si="32"/>
        <v>-5.4223250371767451E-2</v>
      </c>
      <c r="BD53" s="524">
        <f t="shared" si="32"/>
        <v>-0.12769391834227373</v>
      </c>
      <c r="BE53" s="524">
        <f t="shared" si="32"/>
        <v>-0.17995273252876798</v>
      </c>
      <c r="BF53" s="524">
        <f t="shared" si="32"/>
        <v>-0.17734417823550341</v>
      </c>
      <c r="BG53" s="524">
        <f t="shared" si="32"/>
        <v>-0.18048403027315962</v>
      </c>
      <c r="BH53" s="318"/>
    </row>
    <row r="54" spans="21:60">
      <c r="U54" s="478" t="s">
        <v>220</v>
      </c>
      <c r="V54" s="473"/>
      <c r="W54" s="525"/>
      <c r="X54" s="525"/>
      <c r="Y54" s="525"/>
      <c r="Z54" s="525"/>
      <c r="AA54" s="525"/>
      <c r="AB54" s="525"/>
      <c r="AC54" s="525"/>
      <c r="AD54" s="525"/>
      <c r="AE54" s="525"/>
      <c r="AF54" s="525"/>
      <c r="AG54" s="525"/>
      <c r="AH54" s="525"/>
      <c r="AI54" s="525"/>
      <c r="AJ54" s="525"/>
      <c r="AK54" s="525"/>
      <c r="AL54" s="525"/>
      <c r="AM54" s="525"/>
      <c r="AN54" s="525"/>
      <c r="AO54" s="525"/>
      <c r="AP54" s="525"/>
      <c r="AQ54" s="525"/>
      <c r="AR54" s="525"/>
      <c r="AS54" s="525"/>
      <c r="AT54" s="525"/>
      <c r="AU54" s="525"/>
      <c r="AV54" s="525"/>
      <c r="AW54" s="525"/>
      <c r="AX54" s="525"/>
      <c r="AY54" s="550">
        <f t="shared" ref="AY54:BG54" si="33">AY13/$AX13-1</f>
        <v>-7.4634010577899756E-3</v>
      </c>
      <c r="AZ54" s="550">
        <f t="shared" si="33"/>
        <v>-0.25862275732738105</v>
      </c>
      <c r="BA54" s="550">
        <f t="shared" si="33"/>
        <v>-0.31720221476131594</v>
      </c>
      <c r="BB54" s="550">
        <f t="shared" si="33"/>
        <v>-0.36970902288336038</v>
      </c>
      <c r="BC54" s="550">
        <f t="shared" si="33"/>
        <v>-0.45866114001081515</v>
      </c>
      <c r="BD54" s="550">
        <f t="shared" si="33"/>
        <v>-0.41856233241349183</v>
      </c>
      <c r="BE54" s="550">
        <f t="shared" si="33"/>
        <v>-0.3283711274366099</v>
      </c>
      <c r="BF54" s="550">
        <f t="shared" si="33"/>
        <v>-0.36405786873419332</v>
      </c>
      <c r="BG54" s="550">
        <f t="shared" si="33"/>
        <v>-0.41858817261220105</v>
      </c>
      <c r="BH54" s="318"/>
    </row>
    <row r="55" spans="21:60">
      <c r="U55" s="526" t="s">
        <v>213</v>
      </c>
      <c r="V55" s="473"/>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525"/>
      <c r="AU55" s="525"/>
      <c r="AV55" s="525"/>
      <c r="AW55" s="525"/>
      <c r="AX55" s="525"/>
      <c r="AY55" s="524">
        <f>AY17/$AX17-1</f>
        <v>-1.6890836203554693E-2</v>
      </c>
      <c r="AZ55" s="524">
        <f t="shared" ref="AZ55:BE55" si="34">AZ17/$AX17-1</f>
        <v>-1.5198963508553098E-2</v>
      </c>
      <c r="BA55" s="524">
        <f t="shared" si="34"/>
        <v>-2.1317980597005293E-2</v>
      </c>
      <c r="BB55" s="524">
        <f t="shared" si="34"/>
        <v>-1.0800527064415699E-2</v>
      </c>
      <c r="BC55" s="524">
        <f t="shared" si="34"/>
        <v>-1.8820657298119992E-2</v>
      </c>
      <c r="BD55" s="524">
        <f t="shared" si="34"/>
        <v>-2.7001302580760056E-2</v>
      </c>
      <c r="BE55" s="524">
        <f t="shared" si="34"/>
        <v>-2.5287212306624451E-2</v>
      </c>
      <c r="BF55" s="524">
        <f t="shared" ref="BF55:BG55" si="35">BF17/$AX17-1</f>
        <v>-2.8052007487733732E-2</v>
      </c>
      <c r="BG55" s="524">
        <f t="shared" si="35"/>
        <v>-3.7937431565884472E-2</v>
      </c>
      <c r="BH55" s="318"/>
    </row>
    <row r="56" spans="21:60">
      <c r="U56" s="527" t="s">
        <v>341</v>
      </c>
      <c r="V56" s="528"/>
      <c r="W56" s="529"/>
      <c r="X56" s="529"/>
      <c r="Y56" s="529"/>
      <c r="Z56" s="529"/>
      <c r="AA56" s="529"/>
      <c r="AB56" s="529"/>
      <c r="AC56" s="529"/>
      <c r="AD56" s="529"/>
      <c r="AE56" s="529"/>
      <c r="AF56" s="529"/>
      <c r="AG56" s="529"/>
      <c r="AH56" s="529"/>
      <c r="AI56" s="529"/>
      <c r="AJ56" s="529"/>
      <c r="AK56" s="529"/>
      <c r="AL56" s="529"/>
      <c r="AM56" s="529"/>
      <c r="AN56" s="529"/>
      <c r="AO56" s="529"/>
      <c r="AP56" s="529"/>
      <c r="AQ56" s="529"/>
      <c r="AR56" s="529"/>
      <c r="AS56" s="529"/>
      <c r="AT56" s="529"/>
      <c r="AU56" s="529"/>
      <c r="AV56" s="529"/>
      <c r="AW56" s="529"/>
      <c r="AX56" s="529"/>
      <c r="AY56" s="541">
        <f>AY18/$AX18-1</f>
        <v>-2.5068338409593993E-2</v>
      </c>
      <c r="AZ56" s="541">
        <f t="shared" ref="AZ56:BE56" si="36">AZ18/$AX18-1</f>
        <v>-3.3540202591613388E-2</v>
      </c>
      <c r="BA56" s="541">
        <f t="shared" si="36"/>
        <v>-3.9582449217765325E-2</v>
      </c>
      <c r="BB56" s="541">
        <f t="shared" si="36"/>
        <v>-2.7157354448284154E-2</v>
      </c>
      <c r="BC56" s="541">
        <f t="shared" si="36"/>
        <v>-3.8438675928722632E-2</v>
      </c>
      <c r="BD56" s="541">
        <f t="shared" si="36"/>
        <v>-3.5052952018301831E-2</v>
      </c>
      <c r="BE56" s="541">
        <f t="shared" si="36"/>
        <v>-3.1951099847164155E-2</v>
      </c>
      <c r="BF56" s="541">
        <f t="shared" ref="BF56:BG56" si="37">BF18/$AX18-1</f>
        <v>-3.8812811159528615E-2</v>
      </c>
      <c r="BG56" s="541">
        <f t="shared" si="37"/>
        <v>-5.4185892977722916E-2</v>
      </c>
      <c r="BH56" s="318"/>
    </row>
    <row r="57" spans="21:60" ht="14.25" customHeight="1">
      <c r="U57" s="531" t="s">
        <v>342</v>
      </c>
      <c r="V57" s="532"/>
      <c r="W57" s="533"/>
      <c r="X57" s="533"/>
      <c r="Y57" s="533"/>
      <c r="Z57" s="533"/>
      <c r="AA57" s="533"/>
      <c r="AB57" s="533"/>
      <c r="AC57" s="533"/>
      <c r="AD57" s="533"/>
      <c r="AE57" s="533"/>
      <c r="AF57" s="533"/>
      <c r="AG57" s="533"/>
      <c r="AH57" s="533"/>
      <c r="AI57" s="533"/>
      <c r="AJ57" s="533"/>
      <c r="AK57" s="533"/>
      <c r="AL57" s="533"/>
      <c r="AM57" s="533"/>
      <c r="AN57" s="533"/>
      <c r="AO57" s="533"/>
      <c r="AP57" s="533"/>
      <c r="AQ57" s="533"/>
      <c r="AR57" s="533"/>
      <c r="AS57" s="533"/>
      <c r="AT57" s="533"/>
      <c r="AU57" s="533"/>
      <c r="AV57" s="533"/>
      <c r="AW57" s="533"/>
      <c r="AX57" s="533"/>
      <c r="AY57" s="542">
        <f>AY19/$AX19-1</f>
        <v>-1.1051551573279417E-2</v>
      </c>
      <c r="AZ57" s="542">
        <f t="shared" ref="AZ57:BE57" si="38">AZ19/$AX19-1</f>
        <v>-1.9895660127622339E-3</v>
      </c>
      <c r="BA57" s="542">
        <f t="shared" si="38"/>
        <v>-8.1873264368147458E-3</v>
      </c>
      <c r="BB57" s="542">
        <f t="shared" si="38"/>
        <v>1.1604923038424086E-3</v>
      </c>
      <c r="BC57" s="542">
        <f t="shared" si="38"/>
        <v>-4.6068599696671431E-3</v>
      </c>
      <c r="BD57" s="542">
        <f t="shared" si="38"/>
        <v>-2.0975637101986022E-2</v>
      </c>
      <c r="BE57" s="542">
        <f t="shared" si="38"/>
        <v>-2.0219044388672391E-2</v>
      </c>
      <c r="BF57" s="542">
        <f t="shared" ref="BF57:BG57" si="39">BF19/$AX19-1</f>
        <v>-2.0086135387499926E-2</v>
      </c>
      <c r="BG57" s="542">
        <f t="shared" si="39"/>
        <v>-2.6103245565100575E-2</v>
      </c>
      <c r="BH57" s="318"/>
    </row>
    <row r="58" spans="21:60">
      <c r="U58" s="535" t="s">
        <v>343</v>
      </c>
      <c r="V58" s="536"/>
      <c r="W58" s="537"/>
      <c r="X58" s="537"/>
      <c r="Y58" s="537"/>
      <c r="Z58" s="537"/>
      <c r="AA58" s="537"/>
      <c r="AB58" s="537"/>
      <c r="AC58" s="537"/>
      <c r="AD58" s="537"/>
      <c r="AE58" s="537"/>
      <c r="AF58" s="537"/>
      <c r="AG58" s="537"/>
      <c r="AH58" s="537"/>
      <c r="AI58" s="537"/>
      <c r="AJ58" s="537"/>
      <c r="AK58" s="537"/>
      <c r="AL58" s="537"/>
      <c r="AM58" s="537"/>
      <c r="AN58" s="537"/>
      <c r="AO58" s="537"/>
      <c r="AP58" s="537"/>
      <c r="AQ58" s="537"/>
      <c r="AR58" s="537"/>
      <c r="AS58" s="537"/>
      <c r="AT58" s="537"/>
      <c r="AU58" s="537"/>
      <c r="AV58" s="537"/>
      <c r="AW58" s="537"/>
      <c r="AX58" s="537"/>
      <c r="AY58" s="551">
        <f t="shared" ref="AY58:BE58" si="40">AY20/$AX20-1</f>
        <v>-2.8178169598733316E-2</v>
      </c>
      <c r="AZ58" s="551">
        <f t="shared" si="40"/>
        <v>-6.9510723696397769E-2</v>
      </c>
      <c r="BA58" s="551">
        <f t="shared" si="40"/>
        <v>-6.9358924687182855E-2</v>
      </c>
      <c r="BB58" s="551">
        <f t="shared" si="40"/>
        <v>-0.10582512417269374</v>
      </c>
      <c r="BC58" s="551">
        <f t="shared" si="40"/>
        <v>-9.8780410995633283E-2</v>
      </c>
      <c r="BD58" s="551">
        <f t="shared" si="40"/>
        <v>-0.10929962778321145</v>
      </c>
      <c r="BE58" s="551">
        <f t="shared" si="40"/>
        <v>-0.11429146633322673</v>
      </c>
      <c r="BF58" s="551">
        <f t="shared" ref="BF58:BG58" si="41">BF20/$AX20-1</f>
        <v>-0.11555570010545579</v>
      </c>
      <c r="BG58" s="551">
        <f t="shared" si="41"/>
        <v>-0.12006926115068117</v>
      </c>
      <c r="BH58" s="318"/>
    </row>
    <row r="59" spans="21:60">
      <c r="U59" s="478" t="s">
        <v>214</v>
      </c>
      <c r="V59" s="473"/>
      <c r="W59" s="295"/>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524">
        <f t="shared" ref="AY59" si="42">AY21/$AX21-1</f>
        <v>-3.4918740221017486E-2</v>
      </c>
      <c r="AZ59" s="524">
        <f t="shared" ref="AZ59:BE59" si="43">AZ21/$AX21-1</f>
        <v>-2.3706814866475634E-2</v>
      </c>
      <c r="BA59" s="524">
        <f t="shared" si="43"/>
        <v>-5.73021981299211E-2</v>
      </c>
      <c r="BB59" s="524">
        <f t="shared" si="43"/>
        <v>-4.8804297614608139E-2</v>
      </c>
      <c r="BC59" s="524">
        <f t="shared" si="43"/>
        <v>-4.8379163443347473E-2</v>
      </c>
      <c r="BD59" s="524">
        <f t="shared" si="43"/>
        <v>-3.7190649824777378E-2</v>
      </c>
      <c r="BE59" s="524">
        <f t="shared" si="43"/>
        <v>-7.7288604128866289E-2</v>
      </c>
      <c r="BF59" s="524">
        <f t="shared" ref="BF59:BG59" si="44">BF21/$AX21-1</f>
        <v>-0.11407967186486656</v>
      </c>
      <c r="BG59" s="524">
        <f t="shared" si="44"/>
        <v>-0.11402227790369335</v>
      </c>
      <c r="BH59" s="318"/>
    </row>
    <row r="60" spans="21:60">
      <c r="U60" s="539" t="s">
        <v>221</v>
      </c>
      <c r="V60" s="540"/>
      <c r="W60" s="529"/>
      <c r="X60" s="529"/>
      <c r="Y60" s="529"/>
      <c r="Z60" s="529"/>
      <c r="AA60" s="529"/>
      <c r="AB60" s="529"/>
      <c r="AC60" s="529"/>
      <c r="AD60" s="529"/>
      <c r="AE60" s="529"/>
      <c r="AF60" s="529"/>
      <c r="AG60" s="529"/>
      <c r="AH60" s="529"/>
      <c r="AI60" s="529"/>
      <c r="AJ60" s="529"/>
      <c r="AK60" s="529"/>
      <c r="AL60" s="529"/>
      <c r="AM60" s="529"/>
      <c r="AN60" s="529"/>
      <c r="AO60" s="529"/>
      <c r="AP60" s="529"/>
      <c r="AQ60" s="529"/>
      <c r="AR60" s="529"/>
      <c r="AS60" s="529"/>
      <c r="AT60" s="529"/>
      <c r="AU60" s="529"/>
      <c r="AV60" s="529"/>
      <c r="AW60" s="529"/>
      <c r="AX60" s="529"/>
      <c r="AY60" s="541">
        <f>AY22/$AX22-1</f>
        <v>-4.5530692662918426E-3</v>
      </c>
      <c r="AZ60" s="541">
        <f t="shared" ref="AZ60:BE60" si="45">AZ22/$AX22-1</f>
        <v>1.4518477453631773E-2</v>
      </c>
      <c r="BA60" s="541">
        <f t="shared" si="45"/>
        <v>2.5683754202209252E-2</v>
      </c>
      <c r="BB60" s="541">
        <f t="shared" si="45"/>
        <v>-0.10906955167870558</v>
      </c>
      <c r="BC60" s="541">
        <f t="shared" si="45"/>
        <v>-0.1167074034990222</v>
      </c>
      <c r="BD60" s="541">
        <f t="shared" si="45"/>
        <v>-0.18176361963617416</v>
      </c>
      <c r="BE60" s="541">
        <f t="shared" si="45"/>
        <v>-0.26199479411786419</v>
      </c>
      <c r="BF60" s="541">
        <f t="shared" ref="BF60:BG60" si="46">BF22/$AX22-1</f>
        <v>-0.26683417803661147</v>
      </c>
      <c r="BG60" s="541">
        <f t="shared" si="46"/>
        <v>-0.26683417803661147</v>
      </c>
      <c r="BH60" s="318"/>
    </row>
    <row r="61" spans="21:60" ht="27" customHeight="1">
      <c r="U61" s="1261" t="s">
        <v>344</v>
      </c>
      <c r="V61" s="1262"/>
      <c r="W61" s="533"/>
      <c r="X61" s="533"/>
      <c r="Y61" s="533"/>
      <c r="Z61" s="533"/>
      <c r="AA61" s="533"/>
      <c r="AB61" s="533"/>
      <c r="AC61" s="533"/>
      <c r="AD61" s="533"/>
      <c r="AE61" s="533"/>
      <c r="AF61" s="533"/>
      <c r="AG61" s="533"/>
      <c r="AH61" s="533"/>
      <c r="AI61" s="533"/>
      <c r="AJ61" s="533"/>
      <c r="AK61" s="533"/>
      <c r="AL61" s="533"/>
      <c r="AM61" s="533"/>
      <c r="AN61" s="533"/>
      <c r="AO61" s="533"/>
      <c r="AP61" s="533"/>
      <c r="AQ61" s="533"/>
      <c r="AR61" s="533"/>
      <c r="AS61" s="533"/>
      <c r="AT61" s="533"/>
      <c r="AU61" s="533"/>
      <c r="AV61" s="533"/>
      <c r="AW61" s="533"/>
      <c r="AX61" s="533"/>
      <c r="AY61" s="542">
        <f>AY23/$AX23-1</f>
        <v>-7.3124888791925802E-2</v>
      </c>
      <c r="AZ61" s="542">
        <f t="shared" ref="AZ61:BE61" si="47">AZ23/$AX23-1</f>
        <v>-2.4164370522455791E-2</v>
      </c>
      <c r="BA61" s="542">
        <f t="shared" si="47"/>
        <v>-0.14553315715956261</v>
      </c>
      <c r="BB61" s="542">
        <f t="shared" si="47"/>
        <v>-7.2901052483616446E-2</v>
      </c>
      <c r="BC61" s="542">
        <f t="shared" si="47"/>
        <v>-5.3603254983315862E-2</v>
      </c>
      <c r="BD61" s="542">
        <f t="shared" si="47"/>
        <v>-4.0458093474497692E-2</v>
      </c>
      <c r="BE61" s="542">
        <f t="shared" si="47"/>
        <v>-9.1494040227857565E-2</v>
      </c>
      <c r="BF61" s="542">
        <f t="shared" ref="BF61:BG61" si="48">BF23/$AX23-1</f>
        <v>-0.19114115351820782</v>
      </c>
      <c r="BG61" s="542">
        <f t="shared" si="48"/>
        <v>-0.19114115351820782</v>
      </c>
      <c r="BH61" s="318"/>
    </row>
    <row r="62" spans="21:60">
      <c r="U62" s="501" t="s">
        <v>222</v>
      </c>
      <c r="V62" s="532"/>
      <c r="W62" s="533"/>
      <c r="X62" s="533"/>
      <c r="Y62" s="533"/>
      <c r="Z62" s="533"/>
      <c r="AA62" s="533"/>
      <c r="AB62" s="533"/>
      <c r="AC62" s="533"/>
      <c r="AD62" s="533"/>
      <c r="AE62" s="533"/>
      <c r="AF62" s="533"/>
      <c r="AG62" s="533"/>
      <c r="AH62" s="533"/>
      <c r="AI62" s="533"/>
      <c r="AJ62" s="533"/>
      <c r="AK62" s="533"/>
      <c r="AL62" s="533"/>
      <c r="AM62" s="533"/>
      <c r="AN62" s="533"/>
      <c r="AO62" s="533"/>
      <c r="AP62" s="533"/>
      <c r="AQ62" s="533"/>
      <c r="AR62" s="533"/>
      <c r="AS62" s="533"/>
      <c r="AT62" s="533"/>
      <c r="AU62" s="533"/>
      <c r="AV62" s="533"/>
      <c r="AW62" s="533"/>
      <c r="AX62" s="533"/>
      <c r="AY62" s="542">
        <f>AY24/$AX24-1</f>
        <v>-1.7545263031054859E-2</v>
      </c>
      <c r="AZ62" s="542">
        <f t="shared" ref="AZ62:BE62" si="49">AZ24/$AX24-1</f>
        <v>-2.6246755843202574E-2</v>
      </c>
      <c r="BA62" s="542">
        <f t="shared" si="49"/>
        <v>-2.6103014538949254E-2</v>
      </c>
      <c r="BB62" s="542">
        <f t="shared" si="49"/>
        <v>-4.3118255243110415E-2</v>
      </c>
      <c r="BC62" s="542">
        <f t="shared" si="49"/>
        <v>-4.4311532867311154E-2</v>
      </c>
      <c r="BD62" s="542">
        <f t="shared" si="49"/>
        <v>-2.3739054976601115E-2</v>
      </c>
      <c r="BE62" s="542">
        <f t="shared" si="49"/>
        <v>-4.9501039716381201E-2</v>
      </c>
      <c r="BF62" s="542">
        <f t="shared" ref="BF62:BG62" si="50">BF24/$AX24-1</f>
        <v>-4.6253698695368439E-2</v>
      </c>
      <c r="BG62" s="542">
        <f t="shared" si="50"/>
        <v>-4.6253698695368439E-2</v>
      </c>
      <c r="BH62" s="318"/>
    </row>
    <row r="63" spans="21:60" ht="15.75" thickBot="1">
      <c r="U63" s="543" t="s">
        <v>223</v>
      </c>
      <c r="V63" s="544"/>
      <c r="W63" s="545"/>
      <c r="X63" s="545"/>
      <c r="Y63" s="545"/>
      <c r="Z63" s="545"/>
      <c r="AA63" s="545"/>
      <c r="AB63" s="545"/>
      <c r="AC63" s="545"/>
      <c r="AD63" s="545"/>
      <c r="AE63" s="545"/>
      <c r="AF63" s="545"/>
      <c r="AG63" s="545"/>
      <c r="AH63" s="545"/>
      <c r="AI63" s="545"/>
      <c r="AJ63" s="545"/>
      <c r="AK63" s="545"/>
      <c r="AL63" s="545"/>
      <c r="AM63" s="545"/>
      <c r="AN63" s="545"/>
      <c r="AO63" s="545"/>
      <c r="AP63" s="545"/>
      <c r="AQ63" s="545"/>
      <c r="AR63" s="545"/>
      <c r="AS63" s="545"/>
      <c r="AT63" s="545"/>
      <c r="AU63" s="545"/>
      <c r="AV63" s="545"/>
      <c r="AW63" s="545"/>
      <c r="AX63" s="545"/>
      <c r="AY63" s="546">
        <f>AY25/$AX25-1</f>
        <v>1.961221610602859E-3</v>
      </c>
      <c r="AZ63" s="546">
        <f t="shared" ref="AZ63:BE63" si="51">AZ25/$AX25-1</f>
        <v>-4.4072039113601913E-2</v>
      </c>
      <c r="BA63" s="546">
        <f t="shared" si="51"/>
        <v>7.0592198571591158E-2</v>
      </c>
      <c r="BB63" s="546">
        <f t="shared" si="51"/>
        <v>8.6885967226224992E-2</v>
      </c>
      <c r="BC63" s="546">
        <f t="shared" si="51"/>
        <v>1.8738477987976454E-2</v>
      </c>
      <c r="BD63" s="546">
        <f t="shared" si="51"/>
        <v>3.8836319551045939E-2</v>
      </c>
      <c r="BE63" s="546">
        <f t="shared" si="51"/>
        <v>-1.3686218421049556E-4</v>
      </c>
      <c r="BF63" s="546">
        <f>BF25/$AX25-1</f>
        <v>-2.961930392165546E-2</v>
      </c>
      <c r="BG63" s="546">
        <f>BG25/$AX25-1</f>
        <v>-2.8882875575556355E-2</v>
      </c>
      <c r="BH63" s="318"/>
    </row>
    <row r="64" spans="21:60" ht="15.75" thickTop="1">
      <c r="U64" s="526" t="s">
        <v>22</v>
      </c>
      <c r="V64" s="547"/>
      <c r="W64" s="552"/>
      <c r="X64" s="552"/>
      <c r="Y64" s="552"/>
      <c r="Z64" s="552"/>
      <c r="AA64" s="552"/>
      <c r="AB64" s="552"/>
      <c r="AC64" s="552"/>
      <c r="AD64" s="552"/>
      <c r="AE64" s="552"/>
      <c r="AF64" s="552"/>
      <c r="AG64" s="552"/>
      <c r="AH64" s="552"/>
      <c r="AI64" s="552"/>
      <c r="AJ64" s="552"/>
      <c r="AK64" s="552"/>
      <c r="AL64" s="552"/>
      <c r="AM64" s="552"/>
      <c r="AN64" s="552"/>
      <c r="AO64" s="552"/>
      <c r="AP64" s="552"/>
      <c r="AQ64" s="552"/>
      <c r="AR64" s="552"/>
      <c r="AS64" s="552"/>
      <c r="AT64" s="552"/>
      <c r="AU64" s="552"/>
      <c r="AV64" s="552"/>
      <c r="AW64" s="552"/>
      <c r="AX64" s="552"/>
      <c r="AY64" s="553">
        <f>AY26/$AX26-1</f>
        <v>-2.0213288141236907E-2</v>
      </c>
      <c r="AZ64" s="553">
        <f t="shared" ref="AZ64:BE64" si="52">AZ26/$AX26-1</f>
        <v>-3.4183152408121087E-2</v>
      </c>
      <c r="BA64" s="553">
        <f t="shared" si="52"/>
        <v>-5.7576629634225385E-2</v>
      </c>
      <c r="BB64" s="553">
        <f t="shared" si="52"/>
        <v>-4.6006339429021104E-2</v>
      </c>
      <c r="BC64" s="553">
        <f t="shared" si="52"/>
        <v>-6.7056907096658902E-2</v>
      </c>
      <c r="BD64" s="553">
        <f t="shared" si="52"/>
        <v>-8.6255029237574332E-2</v>
      </c>
      <c r="BE64" s="553">
        <f t="shared" si="52"/>
        <v>-0.10137661308242985</v>
      </c>
      <c r="BF64" s="553">
        <f t="shared" ref="BF64:BG64" si="53">BF26/$AX26-1</f>
        <v>-0.11171949208708243</v>
      </c>
      <c r="BG64" s="553">
        <f t="shared" si="53"/>
        <v>-0.12105862782530008</v>
      </c>
      <c r="BH64" s="318"/>
    </row>
    <row r="65" spans="22:60">
      <c r="V65" s="292"/>
    </row>
    <row r="69" spans="22:60">
      <c r="BH69" s="28"/>
    </row>
    <row r="70" spans="22:60">
      <c r="BH70" s="28"/>
    </row>
    <row r="71" spans="22:60">
      <c r="BH71" s="28"/>
    </row>
    <row r="72" spans="22:60">
      <c r="BH72" s="28"/>
    </row>
    <row r="73" spans="22:60">
      <c r="BH73" s="28"/>
    </row>
    <row r="74" spans="22:60">
      <c r="BH74" s="28"/>
    </row>
    <row r="75" spans="22:60">
      <c r="BH75" s="28"/>
    </row>
    <row r="76" spans="22:60">
      <c r="BH76" s="28"/>
    </row>
    <row r="77" spans="22:60">
      <c r="BH77" s="28"/>
    </row>
    <row r="78" spans="22:60">
      <c r="BH78" s="28"/>
    </row>
    <row r="79" spans="22:60">
      <c r="BH79" s="28"/>
    </row>
    <row r="80" spans="22:60">
      <c r="BH80" s="28"/>
    </row>
    <row r="81" spans="60:60">
      <c r="BH81" s="28"/>
    </row>
    <row r="82" spans="60:60">
      <c r="BH82" s="28"/>
    </row>
    <row r="83" spans="60:60">
      <c r="BH83" s="28"/>
    </row>
    <row r="84" spans="60:60">
      <c r="BH84" s="28"/>
    </row>
    <row r="85" spans="60:60">
      <c r="BH85" s="28"/>
    </row>
    <row r="86" spans="60:60">
      <c r="BH86" s="28"/>
    </row>
    <row r="87" spans="60:60">
      <c r="BH87" s="28"/>
    </row>
    <row r="88" spans="60:60">
      <c r="BH88" s="28"/>
    </row>
    <row r="89" spans="60:60">
      <c r="BH89" s="28"/>
    </row>
    <row r="90" spans="60:60">
      <c r="BH90" s="28"/>
    </row>
    <row r="91" spans="60:60">
      <c r="BH91" s="28"/>
    </row>
  </sheetData>
  <mergeCells count="4">
    <mergeCell ref="U61:V61"/>
    <mergeCell ref="U2:V2"/>
    <mergeCell ref="U1:V1"/>
    <mergeCell ref="U46:V46"/>
  </mergeCells>
  <phoneticPr fontId="10"/>
  <pageMargins left="0.78740157480314965" right="0.78740157480314965" top="0.98425196850393704" bottom="0.98425196850393704" header="0.51181102362204722" footer="0.51181102362204722"/>
  <pageSetup paperSize="9" scale="2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0.Contents</vt:lpstr>
      <vt:lpstr>Notes</vt:lpstr>
      <vt:lpstr>1.Summary</vt:lpstr>
      <vt:lpstr>2.CO2-Sector</vt:lpstr>
      <vt:lpstr>3.Allocated_CO2-Sector</vt:lpstr>
      <vt:lpstr>4.CO2-Share</vt:lpstr>
      <vt:lpstr>5.CO2-fuel</vt:lpstr>
      <vt:lpstr>6.CH4</vt:lpstr>
      <vt:lpstr>7.N2O</vt:lpstr>
      <vt:lpstr>8.F-gas</vt:lpstr>
      <vt:lpstr>9.GHG-capita</vt:lpstr>
      <vt:lpstr>10.GHG-GDP</vt:lpstr>
      <vt:lpstr>11.Household (per household)</vt:lpstr>
      <vt:lpstr>12.Household (per capita)</vt:lpstr>
      <vt:lpstr>13.NDC-LULUCF</vt:lpstr>
      <vt:lpstr>14.【Annex】GHG-bunker</vt:lpstr>
      <vt:lpstr>15.【Annex】CRT-CO2</vt:lpstr>
      <vt:lpstr>'0.Contents'!Print_Area</vt:lpstr>
      <vt:lpstr>'4.CO2-Share'!Print_Area</vt:lpstr>
      <vt:lpstr>'6.CH4'!Print_Area</vt:lpstr>
      <vt:lpstr>'6.CH4'!Print_Titles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Hirata</dc:creator>
  <cp:lastModifiedBy>Akira OSAKO</cp:lastModifiedBy>
  <cp:lastPrinted>2023-04-13T05:03:01Z</cp:lastPrinted>
  <dcterms:created xsi:type="dcterms:W3CDTF">2003-03-19T00:52:35Z</dcterms:created>
  <dcterms:modified xsi:type="dcterms:W3CDTF">2023-12-20T04:44:02Z</dcterms:modified>
</cp:coreProperties>
</file>