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15" windowWidth="18960" windowHeight="12060" tabRatio="624" activeTab="0"/>
  </bookViews>
  <sheets>
    <sheet name="0.1) Contents" sheetId="1" r:id="rId1"/>
    <sheet name="0.2)  計量単位" sheetId="2" r:id="rId2"/>
    <sheet name="1) Total" sheetId="3" r:id="rId3"/>
    <sheet name="2) CO2-Sector" sheetId="4" r:id="rId4"/>
    <sheet name="3) Allocated_CO2-Sector" sheetId="5" r:id="rId5"/>
    <sheet name="4) CO2-Share-KPBY" sheetId="6" r:id="rId6"/>
    <sheet name="5) CO2-Share-2010" sheetId="7" r:id="rId7"/>
    <sheet name="6) CH4" sheetId="8" r:id="rId8"/>
    <sheet name="7) N2O" sheetId="9" r:id="rId9"/>
    <sheet name="8) F-gas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Regression_Out" hidden="1">#REF!</definedName>
    <definedName name="_Regression_X" hidden="1">#REF!</definedName>
    <definedName name="_Regression_Y" hidden="1">#REF!</definedName>
    <definedName name="_xlfn.BAHTTEXT" hidden="1">#NAME?</definedName>
    <definedName name="a">'[9]Sheet1'!$C$4</definedName>
    <definedName name="CRF_CountryName" localSheetId="0">'[5]Sheet1'!$C$4</definedName>
    <definedName name="CRF_CountryName" localSheetId="2">'[7]Sheet1'!$C$4</definedName>
    <definedName name="CRF_CountryName" localSheetId="3">'[7]Sheet1'!$C$4</definedName>
    <definedName name="CRF_CountryName" localSheetId="4">'[7]Sheet1'!$C$4</definedName>
    <definedName name="CRF_CountryName" localSheetId="5">'[7]Sheet1'!$C$4</definedName>
    <definedName name="CRF_CountryName" localSheetId="6">'[7]Sheet1'!$C$4</definedName>
    <definedName name="CRF_CountryName" localSheetId="7">'[8]Sheet1'!$C$4</definedName>
    <definedName name="CRF_CountryName" localSheetId="8">'[7]Sheet1'!$C$4</definedName>
    <definedName name="CRF_CountryName" localSheetId="9">'[7]Sheet1'!$C$4</definedName>
    <definedName name="CRF_CountryName">'[1]Sheet1'!$C$4</definedName>
    <definedName name="CRF_Gases">'[3]Sheet1'!$M$3:$M$23</definedName>
    <definedName name="CRF_InventoryYear" localSheetId="0">'[5]Sheet1'!$C$6</definedName>
    <definedName name="CRF_InventoryYear" localSheetId="2">'[7]Sheet1'!$C$6</definedName>
    <definedName name="CRF_InventoryYear" localSheetId="3">'[7]Sheet1'!$C$6</definedName>
    <definedName name="CRF_InventoryYear" localSheetId="4">'[7]Sheet1'!$C$6</definedName>
    <definedName name="CRF_InventoryYear" localSheetId="5">'[7]Sheet1'!$C$6</definedName>
    <definedName name="CRF_InventoryYear" localSheetId="6">'[7]Sheet1'!$C$6</definedName>
    <definedName name="CRF_InventoryYear" localSheetId="7">'[8]Sheet1'!$C$6</definedName>
    <definedName name="CRF_InventoryYear" localSheetId="8">'[7]Sheet1'!$C$6</definedName>
    <definedName name="CRF_InventoryYear" localSheetId="9">'[7]Sheet1'!$C$6</definedName>
    <definedName name="CRF_InventoryYear">'[1]Sheet1'!$C$6</definedName>
    <definedName name="CRF_Submission" localSheetId="0">'[5]Sheet1'!$C$30</definedName>
    <definedName name="CRF_Submission" localSheetId="2">'[7]Sheet1'!$C$30</definedName>
    <definedName name="CRF_Submission" localSheetId="3">'[7]Sheet1'!$C$30</definedName>
    <definedName name="CRF_Submission" localSheetId="4">'[7]Sheet1'!$C$30</definedName>
    <definedName name="CRF_Submission" localSheetId="5">'[7]Sheet1'!$C$30</definedName>
    <definedName name="CRF_Submission" localSheetId="6">'[7]Sheet1'!$C$30</definedName>
    <definedName name="CRF_Submission" localSheetId="7">'[8]Sheet1'!$C$30</definedName>
    <definedName name="CRF_Submission" localSheetId="8">'[7]Sheet1'!$C$30</definedName>
    <definedName name="CRF_Submission" localSheetId="9">'[7]Sheet1'!$C$30</definedName>
    <definedName name="CRF_Submission">'[1]Sheet1'!$C$30</definedName>
    <definedName name="CRF_Summary2_Dyn10">#REF!</definedName>
    <definedName name="CRF_Summary2_Dyn11">#REF!</definedName>
    <definedName name="CRF_Summary2_Dyn12">#REF!</definedName>
    <definedName name="CRF_Summary2_Dyn13">#REF!</definedName>
    <definedName name="CRF_Summary2_Dyn14">#REF!</definedName>
    <definedName name="CRF_Summary2_Dyn15">#REF!</definedName>
    <definedName name="CRF_Table1.A_a_s2_Main">#REF!</definedName>
    <definedName name="CRF_Table1.A_a_s3_Dyn10" localSheetId="0">'[6]SB1A_1990'!$B$15:$B$15</definedName>
    <definedName name="CRF_Table1.A_a_s3_Dyn10">'[4]SB1A_1990'!$B$15:$B$15</definedName>
    <definedName name="CRF_Table1.A_a_s3_Dyn11" localSheetId="0">'[6]SB1A_1990'!$H$15:$H$15</definedName>
    <definedName name="CRF_Table1.A_a_s3_Dyn11">'[4]SB1A_1990'!$H$15:$H$15</definedName>
    <definedName name="CRF_Table1.A_a_s3_Dyn12" localSheetId="0">'[6]SB1A_1990'!$I$15:$I$15</definedName>
    <definedName name="CRF_Table1.A_a_s3_Dyn12">'[4]SB1A_1990'!$I$15:$I$15</definedName>
    <definedName name="CRF_Table1.A_a_s3_Dyn13" localSheetId="0">'[6]SB1A_1990'!$J$15:$J$15</definedName>
    <definedName name="CRF_Table1.A_a_s3_Dyn13">'[4]SB1A_1990'!$J$15:$J$15</definedName>
    <definedName name="CRF_Table1.A_a_s3_Dyn20" localSheetId="0">'[6]SB1A_1990'!$B$16:$B$16</definedName>
    <definedName name="CRF_Table1.A_a_s3_Dyn20">'[4]SB1A_1990'!$B$16:$B$16</definedName>
    <definedName name="CRF_Table1.A_a_s3_Dyn21" localSheetId="0">'[6]SB1A_1990'!$H$16:$H$16</definedName>
    <definedName name="CRF_Table1.A_a_s3_Dyn21">'[4]SB1A_1990'!$H$16:$H$16</definedName>
    <definedName name="CRF_Table1.A_a_s3_Dyn22">#REF!</definedName>
    <definedName name="CRF_Table1.A_a_s3_Dyn23">#REF!</definedName>
    <definedName name="CRF_Table1.A_a_s3_Dyn30" localSheetId="0">'[6]SB1A_1990'!#REF!</definedName>
    <definedName name="CRF_Table1.A_a_s3_Dyn30" localSheetId="6">'[4]SB1A_1990'!#REF!</definedName>
    <definedName name="CRF_Table1.A_a_s3_Dyn30">'[4]SB1A_1990'!#REF!</definedName>
    <definedName name="CRF_Table1.A_a_s3_Dyn31" localSheetId="0">'[6]SB1A_1990'!#REF!</definedName>
    <definedName name="CRF_Table1.A_a_s3_Dyn31" localSheetId="6">'[4]SB1A_1990'!#REF!</definedName>
    <definedName name="CRF_Table1.A_a_s3_Dyn31">'[4]SB1A_1990'!#REF!</definedName>
    <definedName name="CRF_Table1.A_a_s3_Dyn32" localSheetId="0">'[6]SB1A_1990'!#REF!</definedName>
    <definedName name="CRF_Table1.A_a_s3_Dyn32" localSheetId="6">'[4]SB1A_1990'!#REF!</definedName>
    <definedName name="CRF_Table1.A_a_s3_Dyn32">'[4]SB1A_1990'!#REF!</definedName>
    <definedName name="CRF_Table1.A_a_s3_Dyn33" localSheetId="0">'[6]SB1A_1990'!#REF!</definedName>
    <definedName name="CRF_Table1.A_a_s3_Dyn33" localSheetId="6">'[4]SB1A_1990'!#REF!</definedName>
    <definedName name="CRF_Table1.A_a_s3_Dyn33">'[4]SB1A_1990'!#REF!</definedName>
    <definedName name="CRF_Table1s1_Dyn10">#REF!</definedName>
    <definedName name="CRF_Table1s1_Dyn11">#REF!</definedName>
    <definedName name="CRF_Table1s1_Dyn12">#REF!</definedName>
    <definedName name="CRF_Table1s1_Dyn13">#REF!</definedName>
    <definedName name="CRF_Table2_II_.Fs1_Dyn1A17">#REF!</definedName>
    <definedName name="CRF_Table2_II_.Fs1_Dyn1A19">#REF!</definedName>
    <definedName name="CRF_Table2_II_.Fs1_Dyn1A21">#REF!</definedName>
    <definedName name="CRF_Table2_II_.Fs1_Dyn1A23">#REF!</definedName>
    <definedName name="CRF_Table2_II_.Fs1_Dyn1A25">#REF!</definedName>
    <definedName name="CRF_Table2_II_.Fs1_Dyn1A27">#REF!</definedName>
    <definedName name="CRF_Table2_II_.Fs1_Dyn2A30">#REF!</definedName>
    <definedName name="CRF_Table2_II_.Fs1_Dyn2A32">#REF!</definedName>
    <definedName name="CRF_Table2_II_.Fs1_Main">#REF!</definedName>
    <definedName name="CRF_Table2_II_s1_Dyn100">#REF!</definedName>
    <definedName name="CRF_Table2_II_s1_Dyn101">#REF!</definedName>
    <definedName name="CRF_Table2_II_s1_Dyn102">#REF!</definedName>
    <definedName name="CRF_Table2_II_s1_Dyn103">#REF!</definedName>
    <definedName name="CRF_Table2_II_s1_Dyn104">#REF!</definedName>
    <definedName name="CRF_Table2_II_s1_Dyn105">#REF!</definedName>
    <definedName name="CRF_Table2_II_s1_Dyn106">#REF!</definedName>
    <definedName name="CRF_Table2_II_s1_Dyn107">#REF!</definedName>
    <definedName name="CRF_Table2_II_s1_Dyn108">#REF!</definedName>
    <definedName name="CRF_Table2_II_s1_Dyn109">#REF!</definedName>
    <definedName name="CRF_Table2_II_s1_Dyn110">#REF!</definedName>
    <definedName name="CRF_Table2_II_s1_Dyn111">#REF!</definedName>
    <definedName name="CRF_Table2_II_s1_Dyn112">#REF!</definedName>
    <definedName name="CRF_Table2_II_s1_Dyn113">#REF!</definedName>
    <definedName name="CRF_Table2_II_s1_Dyn114">#REF!</definedName>
    <definedName name="CRF_Table2_II_s1_Dyn115">#REF!</definedName>
    <definedName name="CRF_Table2_II_s1_Dyn116">#REF!</definedName>
    <definedName name="CRF_Table2_II_s1_Dyn117">#REF!</definedName>
    <definedName name="CRF_Table2_II_s1_Dyn118">#REF!</definedName>
    <definedName name="CRF_Table2_II_s1_Dyn119">#REF!</definedName>
    <definedName name="CRF_Table2_II_s1_Dyn120">#REF!</definedName>
    <definedName name="CRF_Table2_II_s1_Dyn200">#REF!</definedName>
    <definedName name="CRF_Table2_II_s1_Dyn201">#REF!</definedName>
    <definedName name="CRF_Table2_II_s1_Dyn202">#REF!</definedName>
    <definedName name="CRF_Table2_II_s1_Dyn203">#REF!</definedName>
    <definedName name="CRF_Table2_II_s1_Dyn204">#REF!</definedName>
    <definedName name="CRF_Table2_II_s1_Dyn205">#REF!</definedName>
    <definedName name="CRF_Table2_II_s1_Dyn206">#REF!</definedName>
    <definedName name="CRF_Table2_II_s1_Dyn207">#REF!</definedName>
    <definedName name="CRF_Table2_II_s1_Dyn208">#REF!</definedName>
    <definedName name="CRF_Table2_II_s1_Dyn209">#REF!</definedName>
    <definedName name="CRF_Table2_II_s1_Dyn210">#REF!</definedName>
    <definedName name="CRF_Table2_II_s1_Dyn211">#REF!</definedName>
    <definedName name="CRF_Table2_II_s1_Dyn212">#REF!</definedName>
    <definedName name="CRF_Table2_II_s1_Dyn213">#REF!</definedName>
    <definedName name="CRF_Table2_II_s1_Dyn214">#REF!</definedName>
    <definedName name="CRF_Table2_II_s1_Dyn215">#REF!</definedName>
    <definedName name="CRF_Table2_II_s1_Dyn216">#REF!</definedName>
    <definedName name="CRF_Table2_II_s1_Dyn217">#REF!</definedName>
    <definedName name="CRF_Table2_II_s1_Dyn218">#REF!</definedName>
    <definedName name="CRF_Table2_II_s1_Dyn219">#REF!</definedName>
    <definedName name="CRF_Table2_II_s1_Dyn220">#REF!</definedName>
    <definedName name="CRF_Table2_II_s1_Dyn300">#REF!</definedName>
    <definedName name="CRF_Table2_II_s1_Dyn301">#REF!</definedName>
    <definedName name="CRF_Table2_II_s1_Dyn302">#REF!</definedName>
    <definedName name="CRF_Table2_II_s1_Dyn303">#REF!</definedName>
    <definedName name="CRF_Table2_II_s1_Dyn304">#REF!</definedName>
    <definedName name="CRF_Table2_II_s1_Dyn305">#REF!</definedName>
    <definedName name="CRF_Table2_II_s1_Dyn306">#REF!</definedName>
    <definedName name="CRF_Table2_II_s1_Dyn307">#REF!</definedName>
    <definedName name="CRF_Table2_II_s1_Dyn308">#REF!</definedName>
    <definedName name="CRF_Table2_II_s1_Dyn309">#REF!</definedName>
    <definedName name="CRF_Table2_II_s1_Dyn310">#REF!</definedName>
    <definedName name="CRF_Table2_II_s1_Dyn311">#REF!</definedName>
    <definedName name="CRF_Table2_II_s1_Dyn312">#REF!</definedName>
    <definedName name="CRF_Table2_II_s1_Dyn313">#REF!</definedName>
    <definedName name="CRF_Table2_II_s1_Dyn314">#REF!</definedName>
    <definedName name="CRF_Table2_II_s1_Dyn315">#REF!</definedName>
    <definedName name="CRF_Table2_II_s1_Dyn316">#REF!</definedName>
    <definedName name="CRF_Table2_II_s1_Dyn317">#REF!</definedName>
    <definedName name="CRF_Table2_II_s1_Dyn318">#REF!</definedName>
    <definedName name="CRF_Table2_II_s1_Dyn319">#REF!</definedName>
    <definedName name="CRF_Table2_II_s1_Dyn320">#REF!</definedName>
    <definedName name="CRF_Table2_II_s1_DynE3">#REF!</definedName>
    <definedName name="CRF_Table2_II_s1_DynF8">#REF!</definedName>
    <definedName name="CRF_Table2_II_s1_DynG">#REF!</definedName>
    <definedName name="CRF_Table2_II_s1_Main">#REF!</definedName>
    <definedName name="CRF_Table4s1_Dyn1">#REF!</definedName>
    <definedName name="CRF_Table4s1_DynA20">#REF!</definedName>
    <definedName name="CRF_Table4s1_Main">#REF!</definedName>
    <definedName name="_xlnm.Print_Area" localSheetId="0">'0.1) Contents'!$A$5:$E$37</definedName>
    <definedName name="_xlnm.Print_Area" localSheetId="2">'1) Total'!$A$1:$CA$65</definedName>
  </definedNames>
  <calcPr fullCalcOnLoad="1"/>
</workbook>
</file>

<file path=xl/sharedStrings.xml><?xml version="1.0" encoding="utf-8"?>
<sst xmlns="http://schemas.openxmlformats.org/spreadsheetml/2006/main" count="588" uniqueCount="225">
  <si>
    <t>直接排出量
シェア</t>
  </si>
  <si>
    <t>間接排出量
シェア</t>
  </si>
  <si>
    <t>産業</t>
  </si>
  <si>
    <t>農業</t>
  </si>
  <si>
    <t>廃棄物</t>
  </si>
  <si>
    <t>燃料からの漏出</t>
  </si>
  <si>
    <t>燃料の燃焼</t>
  </si>
  <si>
    <t>工業プロセス</t>
  </si>
  <si>
    <t>合計</t>
  </si>
  <si>
    <t>■前年比</t>
  </si>
  <si>
    <t>麻酔</t>
  </si>
  <si>
    <t>Total</t>
  </si>
  <si>
    <t>GWP</t>
  </si>
  <si>
    <t>計</t>
  </si>
  <si>
    <t>京都議定書
の基準年</t>
  </si>
  <si>
    <t>CH4</t>
  </si>
  <si>
    <r>
      <t>メタン（</t>
    </r>
    <r>
      <rPr>
        <sz val="11"/>
        <rFont val="Century"/>
        <family val="1"/>
      </rPr>
      <t>CH</t>
    </r>
    <r>
      <rPr>
        <vertAlign val="subscript"/>
        <sz val="11"/>
        <rFont val="Century"/>
        <family val="1"/>
      </rPr>
      <t>4</t>
    </r>
    <r>
      <rPr>
        <sz val="11"/>
        <rFont val="ＭＳ 明朝"/>
        <family val="1"/>
      </rPr>
      <t>）</t>
    </r>
  </si>
  <si>
    <t>N2O</t>
  </si>
  <si>
    <r>
      <t>一酸化二窒素（</t>
    </r>
    <r>
      <rPr>
        <sz val="11"/>
        <rFont val="Century"/>
        <family val="1"/>
      </rPr>
      <t>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</t>
    </r>
    <r>
      <rPr>
        <sz val="11"/>
        <rFont val="ＭＳ 明朝"/>
        <family val="1"/>
      </rPr>
      <t>）</t>
    </r>
  </si>
  <si>
    <t>HFCs</t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</si>
  <si>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 etc.</t>
    </r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</si>
  <si>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</t>
    </r>
    <r>
      <rPr>
        <sz val="11"/>
        <rFont val="ＭＳ 明朝"/>
        <family val="1"/>
      </rPr>
      <t>など</t>
    </r>
  </si>
  <si>
    <t>PFCs</t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</si>
  <si>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 etc.</t>
    </r>
  </si>
  <si>
    <r>
      <t>パーフルオロカーボン類
（</t>
    </r>
    <r>
      <rPr>
        <sz val="11"/>
        <rFont val="Century"/>
        <family val="1"/>
      </rPr>
      <t>PFCs</t>
    </r>
    <r>
      <rPr>
        <sz val="11"/>
        <rFont val="ＭＳ 明朝"/>
        <family val="1"/>
      </rPr>
      <t>）</t>
    </r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</si>
  <si>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</t>
    </r>
    <r>
      <rPr>
        <sz val="11"/>
        <rFont val="ＭＳ 明朝"/>
        <family val="1"/>
      </rPr>
      <t>など</t>
    </r>
  </si>
  <si>
    <t>SF6</t>
  </si>
  <si>
    <r>
      <t>二酸化炭素（</t>
    </r>
    <r>
      <rPr>
        <sz val="11"/>
        <rFont val="Century"/>
        <family val="1"/>
      </rPr>
      <t>CO</t>
    </r>
    <r>
      <rPr>
        <vertAlign val="subscript"/>
        <sz val="11"/>
        <rFont val="Century"/>
        <family val="1"/>
      </rPr>
      <t>2</t>
    </r>
    <r>
      <rPr>
        <sz val="11"/>
        <rFont val="ＭＳ 明朝"/>
        <family val="1"/>
      </rPr>
      <t>）</t>
    </r>
  </si>
  <si>
    <t>計</t>
  </si>
  <si>
    <t>直接排出量</t>
  </si>
  <si>
    <t>間接排出量</t>
  </si>
  <si>
    <t>家庭</t>
  </si>
  <si>
    <t>工業プロセス</t>
  </si>
  <si>
    <t>廃棄物</t>
  </si>
  <si>
    <t>その他</t>
  </si>
  <si>
    <t>合計</t>
  </si>
  <si>
    <t>排出源</t>
  </si>
  <si>
    <t>備考</t>
  </si>
  <si>
    <t>Note</t>
  </si>
  <si>
    <t>エネルギー転換部門</t>
  </si>
  <si>
    <t>産業部門</t>
  </si>
  <si>
    <t>運輸部門</t>
  </si>
  <si>
    <t>航空機</t>
  </si>
  <si>
    <t>自動車</t>
  </si>
  <si>
    <t>鉄道</t>
  </si>
  <si>
    <t>船舶</t>
  </si>
  <si>
    <t>民生部門</t>
  </si>
  <si>
    <t>業務</t>
  </si>
  <si>
    <t>家庭</t>
  </si>
  <si>
    <t>合計</t>
  </si>
  <si>
    <t>家庭部門</t>
  </si>
  <si>
    <t>工業プロセス</t>
  </si>
  <si>
    <t>廃棄物</t>
  </si>
  <si>
    <t>注：間接排出量</t>
  </si>
  <si>
    <t>　　電気事業者の発電に伴う排出量を電力消費量に応じて</t>
  </si>
  <si>
    <t>　　最終需要部門に配分した後の値。</t>
  </si>
  <si>
    <t>運輸</t>
  </si>
  <si>
    <r>
      <t xml:space="preserve">1A. </t>
    </r>
    <r>
      <rPr>
        <sz val="11"/>
        <rFont val="ＭＳ 明朝"/>
        <family val="1"/>
      </rPr>
      <t>燃料の燃焼</t>
    </r>
  </si>
  <si>
    <r>
      <t xml:space="preserve">1B. </t>
    </r>
    <r>
      <rPr>
        <sz val="11"/>
        <rFont val="ＭＳ 明朝"/>
        <family val="1"/>
      </rPr>
      <t>燃料からの漏出</t>
    </r>
  </si>
  <si>
    <r>
      <t xml:space="preserve">2. </t>
    </r>
    <r>
      <rPr>
        <sz val="11"/>
        <rFont val="ＭＳ 明朝"/>
        <family val="1"/>
      </rPr>
      <t>工業プロセス</t>
    </r>
  </si>
  <si>
    <r>
      <t xml:space="preserve">6. </t>
    </r>
    <r>
      <rPr>
        <sz val="11"/>
        <rFont val="ＭＳ 明朝"/>
        <family val="1"/>
      </rPr>
      <t>廃棄物</t>
    </r>
  </si>
  <si>
    <t>石油製品製造</t>
  </si>
  <si>
    <r>
      <t>HFC-134a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1,300</t>
    </r>
    <r>
      <rPr>
        <sz val="11"/>
        <rFont val="ＭＳ ゴシック"/>
        <family val="3"/>
      </rPr>
      <t>など</t>
    </r>
  </si>
  <si>
    <r>
      <t>PFC-14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6,500</t>
    </r>
    <r>
      <rPr>
        <sz val="11"/>
        <rFont val="ＭＳ ゴシック"/>
        <family val="3"/>
      </rPr>
      <t>など</t>
    </r>
  </si>
  <si>
    <r>
      <t>二酸化炭素（</t>
    </r>
    <r>
      <rPr>
        <sz val="12"/>
        <rFont val="Arial"/>
        <family val="2"/>
      </rPr>
      <t>CO</t>
    </r>
    <r>
      <rPr>
        <vertAlign val="subscript"/>
        <sz val="12"/>
        <rFont val="Arial"/>
        <family val="2"/>
      </rPr>
      <t>2</t>
    </r>
    <r>
      <rPr>
        <sz val="12"/>
        <rFont val="ＭＳ ゴシック"/>
        <family val="3"/>
      </rPr>
      <t>）排出</t>
    </r>
  </si>
  <si>
    <r>
      <t>一酸化二窒素（</t>
    </r>
    <r>
      <rPr>
        <sz val="12"/>
        <rFont val="Arial"/>
        <family val="2"/>
      </rPr>
      <t>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sz val="12"/>
        <rFont val="ＭＳ ゴシック"/>
        <family val="3"/>
      </rPr>
      <t>）</t>
    </r>
  </si>
  <si>
    <r>
      <t>六ふっ化硫黄（</t>
    </r>
    <r>
      <rPr>
        <sz val="12"/>
        <rFont val="Arial"/>
        <family val="2"/>
      </rPr>
      <t>SF</t>
    </r>
    <r>
      <rPr>
        <vertAlign val="subscript"/>
        <sz val="12"/>
        <rFont val="Arial"/>
        <family val="2"/>
      </rPr>
      <t>6</t>
    </r>
    <r>
      <rPr>
        <sz val="12"/>
        <rFont val="ＭＳ ゴシック"/>
        <family val="3"/>
      </rPr>
      <t>）</t>
    </r>
  </si>
  <si>
    <t>ﾊﾟﾙﾌﾟ紙板紙</t>
  </si>
  <si>
    <t>化 学</t>
  </si>
  <si>
    <t>窯業土石</t>
  </si>
  <si>
    <t>鉄 鋼</t>
  </si>
  <si>
    <t>機 械</t>
  </si>
  <si>
    <t>重複補正</t>
  </si>
  <si>
    <t>他業種･中小製造業</t>
  </si>
  <si>
    <t>事業用発電</t>
  </si>
  <si>
    <t>地域熱供給</t>
  </si>
  <si>
    <t>業務その他部門</t>
  </si>
  <si>
    <t>その他部門</t>
  </si>
  <si>
    <t>業務その他</t>
  </si>
  <si>
    <t>-</t>
  </si>
  <si>
    <t>シート名</t>
  </si>
  <si>
    <t>内容</t>
  </si>
  <si>
    <t>本シート</t>
  </si>
  <si>
    <t>エネルギー転換</t>
  </si>
  <si>
    <t>業務他</t>
  </si>
  <si>
    <t>Trend in GHGs Emissions</t>
  </si>
  <si>
    <t>[Mt CO2 eq.]</t>
  </si>
  <si>
    <t>Base year
of KP</t>
  </si>
  <si>
    <t xml:space="preserve">CO2 </t>
  </si>
  <si>
    <r>
      <t>メタン（</t>
    </r>
    <r>
      <rPr>
        <sz val="12"/>
        <rFont val="Arial"/>
        <family val="2"/>
      </rPr>
      <t>CH</t>
    </r>
    <r>
      <rPr>
        <vertAlign val="subscript"/>
        <sz val="12"/>
        <rFont val="Arial"/>
        <family val="2"/>
      </rPr>
      <t>4</t>
    </r>
    <r>
      <rPr>
        <sz val="12"/>
        <rFont val="ＭＳ ゴシック"/>
        <family val="3"/>
      </rPr>
      <t>）</t>
    </r>
  </si>
  <si>
    <r>
      <t>ハイドロフルオロカーボン類
（</t>
    </r>
    <r>
      <rPr>
        <sz val="11"/>
        <rFont val="Arial"/>
        <family val="2"/>
      </rPr>
      <t>HFCs</t>
    </r>
    <r>
      <rPr>
        <sz val="11"/>
        <rFont val="ＭＳ ゴシック"/>
        <family val="3"/>
      </rPr>
      <t>）</t>
    </r>
  </si>
  <si>
    <r>
      <t>パーフルオロカーボン類
（</t>
    </r>
    <r>
      <rPr>
        <sz val="11"/>
        <rFont val="Arial"/>
        <family val="2"/>
      </rPr>
      <t>PFCs</t>
    </r>
    <r>
      <rPr>
        <sz val="11"/>
        <rFont val="ＭＳ ゴシック"/>
        <family val="3"/>
      </rPr>
      <t>）</t>
    </r>
  </si>
  <si>
    <t>Gross Total</t>
  </si>
  <si>
    <t>Comoarison with the base year of KP</t>
  </si>
  <si>
    <t>Base year
of KP</t>
  </si>
  <si>
    <t xml:space="preserve">CO2 </t>
  </si>
  <si>
    <r>
      <t>ハイドロフルオロカーボン類
（</t>
    </r>
    <r>
      <rPr>
        <sz val="11"/>
        <rFont val="Century"/>
        <family val="1"/>
      </rPr>
      <t>HFCs</t>
    </r>
    <r>
      <rPr>
        <sz val="11"/>
        <rFont val="ＭＳ 明朝"/>
        <family val="1"/>
      </rPr>
      <t>）</t>
    </r>
  </si>
  <si>
    <t>-</t>
  </si>
  <si>
    <t>■シェア</t>
  </si>
  <si>
    <t>※LULUCF分野の排出・吸収量は除く</t>
  </si>
  <si>
    <t>その他エネルギー産業等</t>
  </si>
  <si>
    <t>京都議定書
の基準年</t>
  </si>
  <si>
    <t>■基準年比</t>
  </si>
  <si>
    <t>燃料</t>
  </si>
  <si>
    <t>燃料からの漏出</t>
  </si>
  <si>
    <t>1,000,000,000,000 g</t>
  </si>
  <si>
    <r>
      <t>10</t>
    </r>
    <r>
      <rPr>
        <vertAlign val="superscript"/>
        <sz val="11"/>
        <color indexed="8"/>
        <rFont val="ＭＳ Ｐゴシック"/>
        <family val="3"/>
      </rPr>
      <t xml:space="preserve">12 </t>
    </r>
    <r>
      <rPr>
        <sz val="11"/>
        <color indexed="8"/>
        <rFont val="ＭＳ Ｐゴシック"/>
        <family val="3"/>
      </rPr>
      <t>g</t>
    </r>
  </si>
  <si>
    <t>1 Mt</t>
  </si>
  <si>
    <t>1百万トン</t>
  </si>
  <si>
    <t>1,000,000,000 g</t>
  </si>
  <si>
    <r>
      <t>10</t>
    </r>
    <r>
      <rPr>
        <vertAlign val="superscript"/>
        <sz val="11"/>
        <color indexed="8"/>
        <rFont val="ＭＳ Ｐゴシック"/>
        <family val="3"/>
      </rPr>
      <t>9</t>
    </r>
    <r>
      <rPr>
        <sz val="11"/>
        <color indexed="8"/>
        <rFont val="ＭＳ Ｐゴシック"/>
        <family val="3"/>
      </rPr>
      <t xml:space="preserve"> g</t>
    </r>
  </si>
  <si>
    <t>1 kt</t>
  </si>
  <si>
    <t>1千トン</t>
  </si>
  <si>
    <t>1,000,000 g</t>
  </si>
  <si>
    <r>
      <t>10</t>
    </r>
    <r>
      <rPr>
        <vertAlign val="superscript"/>
        <sz val="11"/>
        <color indexed="8"/>
        <rFont val="ＭＳ Ｐゴシック"/>
        <family val="3"/>
      </rPr>
      <t>6</t>
    </r>
    <r>
      <rPr>
        <sz val="11"/>
        <color indexed="8"/>
        <rFont val="ＭＳ Ｐゴシック"/>
        <family val="3"/>
      </rPr>
      <t xml:space="preserve"> g</t>
    </r>
  </si>
  <si>
    <t>1 t</t>
  </si>
  <si>
    <t>1トン</t>
  </si>
  <si>
    <t>1,000 g</t>
  </si>
  <si>
    <r>
      <t>10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indexed="8"/>
        <rFont val="ＭＳ Ｐゴシック"/>
        <family val="3"/>
      </rPr>
      <t xml:space="preserve"> g</t>
    </r>
  </si>
  <si>
    <t>―</t>
  </si>
  <si>
    <t>1 g</t>
  </si>
  <si>
    <t>1300 など</t>
  </si>
  <si>
    <t>6500 など</t>
  </si>
  <si>
    <t>※IPCC第二次評価報告書（1995）より</t>
  </si>
  <si>
    <t>その他注意事項</t>
  </si>
  <si>
    <t>1．各排出量にLULUCF（土地利用、土地利用変化及び林業）分野の排出・吸収量は含まれていない。</t>
  </si>
  <si>
    <t>HFCs</t>
  </si>
  <si>
    <t>PFCs</t>
  </si>
  <si>
    <r>
      <t>HFC</t>
    </r>
    <r>
      <rPr>
        <sz val="11"/>
        <rFont val="ＭＳ 明朝"/>
        <family val="1"/>
      </rPr>
      <t>製造時の漏出</t>
    </r>
  </si>
  <si>
    <t xml:space="preserve"> </t>
  </si>
  <si>
    <t>0.1) Contents</t>
  </si>
  <si>
    <t>0.2) 計量単位</t>
  </si>
  <si>
    <t>1) Total</t>
  </si>
  <si>
    <t>2) CO2-Sector</t>
  </si>
  <si>
    <t>3) Allocated_CO2-Sector</t>
  </si>
  <si>
    <t>4) CO2-Share-KPBY</t>
  </si>
  <si>
    <t>6) CH4</t>
  </si>
  <si>
    <t>7) N2O</t>
  </si>
  <si>
    <t>8) F-gas</t>
  </si>
  <si>
    <t>うち廃棄物のエネルギー利用</t>
  </si>
  <si>
    <t>非製造業</t>
  </si>
  <si>
    <t>国立環境研究所　温室効果ガスインベントリオフィス</t>
  </si>
  <si>
    <t>http://www-gio.nies.go.jp/aboutghg/nir/nir-j.html</t>
  </si>
  <si>
    <r>
      <t xml:space="preserve">2010
</t>
    </r>
    <r>
      <rPr>
        <sz val="12"/>
        <rFont val="ＭＳ Ｐゴシック"/>
        <family val="3"/>
      </rPr>
      <t>（速報値）</t>
    </r>
  </si>
  <si>
    <r>
      <t>2010
（速報値）</t>
    </r>
  </si>
  <si>
    <r>
      <t xml:space="preserve">2010
</t>
    </r>
    <r>
      <rPr>
        <sz val="11"/>
        <rFont val="ＭＳ Ｐ明朝"/>
        <family val="1"/>
      </rPr>
      <t>（速報値）</t>
    </r>
  </si>
  <si>
    <r>
      <t xml:space="preserve">2010
</t>
    </r>
    <r>
      <rPr>
        <sz val="11"/>
        <rFont val="ＭＳ Ｐ明朝"/>
        <family val="1"/>
      </rPr>
      <t>（速報値）</t>
    </r>
  </si>
  <si>
    <r>
      <t>2011
（速報値）</t>
    </r>
  </si>
  <si>
    <r>
      <t>2012
（速報値）</t>
    </r>
  </si>
  <si>
    <r>
      <t>2013
（速報値）</t>
    </r>
  </si>
  <si>
    <r>
      <t>2014
（速報値）</t>
    </r>
  </si>
  <si>
    <r>
      <t>2015
（速報値）</t>
    </r>
  </si>
  <si>
    <r>
      <t>2016
（速報値）</t>
    </r>
  </si>
  <si>
    <r>
      <t>2017
（速報値）</t>
    </r>
  </si>
  <si>
    <r>
      <t>2018
（速報値）</t>
    </r>
  </si>
  <si>
    <r>
      <t>2019
（速報値）</t>
    </r>
  </si>
  <si>
    <r>
      <t>2020
（速報値）</t>
    </r>
  </si>
  <si>
    <t>日本の温室効果ガス排出量データ（1990～2010年度速報値）</t>
  </si>
  <si>
    <t>5) CO2-Share-2010</t>
  </si>
  <si>
    <t>2．2012年春報告予定の確定値との間には誤差が生じることがある。</t>
  </si>
  <si>
    <r>
      <t>６ふっ化硫黄（</t>
    </r>
    <r>
      <rPr>
        <sz val="11"/>
        <rFont val="Century"/>
        <family val="1"/>
      </rPr>
      <t>SF</t>
    </r>
    <r>
      <rPr>
        <vertAlign val="subscript"/>
        <sz val="11"/>
        <rFont val="Century"/>
        <family val="1"/>
      </rPr>
      <t>6</t>
    </r>
    <r>
      <rPr>
        <sz val="11"/>
        <rFont val="ＭＳ 明朝"/>
        <family val="1"/>
      </rPr>
      <t>）</t>
    </r>
  </si>
  <si>
    <r>
      <t>CO</t>
    </r>
    <r>
      <rPr>
        <vertAlign val="subscript"/>
        <sz val="11"/>
        <color indexed="8"/>
        <rFont val="ＭＳ Ｐゴシック"/>
        <family val="3"/>
      </rPr>
      <t>2</t>
    </r>
  </si>
  <si>
    <r>
      <t>CH</t>
    </r>
    <r>
      <rPr>
        <vertAlign val="subscript"/>
        <sz val="11"/>
        <color indexed="8"/>
        <rFont val="ＭＳ Ｐゴシック"/>
        <family val="3"/>
      </rPr>
      <t>4</t>
    </r>
  </si>
  <si>
    <r>
      <t>SF</t>
    </r>
    <r>
      <rPr>
        <vertAlign val="subscript"/>
        <sz val="11"/>
        <color indexed="8"/>
        <rFont val="ＭＳ Ｐゴシック"/>
        <family val="3"/>
      </rPr>
      <t>6</t>
    </r>
  </si>
  <si>
    <r>
      <t>[Gg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]</t>
    </r>
  </si>
  <si>
    <r>
      <t>[Gg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]</t>
    </r>
  </si>
  <si>
    <r>
      <t>■</t>
    </r>
    <r>
      <rPr>
        <sz val="11"/>
        <rFont val="Century"/>
        <family val="1"/>
      </rPr>
      <t>CH</t>
    </r>
    <r>
      <rPr>
        <vertAlign val="subscript"/>
        <sz val="11"/>
        <rFont val="Century"/>
        <family val="1"/>
      </rPr>
      <t>4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CH</t>
    </r>
    <r>
      <rPr>
        <vertAlign val="subscript"/>
        <sz val="11"/>
        <rFont val="Century"/>
        <family val="1"/>
      </rPr>
      <t>4</t>
    </r>
    <r>
      <rPr>
        <sz val="11"/>
        <rFont val="Century"/>
        <family val="1"/>
      </rPr>
      <t xml:space="preserve"> ] (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)</t>
    </r>
  </si>
  <si>
    <r>
      <t>■</t>
    </r>
    <r>
      <rPr>
        <sz val="11"/>
        <rFont val="Century"/>
        <family val="1"/>
      </rPr>
      <t>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O] (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)</t>
    </r>
  </si>
  <si>
    <r>
      <t>HCFC22</t>
    </r>
    <r>
      <rPr>
        <sz val="11"/>
        <rFont val="ＭＳ 明朝"/>
        <family val="1"/>
      </rPr>
      <t>製造時の副成</t>
    </r>
    <r>
      <rPr>
        <sz val="11"/>
        <rFont val="Century Schoolbook"/>
        <family val="1"/>
      </rPr>
      <t>HFC23</t>
    </r>
  </si>
  <si>
    <r>
      <rPr>
        <sz val="11"/>
        <rFont val="ＭＳ Ｐ明朝"/>
        <family val="1"/>
      </rPr>
      <t>冷媒</t>
    </r>
  </si>
  <si>
    <r>
      <rPr>
        <sz val="11"/>
        <rFont val="ＭＳ 明朝"/>
        <family val="1"/>
      </rPr>
      <t>発泡</t>
    </r>
  </si>
  <si>
    <r>
      <rPr>
        <sz val="11"/>
        <rFont val="ＭＳ 明朝"/>
        <family val="1"/>
      </rPr>
      <t>消火剤</t>
    </r>
  </si>
  <si>
    <r>
      <rPr>
        <sz val="11"/>
        <rFont val="ＭＳ 明朝"/>
        <family val="1"/>
      </rPr>
      <t>エアゾール・</t>
    </r>
    <r>
      <rPr>
        <sz val="11"/>
        <rFont val="Century Schoolbook"/>
        <family val="1"/>
      </rPr>
      <t>MDI</t>
    </r>
  </si>
  <si>
    <r>
      <rPr>
        <sz val="11"/>
        <rFont val="ＭＳ 明朝"/>
        <family val="1"/>
      </rPr>
      <t>半導体製造</t>
    </r>
  </si>
  <si>
    <r>
      <rPr>
        <sz val="11"/>
        <rFont val="ＭＳ Ｐ明朝"/>
        <family val="1"/>
      </rPr>
      <t>アルミニウム精錬</t>
    </r>
  </si>
  <si>
    <r>
      <t>PFCs</t>
    </r>
    <r>
      <rPr>
        <sz val="11"/>
        <rFont val="ＭＳ Ｐ明朝"/>
        <family val="1"/>
      </rPr>
      <t>製造時の漏出</t>
    </r>
  </si>
  <si>
    <r>
      <rPr>
        <sz val="11"/>
        <rFont val="ＭＳ Ｐ明朝"/>
        <family val="1"/>
      </rPr>
      <t>溶剤</t>
    </r>
  </si>
  <si>
    <r>
      <rPr>
        <sz val="11"/>
        <rFont val="ＭＳ Ｐ明朝"/>
        <family val="1"/>
      </rPr>
      <t>半導体製造</t>
    </r>
  </si>
  <si>
    <r>
      <t>SF</t>
    </r>
    <r>
      <rPr>
        <vertAlign val="subscript"/>
        <sz val="11"/>
        <rFont val="Century Schoolbook"/>
        <family val="1"/>
      </rPr>
      <t>6</t>
    </r>
  </si>
  <si>
    <r>
      <rPr>
        <sz val="11"/>
        <rFont val="ＭＳ Ｐ明朝"/>
        <family val="1"/>
      </rPr>
      <t>マグネシウム等鋳造</t>
    </r>
  </si>
  <si>
    <r>
      <t>SF</t>
    </r>
    <r>
      <rPr>
        <vertAlign val="subscript"/>
        <sz val="11"/>
        <rFont val="Century Schoolbook"/>
        <family val="1"/>
      </rPr>
      <t>6</t>
    </r>
    <r>
      <rPr>
        <sz val="11"/>
        <rFont val="ＭＳ Ｐ明朝"/>
        <family val="1"/>
      </rPr>
      <t>製造時の漏出</t>
    </r>
  </si>
  <si>
    <r>
      <rPr>
        <sz val="11"/>
        <rFont val="ＭＳ Ｐ明朝"/>
        <family val="1"/>
      </rPr>
      <t>半導体製造</t>
    </r>
  </si>
  <si>
    <r>
      <rPr>
        <sz val="11"/>
        <rFont val="ＭＳ 明朝"/>
        <family val="1"/>
      </rPr>
      <t>電気絶縁ガス使用機器</t>
    </r>
  </si>
  <si>
    <r>
      <t xml:space="preserve">F-gas </t>
    </r>
    <r>
      <rPr>
        <sz val="11"/>
        <rFont val="ＭＳ Ｐ明朝"/>
        <family val="1"/>
      </rPr>
      <t>合計</t>
    </r>
  </si>
  <si>
    <r>
      <rPr>
        <sz val="11"/>
        <rFont val="ＭＳ 明朝"/>
        <family val="1"/>
      </rPr>
      <t>■シェア</t>
    </r>
  </si>
  <si>
    <r>
      <rPr>
        <sz val="11"/>
        <rFont val="ＭＳ 明朝"/>
        <family val="1"/>
      </rPr>
      <t>■基準年比</t>
    </r>
  </si>
  <si>
    <r>
      <rPr>
        <sz val="11"/>
        <rFont val="ＭＳ 明朝"/>
        <family val="1"/>
      </rPr>
      <t>■前年比</t>
    </r>
  </si>
  <si>
    <r>
      <t xml:space="preserve">2010   
</t>
    </r>
    <r>
      <rPr>
        <sz val="12"/>
        <rFont val="ＭＳ Ｐゴシック"/>
        <family val="3"/>
      </rPr>
      <t>（速報値）</t>
    </r>
  </si>
  <si>
    <t>―</t>
  </si>
  <si>
    <t>その他</t>
  </si>
  <si>
    <r>
      <t>N</t>
    </r>
    <r>
      <rPr>
        <vertAlign val="subscript"/>
        <sz val="11"/>
        <color indexed="8"/>
        <rFont val="ＭＳ Ｐゴシック"/>
        <family val="3"/>
      </rPr>
      <t>2</t>
    </r>
    <r>
      <rPr>
        <sz val="11"/>
        <color indexed="8"/>
        <rFont val="ＭＳ Ｐゴシック"/>
        <family val="3"/>
      </rPr>
      <t>O</t>
    </r>
  </si>
  <si>
    <t>各温室効果ガス排出量の推移</t>
  </si>
  <si>
    <t>1 Tg</t>
  </si>
  <si>
    <t>1 Gg</t>
  </si>
  <si>
    <t>1 Mg</t>
  </si>
  <si>
    <t>1 kg</t>
  </si>
  <si>
    <t>■単位に関して</t>
  </si>
  <si>
    <t>■地球温暖化係数（GWP)：時間枠＝100年</t>
  </si>
  <si>
    <t>単位、地球温暖化係数およびその他注意事項</t>
  </si>
  <si>
    <t>各温室効果ガス排出量の推移</t>
  </si>
  <si>
    <r>
      <t>F-gas（HFCs, PFCs, SF</t>
    </r>
    <r>
      <rPr>
        <vertAlign val="subscript"/>
        <sz val="11"/>
        <rFont val="ＭＳ 明朝"/>
        <family val="1"/>
      </rPr>
      <t>6</t>
    </r>
    <r>
      <rPr>
        <sz val="11"/>
        <rFont val="ＭＳ 明朝"/>
        <family val="1"/>
      </rPr>
      <t>）排出量の推移（1995年～）</t>
    </r>
  </si>
  <si>
    <r>
      <t>部門別CO</t>
    </r>
    <r>
      <rPr>
        <vertAlign val="subscript"/>
        <sz val="11"/>
        <rFont val="ＭＳ 明朝"/>
        <family val="1"/>
      </rPr>
      <t xml:space="preserve">2 </t>
    </r>
    <r>
      <rPr>
        <sz val="11"/>
        <rFont val="ＭＳ 明朝"/>
        <family val="1"/>
      </rPr>
      <t>排出量（直接排出量[自家発・産業用蒸気配分後]）の推移（簡約表）</t>
    </r>
  </si>
  <si>
    <r>
      <t>部門別CO</t>
    </r>
    <r>
      <rPr>
        <vertAlign val="subscript"/>
        <sz val="11"/>
        <rFont val="ＭＳ 明朝"/>
        <family val="1"/>
      </rPr>
      <t xml:space="preserve">2 </t>
    </r>
    <r>
      <rPr>
        <sz val="11"/>
        <rFont val="ＭＳ 明朝"/>
        <family val="1"/>
      </rPr>
      <t>排出量（間接排出量[電気・熱配分後]）の推移（簡約表）</t>
    </r>
  </si>
  <si>
    <r>
      <t>京都議定書の基準年の部門別CO</t>
    </r>
    <r>
      <rPr>
        <vertAlign val="subscript"/>
        <sz val="11"/>
        <rFont val="ＭＳ 明朝"/>
        <family val="1"/>
      </rPr>
      <t xml:space="preserve">2 </t>
    </r>
    <r>
      <rPr>
        <sz val="11"/>
        <rFont val="ＭＳ 明朝"/>
        <family val="1"/>
      </rPr>
      <t>排出量のシェア</t>
    </r>
  </si>
  <si>
    <r>
      <t>2010年度（速報値）の部門別CO</t>
    </r>
    <r>
      <rPr>
        <vertAlign val="subscript"/>
        <sz val="11"/>
        <rFont val="ＭＳ 明朝"/>
        <family val="1"/>
      </rPr>
      <t xml:space="preserve">2 </t>
    </r>
    <r>
      <rPr>
        <sz val="11"/>
        <rFont val="ＭＳ 明朝"/>
        <family val="1"/>
      </rPr>
      <t>排出量のシェア</t>
    </r>
  </si>
  <si>
    <r>
      <t>CH</t>
    </r>
    <r>
      <rPr>
        <vertAlign val="subscript"/>
        <sz val="11"/>
        <rFont val="ＭＳ 明朝"/>
        <family val="1"/>
      </rPr>
      <t xml:space="preserve">4 </t>
    </r>
    <r>
      <rPr>
        <sz val="11"/>
        <rFont val="ＭＳ 明朝"/>
        <family val="1"/>
      </rPr>
      <t>排出量の推移（簡約表）</t>
    </r>
  </si>
  <si>
    <r>
      <t>N</t>
    </r>
    <r>
      <rPr>
        <vertAlign val="subscript"/>
        <sz val="11"/>
        <rFont val="ＭＳ 明朝"/>
        <family val="1"/>
      </rPr>
      <t>2</t>
    </r>
    <r>
      <rPr>
        <sz val="11"/>
        <rFont val="ＭＳ 明朝"/>
        <family val="1"/>
      </rPr>
      <t>O 排出量の推移（簡約表）</t>
    </r>
  </si>
  <si>
    <t>3．京都議定書の基準年の値は、「割当量報告書」（2006年8月提出、2007年3月改訂）で報告された1990年の</t>
  </si>
  <si>
    <t xml:space="preserve">　　一方、毎年報告される1990年値、1995年値は算定方法の変更等により変更されうる。
</t>
  </si>
  <si>
    <r>
      <t>　　CO</t>
    </r>
    <r>
      <rPr>
        <vertAlign val="subscript"/>
        <sz val="11"/>
        <color indexed="8"/>
        <rFont val="ＭＳ Ｐゴシック"/>
        <family val="3"/>
      </rPr>
      <t>2</t>
    </r>
    <r>
      <rPr>
        <sz val="11"/>
        <color indexed="8"/>
        <rFont val="ＭＳ Ｐゴシック"/>
        <family val="3"/>
      </rPr>
      <t>、CH</t>
    </r>
    <r>
      <rPr>
        <vertAlign val="subscript"/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、N</t>
    </r>
    <r>
      <rPr>
        <vertAlign val="subscript"/>
        <sz val="11"/>
        <color indexed="8"/>
        <rFont val="ＭＳ Ｐゴシック"/>
        <family val="3"/>
      </rPr>
      <t>2</t>
    </r>
    <r>
      <rPr>
        <sz val="11"/>
        <color indexed="8"/>
        <rFont val="ＭＳ Ｐゴシック"/>
        <family val="3"/>
      </rPr>
      <t>Oの排出量および1995年のHFCs、PFCs、SF</t>
    </r>
    <r>
      <rPr>
        <vertAlign val="subscript"/>
        <sz val="11"/>
        <color indexed="8"/>
        <rFont val="ＭＳ Ｐゴシック"/>
        <family val="3"/>
      </rPr>
      <t>6</t>
    </r>
    <r>
      <rPr>
        <sz val="11"/>
        <color indexed="8"/>
        <rFont val="ＭＳ Ｐゴシック"/>
        <family val="3"/>
      </rPr>
      <t xml:space="preserve"> の排出量であり、変更されることはない。</t>
    </r>
  </si>
  <si>
    <r>
      <rPr>
        <sz val="11"/>
        <rFont val="ＭＳ 明朝"/>
        <family val="1"/>
      </rPr>
      <t>■排出量　</t>
    </r>
    <r>
      <rPr>
        <sz val="11"/>
        <rFont val="Century"/>
        <family val="1"/>
      </rPr>
      <t>[</t>
    </r>
    <r>
      <rPr>
        <sz val="11"/>
        <rFont val="ＭＳ 明朝"/>
        <family val="1"/>
      </rPr>
      <t>百万</t>
    </r>
    <r>
      <rPr>
        <sz val="11"/>
        <rFont val="Century"/>
        <family val="1"/>
      </rPr>
      <t>t CO</t>
    </r>
    <r>
      <rPr>
        <vertAlign val="subscript"/>
        <sz val="11"/>
        <rFont val="Century"/>
        <family val="1"/>
      </rPr>
      <t xml:space="preserve">2 </t>
    </r>
    <r>
      <rPr>
        <sz val="11"/>
        <rFont val="ＭＳ 明朝"/>
        <family val="1"/>
      </rPr>
      <t>換算</t>
    </r>
    <r>
      <rPr>
        <sz val="11"/>
        <rFont val="Century"/>
        <family val="1"/>
      </rPr>
      <t>]</t>
    </r>
  </si>
  <si>
    <r>
      <t>部門別CO</t>
    </r>
    <r>
      <rPr>
        <b/>
        <vertAlign val="subscript"/>
        <sz val="16"/>
        <rFont val="ＭＳ Ｐゴシック"/>
        <family val="3"/>
      </rPr>
      <t xml:space="preserve">2 </t>
    </r>
    <r>
      <rPr>
        <b/>
        <sz val="16"/>
        <rFont val="ＭＳ Ｐゴシック"/>
        <family val="3"/>
      </rPr>
      <t>排出量（直接排出量[自家発・産業用蒸気配分後]）の推移</t>
    </r>
  </si>
  <si>
    <r>
      <t>■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]</t>
    </r>
  </si>
  <si>
    <r>
      <t>■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[Mt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]</t>
    </r>
  </si>
  <si>
    <r>
      <t>部門別CO</t>
    </r>
    <r>
      <rPr>
        <b/>
        <vertAlign val="subscript"/>
        <sz val="16"/>
        <rFont val="ＭＳ Ｐゴシック"/>
        <family val="3"/>
      </rPr>
      <t xml:space="preserve">2 </t>
    </r>
    <r>
      <rPr>
        <b/>
        <sz val="16"/>
        <rFont val="ＭＳ Ｐゴシック"/>
        <family val="3"/>
      </rPr>
      <t>排出量（間接排出量[電気・熱配分後]）の推移</t>
    </r>
  </si>
  <si>
    <r>
      <t>京都議定書の基準年の部門別CO</t>
    </r>
    <r>
      <rPr>
        <b/>
        <vertAlign val="subscript"/>
        <sz val="16"/>
        <rFont val="ＭＳ Ｐゴシック"/>
        <family val="3"/>
      </rPr>
      <t xml:space="preserve">2 </t>
    </r>
    <r>
      <rPr>
        <b/>
        <sz val="16"/>
        <rFont val="ＭＳ Ｐゴシック"/>
        <family val="3"/>
      </rPr>
      <t>排出量のシェア</t>
    </r>
  </si>
  <si>
    <r>
      <t>2010年度（速報値）の部門別CO</t>
    </r>
    <r>
      <rPr>
        <b/>
        <vertAlign val="subscript"/>
        <sz val="16"/>
        <rFont val="ＭＳ Ｐゴシック"/>
        <family val="3"/>
      </rPr>
      <t xml:space="preserve">2 </t>
    </r>
    <r>
      <rPr>
        <b/>
        <sz val="16"/>
        <rFont val="ＭＳ Ｐゴシック"/>
        <family val="3"/>
      </rPr>
      <t>排出量のシェア</t>
    </r>
  </si>
  <si>
    <r>
      <t>CH</t>
    </r>
    <r>
      <rPr>
        <b/>
        <vertAlign val="subscript"/>
        <sz val="16"/>
        <rFont val="ＭＳ Ｐゴシック"/>
        <family val="3"/>
      </rPr>
      <t>4</t>
    </r>
    <r>
      <rPr>
        <b/>
        <sz val="16"/>
        <rFont val="ＭＳ Ｐゴシック"/>
        <family val="3"/>
      </rPr>
      <t>排出量の推移</t>
    </r>
  </si>
  <si>
    <r>
      <t>■排出量</t>
    </r>
    <r>
      <rPr>
        <sz val="11"/>
        <rFont val="Century"/>
        <family val="1"/>
      </rPr>
      <t>(CO</t>
    </r>
    <r>
      <rPr>
        <vertAlign val="subscript"/>
        <sz val="11"/>
        <rFont val="Century"/>
        <family val="1"/>
      </rPr>
      <t xml:space="preserve">2 </t>
    </r>
    <r>
      <rPr>
        <sz val="11"/>
        <rFont val="ＭＳ 明朝"/>
        <family val="1"/>
      </rPr>
      <t>換算</t>
    </r>
    <r>
      <rPr>
        <sz val="11"/>
        <rFont val="Century"/>
        <family val="1"/>
      </rPr>
      <t xml:space="preserve">) </t>
    </r>
    <r>
      <rPr>
        <sz val="11"/>
        <rFont val="ＭＳ 明朝"/>
        <family val="1"/>
      </rPr>
      <t>　</t>
    </r>
    <r>
      <rPr>
        <sz val="11"/>
        <rFont val="Century"/>
        <family val="1"/>
      </rPr>
      <t>[Gg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 xml:space="preserve"> eq.]</t>
    </r>
  </si>
  <si>
    <r>
      <t>N</t>
    </r>
    <r>
      <rPr>
        <b/>
        <vertAlign val="subscript"/>
        <sz val="16"/>
        <rFont val="ＭＳ Ｐゴシック"/>
        <family val="3"/>
      </rPr>
      <t>2</t>
    </r>
    <r>
      <rPr>
        <b/>
        <sz val="16"/>
        <rFont val="ＭＳ Ｐゴシック"/>
        <family val="3"/>
      </rPr>
      <t>O排出量の推移</t>
    </r>
  </si>
  <si>
    <r>
      <t>■排出量</t>
    </r>
    <r>
      <rPr>
        <sz val="11"/>
        <rFont val="Century"/>
        <family val="1"/>
      </rPr>
      <t>(CO</t>
    </r>
    <r>
      <rPr>
        <vertAlign val="subscript"/>
        <sz val="11"/>
        <rFont val="Century"/>
        <family val="1"/>
      </rPr>
      <t>2</t>
    </r>
    <r>
      <rPr>
        <sz val="11"/>
        <rFont val="ＭＳ 明朝"/>
        <family val="1"/>
      </rPr>
      <t>換算</t>
    </r>
    <r>
      <rPr>
        <sz val="11"/>
        <rFont val="Century"/>
        <family val="1"/>
      </rPr>
      <t>)</t>
    </r>
    <r>
      <rPr>
        <sz val="11"/>
        <rFont val="ＭＳ 明朝"/>
        <family val="1"/>
      </rPr>
      <t>　</t>
    </r>
    <r>
      <rPr>
        <sz val="11"/>
        <rFont val="Century"/>
        <family val="1"/>
      </rPr>
      <t>[Gg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 xml:space="preserve"> eq.]</t>
    </r>
  </si>
  <si>
    <r>
      <t>F-gas（HFCs, PFCs, SF</t>
    </r>
    <r>
      <rPr>
        <b/>
        <vertAlign val="subscript"/>
        <sz val="16"/>
        <rFont val="ＭＳ Ｐゴシック"/>
        <family val="3"/>
      </rPr>
      <t>6</t>
    </r>
    <r>
      <rPr>
        <b/>
        <sz val="16"/>
        <rFont val="ＭＳ Ｐゴシック"/>
        <family val="3"/>
      </rPr>
      <t>）排出量の推移（1995年～）</t>
    </r>
  </si>
  <si>
    <r>
      <rPr>
        <sz val="11"/>
        <rFont val="ＭＳ 明朝"/>
        <family val="1"/>
      </rPr>
      <t>■排出量</t>
    </r>
    <r>
      <rPr>
        <sz val="11"/>
        <rFont val="Century Schoolbook"/>
        <family val="1"/>
      </rPr>
      <t>(CO</t>
    </r>
    <r>
      <rPr>
        <vertAlign val="subscript"/>
        <sz val="11"/>
        <rFont val="Century Schoolbook"/>
        <family val="1"/>
      </rPr>
      <t>2</t>
    </r>
    <r>
      <rPr>
        <sz val="11"/>
        <rFont val="ＭＳ 明朝"/>
        <family val="1"/>
      </rPr>
      <t>換算</t>
    </r>
    <r>
      <rPr>
        <sz val="11"/>
        <rFont val="Century Schoolbook"/>
        <family val="1"/>
      </rPr>
      <t xml:space="preserve">) </t>
    </r>
    <r>
      <rPr>
        <sz val="11"/>
        <rFont val="ＭＳ 明朝"/>
        <family val="1"/>
      </rPr>
      <t>　</t>
    </r>
    <r>
      <rPr>
        <sz val="11"/>
        <rFont val="Century Schoolbook"/>
        <family val="1"/>
      </rPr>
      <t>[Gg CO</t>
    </r>
    <r>
      <rPr>
        <vertAlign val="subscript"/>
        <sz val="11"/>
        <rFont val="Century Schoolbook"/>
        <family val="1"/>
      </rPr>
      <t>2</t>
    </r>
    <r>
      <rPr>
        <sz val="11"/>
        <rFont val="Century Schoolbook"/>
        <family val="1"/>
      </rPr>
      <t xml:space="preserve"> eq.]</t>
    </r>
  </si>
  <si>
    <t>NO</t>
  </si>
  <si>
    <t>―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</si>
</sst>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%"/>
    <numFmt numFmtId="180" formatCode="0.00_ "/>
    <numFmt numFmtId="181" formatCode="0.00_);\(0.00\)"/>
    <numFmt numFmtId="182" formatCode="0.000_);\(0.000\)"/>
    <numFmt numFmtId="183" formatCode="#,##0.0000"/>
    <numFmt numFmtId="184" formatCode="#,##0.00_ "/>
    <numFmt numFmtId="185" formatCode="#,##0.0%;[Red]\-#,##0.0%"/>
    <numFmt numFmtId="186" formatCode="0.0000000000_ "/>
    <numFmt numFmtId="187" formatCode="#,##0.00_ ;[Red]\-#,##0.00\ "/>
    <numFmt numFmtId="188" formatCode="#,##0.00_);[Red]\(#,##0.00\)"/>
    <numFmt numFmtId="189" formatCode="#,##0.0_);[Red]\(#,##0.0\)"/>
    <numFmt numFmtId="190" formatCode="#,##0_);[Red]\(#,##0\)"/>
    <numFmt numFmtId="191" formatCode="#,##0.00000_ "/>
    <numFmt numFmtId="192" formatCode="#,##0.000000_ "/>
    <numFmt numFmtId="193" formatCode="#,##0.00000000_ "/>
    <numFmt numFmtId="194" formatCode="#0.0%;[Red]\-#0.0%"/>
    <numFmt numFmtId="195" formatCode="#,##0.00000000000000000000_ "/>
    <numFmt numFmtId="196" formatCode="#,##0.000_ "/>
    <numFmt numFmtId="197" formatCode="0.0000%"/>
    <numFmt numFmtId="198" formatCode="#,##0.0000_);[Red]\(#,##0.0000\)"/>
    <numFmt numFmtId="199" formatCode="#,##0_ ;[Red]\-#,##0\ "/>
    <numFmt numFmtId="200" formatCode="0_);[Red]\(0\)"/>
    <numFmt numFmtId="201" formatCode="&quot;平成&quot;#&quot;年&quot;"/>
    <numFmt numFmtId="202" formatCode="#,##0.00000000_ ;[Red]\-#,##0.00000000\ "/>
    <numFmt numFmtId="203" formatCode="#,##0.00000000000;[Red]\-#,##0.00000000000"/>
    <numFmt numFmtId="204" formatCode="0.E+00"/>
    <numFmt numFmtId="205" formatCode="0.0.E+00"/>
    <numFmt numFmtId="206" formatCode="#,##0.000000000_ ;[Red]\-#,##0.000000000\ "/>
    <numFmt numFmtId="207" formatCode="#,##0.0000000_ ;[Red]\-#,##0.0000000\ "/>
    <numFmt numFmtId="208" formatCode="#,##0.000000_ ;[Red]\-#,##0.000000\ "/>
    <numFmt numFmtId="209" formatCode="#,##0.00000_ ;[Red]\-#,##0.00000\ "/>
    <numFmt numFmtId="210" formatCode="#,##0.0000_ ;[Red]\-#,##0.0000\ "/>
    <numFmt numFmtId="211" formatCode="#,##0.000_ ;[Red]\-#,##0.000\ "/>
    <numFmt numFmtId="212" formatCode="#,##0.0_ ;[Red]\-#,##0.0\ "/>
    <numFmt numFmtId="213" formatCode="#,##0.0000_ "/>
    <numFmt numFmtId="214" formatCode="#,##0.0000000_ "/>
    <numFmt numFmtId="215" formatCode="0.0E+00"/>
    <numFmt numFmtId="216" formatCode="#0%;[Red]\-#0%"/>
    <numFmt numFmtId="217" formatCode="#,##0.0;[Red]\-#,##0.0"/>
    <numFmt numFmtId="218" formatCode="0.0_ ;[Red]\-0.0\ "/>
    <numFmt numFmtId="219" formatCode="0;_峿"/>
    <numFmt numFmtId="220" formatCode="yyyy/mm/dd"/>
    <numFmt numFmtId="221" formatCode="0.000%"/>
    <numFmt numFmtId="222" formatCode="#,##0.00%;[Red]\-#,##0.00%"/>
    <numFmt numFmtId="223" formatCode="#,##0.000%;[Red]\-#,##0.000%"/>
    <numFmt numFmtId="224" formatCode="#0.00%;[Red]\-#0.00%"/>
    <numFmt numFmtId="225" formatCode="#,##0.0000%;[Red]\-#,##0.0000%"/>
  </numFmts>
  <fonts count="106">
    <font>
      <sz val="11"/>
      <name val="ＭＳ Ｐゴシック"/>
      <family val="3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12"/>
      <name val="細明朝体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Century"/>
      <family val="1"/>
    </font>
    <font>
      <sz val="11"/>
      <name val="ＭＳ 明朝"/>
      <family val="1"/>
    </font>
    <font>
      <vertAlign val="subscript"/>
      <sz val="11"/>
      <name val="Century"/>
      <family val="1"/>
    </font>
    <font>
      <sz val="10"/>
      <name val="ＭＳ 明朝"/>
      <family val="1"/>
    </font>
    <font>
      <sz val="11"/>
      <name val="ＭＳ Ｐ明朝"/>
      <family val="1"/>
    </font>
    <font>
      <b/>
      <sz val="11"/>
      <name val="Century"/>
      <family val="1"/>
    </font>
    <font>
      <sz val="11"/>
      <name val="ＭＳ ゴシック"/>
      <family val="3"/>
    </font>
    <font>
      <sz val="11"/>
      <name val="Arial"/>
      <family val="2"/>
    </font>
    <font>
      <sz val="12"/>
      <name val="ＭＳ ゴシック"/>
      <family val="3"/>
    </font>
    <font>
      <sz val="12"/>
      <name val="Arial"/>
      <family val="2"/>
    </font>
    <font>
      <vertAlign val="subscript"/>
      <sz val="12"/>
      <name val="Arial"/>
      <family val="2"/>
    </font>
    <font>
      <sz val="18"/>
      <name val="ＨＧｺﾞｼｯｸE-PRO"/>
      <family val="3"/>
    </font>
    <font>
      <sz val="16"/>
      <name val="ＨＧｺﾞｼｯｸE-PRO"/>
      <family val="3"/>
    </font>
    <font>
      <sz val="12"/>
      <name val="ＭＳ Ｐゴシック"/>
      <family val="3"/>
    </font>
    <font>
      <sz val="11"/>
      <color indexed="55"/>
      <name val="ＭＳ Ｐ明朝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1"/>
      <color indexed="55"/>
      <name val="Century"/>
      <family val="1"/>
    </font>
    <font>
      <sz val="9"/>
      <name val="ＭＳ Ｐ明朝"/>
      <family val="1"/>
    </font>
    <font>
      <vertAlign val="subscript"/>
      <sz val="11"/>
      <name val="ＭＳ 明朝"/>
      <family val="1"/>
    </font>
    <font>
      <sz val="11"/>
      <color indexed="8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vertAlign val="subscript"/>
      <sz val="11"/>
      <color indexed="8"/>
      <name val="ＭＳ Ｐゴシック"/>
      <family val="3"/>
    </font>
    <font>
      <vertAlign val="subscript"/>
      <sz val="10"/>
      <name val="Times New Roman"/>
      <family val="1"/>
    </font>
    <font>
      <sz val="11"/>
      <name val="Century Schoolbook"/>
      <family val="1"/>
    </font>
    <font>
      <vertAlign val="subscript"/>
      <sz val="11"/>
      <name val="Century Schoolbook"/>
      <family val="1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vertAlign val="subscript"/>
      <sz val="16"/>
      <name val="ＭＳ Ｐゴシック"/>
      <family val="3"/>
    </font>
    <font>
      <sz val="1.25"/>
      <color indexed="8"/>
      <name val="Century"/>
      <family val="1"/>
    </font>
    <font>
      <sz val="14"/>
      <color indexed="8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Calibri"/>
      <family val="2"/>
    </font>
    <font>
      <b/>
      <vertAlign val="subscript"/>
      <sz val="12"/>
      <color indexed="8"/>
      <name val="Calibri"/>
      <family val="2"/>
    </font>
    <font>
      <b/>
      <sz val="16"/>
      <color indexed="8"/>
      <name val="ＭＳ Ｐゴシック"/>
      <family val="3"/>
    </font>
    <font>
      <b/>
      <sz val="16"/>
      <color indexed="8"/>
      <name val="Calibri"/>
      <family val="2"/>
    </font>
    <font>
      <sz val="10"/>
      <color indexed="8"/>
      <name val="Arial"/>
      <family val="2"/>
    </font>
    <font>
      <sz val="13.75"/>
      <color indexed="8"/>
      <name val="ＭＳ Ｐゴシック"/>
      <family val="3"/>
    </font>
    <font>
      <sz val="11"/>
      <color indexed="8"/>
      <name val="Calibri"/>
      <family val="2"/>
    </font>
    <font>
      <sz val="20"/>
      <color indexed="8"/>
      <name val="ＭＳ Ｐゴシック"/>
      <family val="3"/>
    </font>
    <font>
      <sz val="10"/>
      <color indexed="8"/>
      <name val="Calibri"/>
      <family val="2"/>
    </font>
    <font>
      <vertAlign val="subscript"/>
      <sz val="10"/>
      <color indexed="8"/>
      <name val="Calibri"/>
      <family val="2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4"/>
      <color indexed="8"/>
      <name val="Century"/>
      <family val="1"/>
    </font>
    <font>
      <b/>
      <sz val="14"/>
      <color indexed="8"/>
      <name val="ＭＳ Ｐ明朝"/>
      <family val="1"/>
    </font>
    <font>
      <sz val="14"/>
      <color indexed="8"/>
      <name val="ＭＳ Ｐ明朝"/>
      <family val="1"/>
    </font>
    <font>
      <sz val="14"/>
      <color indexed="8"/>
      <name val="Century"/>
      <family val="1"/>
    </font>
    <font>
      <b/>
      <vertAlign val="subscript"/>
      <sz val="16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vertAlign val="subscript"/>
      <sz val="14"/>
      <color indexed="8"/>
      <name val="Calibri"/>
      <family val="2"/>
    </font>
    <font>
      <sz val="12"/>
      <color indexed="8"/>
      <name val="ＭＳ ゴシック"/>
      <family val="3"/>
    </font>
    <font>
      <sz val="12"/>
      <color indexed="8"/>
      <name val="Arial"/>
      <family val="2"/>
    </font>
    <font>
      <sz val="10"/>
      <color indexed="8"/>
      <name val="ＭＳ ゴシック"/>
      <family val="3"/>
    </font>
    <font>
      <sz val="14"/>
      <color indexed="8"/>
      <name val="HGP創英角ｺﾞｼｯｸUB"/>
      <family val="3"/>
    </font>
    <font>
      <vertAlign val="subscript"/>
      <sz val="12"/>
      <color indexed="8"/>
      <name val="Arial"/>
      <family val="2"/>
    </font>
    <font>
      <sz val="10.5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name val="Calibri"/>
      <family val="3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lightGrid">
        <fgColor indexed="13"/>
        <bgColor indexed="9"/>
      </patternFill>
    </fill>
    <fill>
      <patternFill patternType="solid">
        <fgColor rgb="FFCC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FF66"/>
        <bgColor indexed="64"/>
      </patternFill>
    </fill>
    <fill>
      <patternFill patternType="lightGrid">
        <fgColor indexed="26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ashed"/>
      <top style="medium"/>
      <bottom style="thin"/>
    </border>
    <border>
      <left style="dashed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dashed"/>
      <top style="thin"/>
      <bottom style="double"/>
    </border>
    <border>
      <left style="dashed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double"/>
      <diagonal style="thin"/>
    </border>
    <border diagonalUp="1">
      <left style="thin"/>
      <right style="thin"/>
      <top style="double"/>
      <bottom style="medium"/>
      <diagonal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 style="medium"/>
    </border>
    <border>
      <left style="thin"/>
      <right style="medium"/>
      <top style="thin"/>
      <bottom style="dashed"/>
    </border>
    <border>
      <left style="thin"/>
      <right style="medium"/>
      <top style="dashed"/>
      <bottom style="dashed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49" fontId="1" fillId="0" borderId="1" applyNumberFormat="0" applyFont="0" applyFill="0" applyBorder="0" applyProtection="0">
      <alignment horizontal="left" vertical="center" indent="2"/>
    </xf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49" fontId="1" fillId="0" borderId="2" applyNumberFormat="0" applyFont="0" applyFill="0" applyBorder="0" applyProtection="0">
      <alignment horizontal="left" vertical="center" indent="5"/>
    </xf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4" fontId="1" fillId="20" borderId="1">
      <alignment horizontal="right" vertical="center"/>
      <protection/>
    </xf>
    <xf numFmtId="0" fontId="1" fillId="21" borderId="0" applyBorder="0">
      <alignment horizontal="right" vertical="center"/>
      <protection/>
    </xf>
    <xf numFmtId="0" fontId="1" fillId="21" borderId="0" applyBorder="0">
      <alignment horizontal="right" vertical="center"/>
      <protection/>
    </xf>
    <xf numFmtId="0" fontId="27" fillId="22" borderId="1">
      <alignment horizontal="right" vertical="center"/>
      <protection/>
    </xf>
    <xf numFmtId="0" fontId="27" fillId="22" borderId="1">
      <alignment horizontal="right" vertical="center"/>
      <protection/>
    </xf>
    <xf numFmtId="0" fontId="27" fillId="22" borderId="3">
      <alignment horizontal="right" vertical="center"/>
      <protection/>
    </xf>
    <xf numFmtId="4" fontId="2" fillId="0" borderId="4" applyFill="0" applyBorder="0" applyProtection="0">
      <alignment horizontal="right" vertical="center"/>
    </xf>
    <xf numFmtId="0" fontId="27" fillId="0" borderId="0" applyNumberFormat="0">
      <alignment horizontal="right"/>
      <protection/>
    </xf>
    <xf numFmtId="0" fontId="1" fillId="0" borderId="5">
      <alignment horizontal="left" vertical="center" wrapText="1" indent="2"/>
      <protection/>
    </xf>
    <xf numFmtId="0" fontId="1" fillId="21" borderId="2">
      <alignment horizontal="left" vertical="center"/>
      <protection/>
    </xf>
    <xf numFmtId="0" fontId="27" fillId="0" borderId="6">
      <alignment horizontal="left" vertical="top" wrapText="1"/>
      <protection/>
    </xf>
    <xf numFmtId="0" fontId="5" fillId="0" borderId="7">
      <alignment/>
      <protection/>
    </xf>
    <xf numFmtId="0" fontId="3" fillId="0" borderId="0" applyNumberFormat="0" applyFill="0" applyBorder="0" applyAlignment="0" applyProtection="0"/>
    <xf numFmtId="0" fontId="1" fillId="0" borderId="0" applyBorder="0">
      <alignment horizontal="right" vertical="center"/>
      <protection/>
    </xf>
    <xf numFmtId="0" fontId="1" fillId="0" borderId="8">
      <alignment horizontal="right" vertical="center"/>
      <protection/>
    </xf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4" fillId="23" borderId="0" applyNumberFormat="0" applyFont="0" applyBorder="0" applyAlignment="0" applyProtection="0"/>
    <xf numFmtId="0" fontId="5" fillId="0" borderId="0">
      <alignment/>
      <protection/>
    </xf>
    <xf numFmtId="183" fontId="1" fillId="24" borderId="1" applyNumberFormat="0" applyFont="0" applyBorder="0" applyAlignment="0" applyProtection="0"/>
    <xf numFmtId="0" fontId="1" fillId="25" borderId="3">
      <alignment/>
      <protection/>
    </xf>
    <xf numFmtId="4" fontId="1" fillId="0" borderId="0">
      <alignment/>
      <protection/>
    </xf>
    <xf numFmtId="0" fontId="89" fillId="26" borderId="0" applyNumberFormat="0" applyBorder="0" applyAlignment="0" applyProtection="0"/>
    <xf numFmtId="0" fontId="89" fillId="27" borderId="0" applyNumberFormat="0" applyBorder="0" applyAlignment="0" applyProtection="0"/>
    <xf numFmtId="0" fontId="89" fillId="28" borderId="0" applyNumberFormat="0" applyBorder="0" applyAlignment="0" applyProtection="0"/>
    <xf numFmtId="0" fontId="89" fillId="29" borderId="0" applyNumberFormat="0" applyBorder="0" applyAlignment="0" applyProtection="0"/>
    <xf numFmtId="0" fontId="89" fillId="30" borderId="0" applyNumberFormat="0" applyBorder="0" applyAlignment="0" applyProtection="0"/>
    <xf numFmtId="0" fontId="89" fillId="31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32" borderId="9" applyNumberFormat="0" applyAlignment="0" applyProtection="0"/>
    <xf numFmtId="0" fontId="92" fillId="33" borderId="0" applyNumberFormat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34" borderId="10" applyNumberFormat="0" applyFont="0" applyAlignment="0" applyProtection="0"/>
    <xf numFmtId="0" fontId="93" fillId="0" borderId="11" applyNumberFormat="0" applyFill="0" applyAlignment="0" applyProtection="0"/>
    <xf numFmtId="0" fontId="94" fillId="35" borderId="0" applyNumberFormat="0" applyBorder="0" applyAlignment="0" applyProtection="0"/>
    <xf numFmtId="0" fontId="95" fillId="36" borderId="12" applyNumberFormat="0" applyAlignment="0" applyProtection="0"/>
    <xf numFmtId="0" fontId="9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7" fillId="0" borderId="13" applyNumberFormat="0" applyFill="0" applyAlignment="0" applyProtection="0"/>
    <xf numFmtId="0" fontId="98" fillId="0" borderId="14" applyNumberFormat="0" applyFill="0" applyAlignment="0" applyProtection="0"/>
    <xf numFmtId="0" fontId="99" fillId="0" borderId="15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16" applyNumberFormat="0" applyFill="0" applyAlignment="0" applyProtection="0"/>
    <xf numFmtId="0" fontId="101" fillId="36" borderId="17" applyNumberFormat="0" applyAlignment="0" applyProtection="0"/>
    <xf numFmtId="0" fontId="10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3" fillId="37" borderId="12" applyNumberFormat="0" applyAlignment="0" applyProtection="0"/>
    <xf numFmtId="0" fontId="23" fillId="0" borderId="0">
      <alignment vertical="center"/>
      <protection/>
    </xf>
    <xf numFmtId="0" fontId="1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3" fillId="0" borderId="0">
      <alignment vertical="center"/>
      <protection/>
    </xf>
    <xf numFmtId="0" fontId="8" fillId="0" borderId="0" applyNumberFormat="0" applyFill="0" applyBorder="0" applyAlignment="0" applyProtection="0"/>
    <xf numFmtId="1" fontId="28" fillId="0" borderId="0">
      <alignment vertical="center"/>
      <protection/>
    </xf>
    <xf numFmtId="0" fontId="104" fillId="38" borderId="0" applyNumberFormat="0" applyBorder="0" applyAlignment="0" applyProtection="0"/>
  </cellStyleXfs>
  <cellXfs count="443">
    <xf numFmtId="0" fontId="0" fillId="0" borderId="0" xfId="0" applyAlignment="1">
      <alignment vertical="center"/>
    </xf>
    <xf numFmtId="0" fontId="10" fillId="39" borderId="0" xfId="90" applyFont="1" applyFill="1" applyAlignment="1">
      <alignment vertical="center"/>
      <protection/>
    </xf>
    <xf numFmtId="0" fontId="10" fillId="39" borderId="0" xfId="90" applyFont="1" applyFill="1" applyAlignment="1">
      <alignment horizontal="center" vertical="center"/>
      <protection/>
    </xf>
    <xf numFmtId="0" fontId="10" fillId="23" borderId="18" xfId="90" applyFont="1" applyFill="1" applyBorder="1" applyAlignment="1">
      <alignment vertical="center"/>
      <protection/>
    </xf>
    <xf numFmtId="0" fontId="10" fillId="23" borderId="19" xfId="90" applyFont="1" applyFill="1" applyBorder="1" applyAlignment="1">
      <alignment horizontal="center" vertical="center"/>
      <protection/>
    </xf>
    <xf numFmtId="0" fontId="11" fillId="23" borderId="20" xfId="90" applyFont="1" applyFill="1" applyBorder="1" applyAlignment="1">
      <alignment horizontal="center" vertical="center" wrapText="1"/>
      <protection/>
    </xf>
    <xf numFmtId="0" fontId="10" fillId="23" borderId="21" xfId="90" applyFont="1" applyFill="1" applyBorder="1" applyAlignment="1">
      <alignment horizontal="center" vertical="center"/>
      <protection/>
    </xf>
    <xf numFmtId="0" fontId="10" fillId="23" borderId="22" xfId="90" applyFont="1" applyFill="1" applyBorder="1" applyAlignment="1">
      <alignment horizontal="center" vertical="center"/>
      <protection/>
    </xf>
    <xf numFmtId="0" fontId="10" fillId="23" borderId="23" xfId="90" applyFont="1" applyFill="1" applyBorder="1" applyAlignment="1">
      <alignment horizontal="center" vertical="center"/>
      <protection/>
    </xf>
    <xf numFmtId="0" fontId="10" fillId="39" borderId="0" xfId="90" applyFont="1" applyFill="1" applyBorder="1" applyAlignment="1">
      <alignment horizontal="center" vertical="center"/>
      <protection/>
    </xf>
    <xf numFmtId="0" fontId="10" fillId="39" borderId="24" xfId="90" applyFont="1" applyFill="1" applyBorder="1" applyAlignment="1">
      <alignment horizontal="center" vertical="center"/>
      <protection/>
    </xf>
    <xf numFmtId="176" fontId="10" fillId="39" borderId="25" xfId="90" applyNumberFormat="1" applyFont="1" applyFill="1" applyBorder="1" applyAlignment="1">
      <alignment horizontal="center" vertical="center"/>
      <protection/>
    </xf>
    <xf numFmtId="177" fontId="10" fillId="39" borderId="26" xfId="90" applyNumberFormat="1" applyFont="1" applyFill="1" applyBorder="1" applyAlignment="1">
      <alignment horizontal="right" vertical="center"/>
      <protection/>
    </xf>
    <xf numFmtId="0" fontId="11" fillId="39" borderId="24" xfId="90" applyFont="1" applyFill="1" applyBorder="1" applyAlignment="1">
      <alignment vertical="center"/>
      <protection/>
    </xf>
    <xf numFmtId="177" fontId="10" fillId="39" borderId="1" xfId="90" applyNumberFormat="1" applyFont="1" applyFill="1" applyBorder="1" applyAlignment="1">
      <alignment vertical="center"/>
      <protection/>
    </xf>
    <xf numFmtId="177" fontId="10" fillId="39" borderId="0" xfId="90" applyNumberFormat="1" applyFont="1" applyFill="1" applyBorder="1" applyAlignment="1">
      <alignment vertical="center"/>
      <protection/>
    </xf>
    <xf numFmtId="177" fontId="10" fillId="39" borderId="0" xfId="90" applyNumberFormat="1" applyFont="1" applyFill="1" applyAlignment="1">
      <alignment vertical="center"/>
      <protection/>
    </xf>
    <xf numFmtId="0" fontId="10" fillId="39" borderId="24" xfId="90" applyFont="1" applyFill="1" applyBorder="1" applyAlignment="1">
      <alignment horizontal="center" vertical="center" wrapText="1"/>
      <protection/>
    </xf>
    <xf numFmtId="176" fontId="10" fillId="39" borderId="25" xfId="90" applyNumberFormat="1" applyFont="1" applyFill="1" applyBorder="1" applyAlignment="1">
      <alignment horizontal="center" vertical="center" wrapText="1"/>
      <protection/>
    </xf>
    <xf numFmtId="0" fontId="11" fillId="39" borderId="24" xfId="90" applyFont="1" applyFill="1" applyBorder="1" applyAlignment="1">
      <alignment vertical="center" wrapText="1"/>
      <protection/>
    </xf>
    <xf numFmtId="0" fontId="10" fillId="39" borderId="27" xfId="90" applyFont="1" applyFill="1" applyBorder="1" applyAlignment="1">
      <alignment horizontal="center" vertical="center"/>
      <protection/>
    </xf>
    <xf numFmtId="176" fontId="10" fillId="39" borderId="28" xfId="90" applyNumberFormat="1" applyFont="1" applyFill="1" applyBorder="1" applyAlignment="1">
      <alignment horizontal="center" vertical="center"/>
      <protection/>
    </xf>
    <xf numFmtId="177" fontId="10" fillId="39" borderId="29" xfId="90" applyNumberFormat="1" applyFont="1" applyFill="1" applyBorder="1" applyAlignment="1">
      <alignment horizontal="right" vertical="center"/>
      <protection/>
    </xf>
    <xf numFmtId="0" fontId="11" fillId="39" borderId="27" xfId="90" applyFont="1" applyFill="1" applyBorder="1" applyAlignment="1">
      <alignment vertical="center"/>
      <protection/>
    </xf>
    <xf numFmtId="0" fontId="10" fillId="39" borderId="30" xfId="90" applyFont="1" applyFill="1" applyBorder="1" applyAlignment="1">
      <alignment horizontal="centerContinuous" vertical="center"/>
      <protection/>
    </xf>
    <xf numFmtId="176" fontId="10" fillId="39" borderId="31" xfId="90" applyNumberFormat="1" applyFont="1" applyFill="1" applyBorder="1" applyAlignment="1">
      <alignment horizontal="center" vertical="center"/>
      <protection/>
    </xf>
    <xf numFmtId="177" fontId="10" fillId="39" borderId="31" xfId="90" applyNumberFormat="1" applyFont="1" applyFill="1" applyBorder="1" applyAlignment="1">
      <alignment horizontal="right" vertical="center"/>
      <protection/>
    </xf>
    <xf numFmtId="177" fontId="10" fillId="39" borderId="32" xfId="90" applyNumberFormat="1" applyFont="1" applyFill="1" applyBorder="1" applyAlignment="1">
      <alignment vertical="center"/>
      <protection/>
    </xf>
    <xf numFmtId="177" fontId="10" fillId="39" borderId="33" xfId="90" applyNumberFormat="1" applyFont="1" applyFill="1" applyBorder="1" applyAlignment="1">
      <alignment vertical="center"/>
      <protection/>
    </xf>
    <xf numFmtId="177" fontId="10" fillId="39" borderId="34" xfId="90" applyNumberFormat="1" applyFont="1" applyFill="1" applyBorder="1" applyAlignment="1">
      <alignment vertical="center"/>
      <protection/>
    </xf>
    <xf numFmtId="176" fontId="10" fillId="39" borderId="0" xfId="90" applyNumberFormat="1" applyFont="1" applyFill="1" applyAlignment="1">
      <alignment horizontal="center" vertical="center"/>
      <protection/>
    </xf>
    <xf numFmtId="177" fontId="10" fillId="39" borderId="0" xfId="90" applyNumberFormat="1" applyFont="1" applyFill="1" applyAlignment="1">
      <alignment horizontal="center" vertical="center"/>
      <protection/>
    </xf>
    <xf numFmtId="179" fontId="10" fillId="39" borderId="1" xfId="90" applyNumberFormat="1" applyFont="1" applyFill="1" applyBorder="1" applyAlignment="1">
      <alignment vertical="center"/>
      <protection/>
    </xf>
    <xf numFmtId="179" fontId="10" fillId="39" borderId="35" xfId="90" applyNumberFormat="1" applyFont="1" applyFill="1" applyBorder="1" applyAlignment="1">
      <alignment vertical="center"/>
      <protection/>
    </xf>
    <xf numFmtId="179" fontId="10" fillId="39" borderId="3" xfId="90" applyNumberFormat="1" applyFont="1" applyFill="1" applyBorder="1" applyAlignment="1">
      <alignment vertical="center"/>
      <protection/>
    </xf>
    <xf numFmtId="179" fontId="10" fillId="39" borderId="0" xfId="90" applyNumberFormat="1" applyFont="1" applyFill="1" applyBorder="1" applyAlignment="1">
      <alignment vertical="center"/>
      <protection/>
    </xf>
    <xf numFmtId="0" fontId="11" fillId="39" borderId="36" xfId="90" applyFont="1" applyFill="1" applyBorder="1" applyAlignment="1">
      <alignment horizontal="centerContinuous" vertical="center"/>
      <protection/>
    </xf>
    <xf numFmtId="176" fontId="10" fillId="39" borderId="37" xfId="90" applyNumberFormat="1" applyFont="1" applyFill="1" applyBorder="1" applyAlignment="1">
      <alignment horizontal="centerContinuous" vertical="center"/>
      <protection/>
    </xf>
    <xf numFmtId="179" fontId="10" fillId="39" borderId="38" xfId="90" applyNumberFormat="1" applyFont="1" applyFill="1" applyBorder="1" applyAlignment="1">
      <alignment vertical="center"/>
      <protection/>
    </xf>
    <xf numFmtId="179" fontId="10" fillId="39" borderId="39" xfId="90" applyNumberFormat="1" applyFont="1" applyFill="1" applyBorder="1" applyAlignment="1">
      <alignment vertical="center"/>
      <protection/>
    </xf>
    <xf numFmtId="179" fontId="10" fillId="39" borderId="40" xfId="90" applyNumberFormat="1" applyFont="1" applyFill="1" applyBorder="1" applyAlignment="1">
      <alignment vertical="center"/>
      <protection/>
    </xf>
    <xf numFmtId="0" fontId="10" fillId="39" borderId="36" xfId="90" applyFont="1" applyFill="1" applyBorder="1" applyAlignment="1">
      <alignment horizontal="centerContinuous" vertical="center"/>
      <protection/>
    </xf>
    <xf numFmtId="0" fontId="10" fillId="39" borderId="0" xfId="90" applyFont="1" applyFill="1" applyBorder="1" applyAlignment="1">
      <alignment horizontal="right" vertical="center"/>
      <protection/>
    </xf>
    <xf numFmtId="176" fontId="10" fillId="39" borderId="0" xfId="90" applyNumberFormat="1" applyFont="1" applyFill="1" applyBorder="1" applyAlignment="1">
      <alignment horizontal="center" vertical="center"/>
      <protection/>
    </xf>
    <xf numFmtId="179" fontId="10" fillId="39" borderId="41" xfId="90" applyNumberFormat="1" applyFont="1" applyFill="1" applyBorder="1" applyAlignment="1">
      <alignment vertical="center"/>
      <protection/>
    </xf>
    <xf numFmtId="179" fontId="10" fillId="39" borderId="42" xfId="90" applyNumberFormat="1" applyFont="1" applyFill="1" applyBorder="1" applyAlignment="1">
      <alignment vertical="center"/>
      <protection/>
    </xf>
    <xf numFmtId="179" fontId="10" fillId="39" borderId="43" xfId="90" applyNumberFormat="1" applyFont="1" applyFill="1" applyBorder="1" applyAlignment="1">
      <alignment vertical="center"/>
      <protection/>
    </xf>
    <xf numFmtId="179" fontId="10" fillId="39" borderId="44" xfId="67" applyNumberFormat="1" applyFont="1" applyFill="1" applyBorder="1" applyAlignment="1">
      <alignment horizontal="center" vertical="center"/>
    </xf>
    <xf numFmtId="179" fontId="10" fillId="39" borderId="45" xfId="67" applyNumberFormat="1" applyFont="1" applyFill="1" applyBorder="1" applyAlignment="1">
      <alignment horizontal="center" vertical="center"/>
    </xf>
    <xf numFmtId="179" fontId="10" fillId="39" borderId="46" xfId="67" applyNumberFormat="1" applyFont="1" applyFill="1" applyBorder="1" applyAlignment="1">
      <alignment horizontal="center" vertical="center"/>
    </xf>
    <xf numFmtId="0" fontId="11" fillId="39" borderId="47" xfId="90" applyFont="1" applyFill="1" applyBorder="1" applyAlignment="1">
      <alignment vertical="center" wrapText="1"/>
      <protection/>
    </xf>
    <xf numFmtId="0" fontId="11" fillId="39" borderId="48" xfId="90" applyFont="1" applyFill="1" applyBorder="1" applyAlignment="1">
      <alignment vertical="center" wrapText="1"/>
      <protection/>
    </xf>
    <xf numFmtId="0" fontId="11" fillId="39" borderId="49" xfId="90" applyFont="1" applyFill="1" applyBorder="1" applyAlignment="1">
      <alignment vertical="center" wrapText="1"/>
      <protection/>
    </xf>
    <xf numFmtId="0" fontId="11" fillId="39" borderId="36" xfId="90" applyFont="1" applyFill="1" applyBorder="1" applyAlignment="1">
      <alignment vertical="center"/>
      <protection/>
    </xf>
    <xf numFmtId="0" fontId="11" fillId="39" borderId="1" xfId="90" applyFont="1" applyFill="1" applyBorder="1" applyAlignment="1">
      <alignment vertical="center"/>
      <protection/>
    </xf>
    <xf numFmtId="0" fontId="11" fillId="39" borderId="38" xfId="90" applyFont="1" applyFill="1" applyBorder="1" applyAlignment="1">
      <alignment vertical="center"/>
      <protection/>
    </xf>
    <xf numFmtId="0" fontId="11" fillId="39" borderId="4" xfId="90" applyFont="1" applyFill="1" applyBorder="1" applyAlignment="1">
      <alignment vertical="center"/>
      <protection/>
    </xf>
    <xf numFmtId="0" fontId="13" fillId="39" borderId="0" xfId="90" applyFont="1" applyFill="1">
      <alignment/>
      <protection/>
    </xf>
    <xf numFmtId="181" fontId="13" fillId="39" borderId="0" xfId="90" applyNumberFormat="1" applyFont="1" applyFill="1">
      <alignment/>
      <protection/>
    </xf>
    <xf numFmtId="0" fontId="13" fillId="39" borderId="5" xfId="90" applyFont="1" applyFill="1" applyBorder="1">
      <alignment/>
      <protection/>
    </xf>
    <xf numFmtId="0" fontId="13" fillId="39" borderId="50" xfId="90" applyFont="1" applyFill="1" applyBorder="1">
      <alignment/>
      <protection/>
    </xf>
    <xf numFmtId="0" fontId="13" fillId="39" borderId="51" xfId="90" applyFont="1" applyFill="1" applyBorder="1">
      <alignment/>
      <protection/>
    </xf>
    <xf numFmtId="0" fontId="11" fillId="39" borderId="0" xfId="90" applyFont="1" applyFill="1">
      <alignment/>
      <protection/>
    </xf>
    <xf numFmtId="185" fontId="10" fillId="39" borderId="44" xfId="90" applyNumberFormat="1" applyFont="1" applyFill="1" applyBorder="1" applyAlignment="1">
      <alignment vertical="center"/>
      <protection/>
    </xf>
    <xf numFmtId="0" fontId="10" fillId="39" borderId="0" xfId="90" applyFont="1" applyFill="1">
      <alignment/>
      <protection/>
    </xf>
    <xf numFmtId="0" fontId="10" fillId="23" borderId="1" xfId="90" applyFont="1" applyFill="1" applyBorder="1" applyAlignment="1">
      <alignment horizontal="center" vertical="center"/>
      <protection/>
    </xf>
    <xf numFmtId="176" fontId="10" fillId="39" borderId="1" xfId="90" applyNumberFormat="1" applyFont="1" applyFill="1" applyBorder="1" applyAlignment="1">
      <alignment vertical="center"/>
      <protection/>
    </xf>
    <xf numFmtId="176" fontId="10" fillId="39" borderId="38" xfId="90" applyNumberFormat="1" applyFont="1" applyFill="1" applyBorder="1" applyAlignment="1">
      <alignment vertical="center"/>
      <protection/>
    </xf>
    <xf numFmtId="176" fontId="10" fillId="39" borderId="4" xfId="90" applyNumberFormat="1" applyFont="1" applyFill="1" applyBorder="1" applyAlignment="1">
      <alignment vertical="center"/>
      <protection/>
    </xf>
    <xf numFmtId="176" fontId="10" fillId="39" borderId="52" xfId="90" applyNumberFormat="1" applyFont="1" applyFill="1" applyBorder="1" applyAlignment="1">
      <alignment vertical="center"/>
      <protection/>
    </xf>
    <xf numFmtId="185" fontId="10" fillId="39" borderId="1" xfId="90" applyNumberFormat="1" applyFont="1" applyFill="1" applyBorder="1" applyAlignment="1">
      <alignment vertical="center"/>
      <protection/>
    </xf>
    <xf numFmtId="185" fontId="10" fillId="39" borderId="38" xfId="90" applyNumberFormat="1" applyFont="1" applyFill="1" applyBorder="1" applyAlignment="1">
      <alignment vertical="center"/>
      <protection/>
    </xf>
    <xf numFmtId="185" fontId="10" fillId="39" borderId="4" xfId="90" applyNumberFormat="1" applyFont="1" applyFill="1" applyBorder="1" applyAlignment="1">
      <alignment vertical="center"/>
      <protection/>
    </xf>
    <xf numFmtId="185" fontId="10" fillId="39" borderId="0" xfId="90" applyNumberFormat="1" applyFont="1" applyFill="1">
      <alignment/>
      <protection/>
    </xf>
    <xf numFmtId="185" fontId="10" fillId="39" borderId="45" xfId="90" applyNumberFormat="1" applyFont="1" applyFill="1" applyBorder="1" applyAlignment="1">
      <alignment vertical="center"/>
      <protection/>
    </xf>
    <xf numFmtId="185" fontId="10" fillId="39" borderId="53" xfId="90" applyNumberFormat="1" applyFont="1" applyFill="1" applyBorder="1" applyAlignment="1">
      <alignment vertical="center"/>
      <protection/>
    </xf>
    <xf numFmtId="0" fontId="10" fillId="23" borderId="54" xfId="90" applyFont="1" applyFill="1" applyBorder="1" applyAlignment="1">
      <alignment horizontal="center" vertical="center"/>
      <protection/>
    </xf>
    <xf numFmtId="0" fontId="10" fillId="39" borderId="55" xfId="90" applyFont="1" applyFill="1" applyBorder="1" applyAlignment="1">
      <alignment vertical="center"/>
      <protection/>
    </xf>
    <xf numFmtId="0" fontId="10" fillId="39" borderId="56" xfId="90" applyFont="1" applyFill="1" applyBorder="1" applyAlignment="1">
      <alignment vertical="center" wrapText="1"/>
      <protection/>
    </xf>
    <xf numFmtId="176" fontId="10" fillId="39" borderId="0" xfId="90" applyNumberFormat="1" applyFont="1" applyFill="1" applyAlignment="1">
      <alignment vertical="center"/>
      <protection/>
    </xf>
    <xf numFmtId="184" fontId="10" fillId="39" borderId="1" xfId="90" applyNumberFormat="1" applyFont="1" applyFill="1" applyBorder="1" applyAlignment="1">
      <alignment vertical="center"/>
      <protection/>
    </xf>
    <xf numFmtId="184" fontId="10" fillId="39" borderId="0" xfId="90" applyNumberFormat="1" applyFont="1" applyFill="1" applyAlignment="1">
      <alignment vertical="center"/>
      <protection/>
    </xf>
    <xf numFmtId="184" fontId="10" fillId="39" borderId="38" xfId="90" applyNumberFormat="1" applyFont="1" applyFill="1" applyBorder="1" applyAlignment="1">
      <alignment vertical="center"/>
      <protection/>
    </xf>
    <xf numFmtId="184" fontId="10" fillId="39" borderId="4" xfId="90" applyNumberFormat="1" applyFont="1" applyFill="1" applyBorder="1" applyAlignment="1">
      <alignment vertical="center"/>
      <protection/>
    </xf>
    <xf numFmtId="10" fontId="10" fillId="39" borderId="44" xfId="90" applyNumberFormat="1" applyFont="1" applyFill="1" applyBorder="1" applyAlignment="1">
      <alignment vertical="center"/>
      <protection/>
    </xf>
    <xf numFmtId="10" fontId="10" fillId="39" borderId="45" xfId="90" applyNumberFormat="1" applyFont="1" applyFill="1" applyBorder="1" applyAlignment="1">
      <alignment vertical="center"/>
      <protection/>
    </xf>
    <xf numFmtId="10" fontId="10" fillId="39" borderId="53" xfId="90" applyNumberFormat="1" applyFont="1" applyFill="1" applyBorder="1" applyAlignment="1">
      <alignment vertical="center"/>
      <protection/>
    </xf>
    <xf numFmtId="0" fontId="11" fillId="39" borderId="57" xfId="90" applyFont="1" applyFill="1" applyBorder="1" applyAlignment="1">
      <alignment vertical="center" wrapText="1"/>
      <protection/>
    </xf>
    <xf numFmtId="0" fontId="11" fillId="21" borderId="58" xfId="90" applyFont="1" applyFill="1" applyBorder="1" applyAlignment="1">
      <alignment vertical="center"/>
      <protection/>
    </xf>
    <xf numFmtId="0" fontId="10" fillId="21" borderId="59" xfId="90" applyFont="1" applyFill="1" applyBorder="1" applyAlignment="1">
      <alignment vertical="center"/>
      <protection/>
    </xf>
    <xf numFmtId="0" fontId="10" fillId="21" borderId="26" xfId="90" applyFont="1" applyFill="1" applyBorder="1" applyAlignment="1">
      <alignment vertical="center" wrapText="1"/>
      <protection/>
    </xf>
    <xf numFmtId="40" fontId="10" fillId="39" borderId="57" xfId="75" applyNumberFormat="1" applyFont="1" applyFill="1" applyBorder="1" applyAlignment="1">
      <alignment vertical="center"/>
    </xf>
    <xf numFmtId="38" fontId="10" fillId="39" borderId="1" xfId="75" applyFont="1" applyFill="1" applyBorder="1" applyAlignment="1">
      <alignment vertical="center"/>
    </xf>
    <xf numFmtId="40" fontId="10" fillId="21" borderId="1" xfId="75" applyNumberFormat="1" applyFont="1" applyFill="1" applyBorder="1" applyAlignment="1">
      <alignment vertical="center"/>
    </xf>
    <xf numFmtId="40" fontId="10" fillId="21" borderId="3" xfId="75" applyNumberFormat="1" applyFont="1" applyFill="1" applyBorder="1" applyAlignment="1">
      <alignment vertical="center"/>
    </xf>
    <xf numFmtId="40" fontId="10" fillId="39" borderId="48" xfId="75" applyNumberFormat="1" applyFont="1" applyFill="1" applyBorder="1" applyAlignment="1">
      <alignment vertical="center"/>
    </xf>
    <xf numFmtId="40" fontId="10" fillId="39" borderId="48" xfId="75" applyNumberFormat="1" applyFont="1" applyFill="1" applyBorder="1" applyAlignment="1">
      <alignment vertical="center" wrapText="1"/>
    </xf>
    <xf numFmtId="40" fontId="10" fillId="39" borderId="60" xfId="75" applyNumberFormat="1" applyFont="1" applyFill="1" applyBorder="1" applyAlignment="1">
      <alignment vertical="center" wrapText="1"/>
    </xf>
    <xf numFmtId="40" fontId="10" fillId="39" borderId="49" xfId="75" applyNumberFormat="1" applyFont="1" applyFill="1" applyBorder="1" applyAlignment="1">
      <alignment vertical="center"/>
    </xf>
    <xf numFmtId="40" fontId="10" fillId="39" borderId="49" xfId="75" applyNumberFormat="1" applyFont="1" applyFill="1" applyBorder="1" applyAlignment="1">
      <alignment vertical="center" wrapText="1"/>
    </xf>
    <xf numFmtId="40" fontId="10" fillId="39" borderId="61" xfId="75" applyNumberFormat="1" applyFont="1" applyFill="1" applyBorder="1" applyAlignment="1">
      <alignment vertical="center" wrapText="1"/>
    </xf>
    <xf numFmtId="40" fontId="10" fillId="39" borderId="57" xfId="75" applyNumberFormat="1" applyFont="1" applyFill="1" applyBorder="1" applyAlignment="1">
      <alignment vertical="center" wrapText="1"/>
    </xf>
    <xf numFmtId="40" fontId="10" fillId="39" borderId="62" xfId="75" applyNumberFormat="1" applyFont="1" applyFill="1" applyBorder="1" applyAlignment="1">
      <alignment vertical="center" wrapText="1"/>
    </xf>
    <xf numFmtId="40" fontId="10" fillId="39" borderId="63" xfId="75" applyNumberFormat="1" applyFont="1" applyFill="1" applyBorder="1" applyAlignment="1">
      <alignment vertical="center"/>
    </xf>
    <xf numFmtId="40" fontId="10" fillId="39" borderId="64" xfId="75" applyNumberFormat="1" applyFont="1" applyFill="1" applyBorder="1" applyAlignment="1">
      <alignment vertical="center"/>
    </xf>
    <xf numFmtId="0" fontId="11" fillId="40" borderId="58" xfId="90" applyFont="1" applyFill="1" applyBorder="1" applyAlignment="1">
      <alignment vertical="center"/>
      <protection/>
    </xf>
    <xf numFmtId="0" fontId="10" fillId="40" borderId="59" xfId="90" applyFont="1" applyFill="1" applyBorder="1" applyAlignment="1">
      <alignment vertical="center"/>
      <protection/>
    </xf>
    <xf numFmtId="0" fontId="10" fillId="40" borderId="65" xfId="90" applyFont="1" applyFill="1" applyBorder="1" applyAlignment="1">
      <alignment vertical="center"/>
      <protection/>
    </xf>
    <xf numFmtId="0" fontId="10" fillId="40" borderId="26" xfId="90" applyFont="1" applyFill="1" applyBorder="1" applyAlignment="1">
      <alignment vertical="center" wrapText="1"/>
      <protection/>
    </xf>
    <xf numFmtId="40" fontId="10" fillId="40" borderId="1" xfId="75" applyNumberFormat="1" applyFont="1" applyFill="1" applyBorder="1" applyAlignment="1">
      <alignment vertical="center"/>
    </xf>
    <xf numFmtId="40" fontId="10" fillId="40" borderId="3" xfId="75" applyNumberFormat="1" applyFont="1" applyFill="1" applyBorder="1" applyAlignment="1">
      <alignment vertical="center"/>
    </xf>
    <xf numFmtId="0" fontId="11" fillId="22" borderId="58" xfId="90" applyFont="1" applyFill="1" applyBorder="1" applyAlignment="1">
      <alignment vertical="center"/>
      <protection/>
    </xf>
    <xf numFmtId="0" fontId="10" fillId="22" borderId="59" xfId="90" applyFont="1" applyFill="1" applyBorder="1" applyAlignment="1">
      <alignment vertical="center"/>
      <protection/>
    </xf>
    <xf numFmtId="0" fontId="10" fillId="22" borderId="65" xfId="90" applyFont="1" applyFill="1" applyBorder="1" applyAlignment="1">
      <alignment vertical="center"/>
      <protection/>
    </xf>
    <xf numFmtId="0" fontId="10" fillId="22" borderId="26" xfId="90" applyFont="1" applyFill="1" applyBorder="1" applyAlignment="1">
      <alignment vertical="center" wrapText="1"/>
      <protection/>
    </xf>
    <xf numFmtId="40" fontId="10" fillId="22" borderId="1" xfId="75" applyNumberFormat="1" applyFont="1" applyFill="1" applyBorder="1" applyAlignment="1">
      <alignment vertical="center"/>
    </xf>
    <xf numFmtId="40" fontId="10" fillId="22" borderId="3" xfId="75" applyNumberFormat="1" applyFont="1" applyFill="1" applyBorder="1" applyAlignment="1">
      <alignment vertical="center"/>
    </xf>
    <xf numFmtId="0" fontId="11" fillId="41" borderId="58" xfId="90" applyFont="1" applyFill="1" applyBorder="1" applyAlignment="1">
      <alignment vertical="center"/>
      <protection/>
    </xf>
    <xf numFmtId="0" fontId="10" fillId="41" borderId="59" xfId="90" applyFont="1" applyFill="1" applyBorder="1" applyAlignment="1">
      <alignment vertical="center"/>
      <protection/>
    </xf>
    <xf numFmtId="0" fontId="10" fillId="41" borderId="26" xfId="90" applyFont="1" applyFill="1" applyBorder="1" applyAlignment="1">
      <alignment vertical="center" wrapText="1"/>
      <protection/>
    </xf>
    <xf numFmtId="40" fontId="10" fillId="41" borderId="1" xfId="75" applyNumberFormat="1" applyFont="1" applyFill="1" applyBorder="1" applyAlignment="1">
      <alignment vertical="center"/>
    </xf>
    <xf numFmtId="40" fontId="10" fillId="41" borderId="3" xfId="75" applyNumberFormat="1" applyFont="1" applyFill="1" applyBorder="1" applyAlignment="1">
      <alignment vertical="center"/>
    </xf>
    <xf numFmtId="40" fontId="10" fillId="42" borderId="66" xfId="75" applyNumberFormat="1" applyFont="1" applyFill="1" applyBorder="1" applyAlignment="1">
      <alignment vertical="center" wrapText="1"/>
    </xf>
    <xf numFmtId="0" fontId="10" fillId="43" borderId="67" xfId="90" applyFont="1" applyFill="1" applyBorder="1" applyAlignment="1">
      <alignment vertical="center"/>
      <protection/>
    </xf>
    <xf numFmtId="0" fontId="10" fillId="43" borderId="68" xfId="90" applyFont="1" applyFill="1" applyBorder="1" applyAlignment="1">
      <alignment vertical="center"/>
      <protection/>
    </xf>
    <xf numFmtId="0" fontId="10" fillId="43" borderId="69" xfId="90" applyFont="1" applyFill="1" applyBorder="1" applyAlignment="1">
      <alignment horizontal="left" vertical="center"/>
      <protection/>
    </xf>
    <xf numFmtId="0" fontId="10" fillId="43" borderId="20" xfId="90" applyFont="1" applyFill="1" applyBorder="1" applyAlignment="1">
      <alignment horizontal="center" vertical="center"/>
      <protection/>
    </xf>
    <xf numFmtId="40" fontId="10" fillId="43" borderId="21" xfId="75" applyNumberFormat="1" applyFont="1" applyFill="1" applyBorder="1" applyAlignment="1">
      <alignment horizontal="center" vertical="center"/>
    </xf>
    <xf numFmtId="40" fontId="10" fillId="43" borderId="23" xfId="75" applyNumberFormat="1" applyFont="1" applyFill="1" applyBorder="1" applyAlignment="1">
      <alignment horizontal="center" vertical="center"/>
    </xf>
    <xf numFmtId="0" fontId="10" fillId="23" borderId="67" xfId="90" applyFont="1" applyFill="1" applyBorder="1" applyAlignment="1">
      <alignment vertical="center"/>
      <protection/>
    </xf>
    <xf numFmtId="0" fontId="10" fillId="23" borderId="70" xfId="90" applyFont="1" applyFill="1" applyBorder="1" applyAlignment="1">
      <alignment vertical="center"/>
      <protection/>
    </xf>
    <xf numFmtId="0" fontId="10" fillId="23" borderId="20" xfId="90" applyFont="1" applyFill="1" applyBorder="1" applyAlignment="1">
      <alignment vertical="center" wrapText="1"/>
      <protection/>
    </xf>
    <xf numFmtId="40" fontId="10" fillId="23" borderId="21" xfId="75" applyNumberFormat="1" applyFont="1" applyFill="1" applyBorder="1" applyAlignment="1">
      <alignment vertical="center"/>
    </xf>
    <xf numFmtId="40" fontId="10" fillId="23" borderId="21" xfId="75" applyNumberFormat="1" applyFont="1" applyFill="1" applyBorder="1" applyAlignment="1">
      <alignment vertical="center" wrapText="1"/>
    </xf>
    <xf numFmtId="40" fontId="10" fillId="23" borderId="71" xfId="75" applyNumberFormat="1" applyFont="1" applyFill="1" applyBorder="1" applyAlignment="1">
      <alignment vertical="center" wrapText="1"/>
    </xf>
    <xf numFmtId="40" fontId="10" fillId="44" borderId="72" xfId="75" applyNumberFormat="1" applyFont="1" applyFill="1" applyBorder="1" applyAlignment="1">
      <alignment vertical="center" wrapText="1"/>
    </xf>
    <xf numFmtId="40" fontId="15" fillId="39" borderId="41" xfId="75" applyNumberFormat="1" applyFont="1" applyFill="1" applyBorder="1" applyAlignment="1">
      <alignment vertical="center"/>
    </xf>
    <xf numFmtId="40" fontId="15" fillId="39" borderId="41" xfId="75" applyNumberFormat="1" applyFont="1" applyFill="1" applyBorder="1" applyAlignment="1">
      <alignment vertical="center" wrapText="1"/>
    </xf>
    <xf numFmtId="40" fontId="15" fillId="39" borderId="8" xfId="75" applyNumberFormat="1" applyFont="1" applyFill="1" applyBorder="1" applyAlignment="1">
      <alignment vertical="center" wrapText="1"/>
    </xf>
    <xf numFmtId="186" fontId="10" fillId="39" borderId="0" xfId="90" applyNumberFormat="1" applyFont="1" applyFill="1" applyAlignment="1">
      <alignment vertical="center"/>
      <protection/>
    </xf>
    <xf numFmtId="0" fontId="16" fillId="39" borderId="24" xfId="90" applyFont="1" applyFill="1" applyBorder="1" applyAlignment="1">
      <alignment vertical="center" wrapText="1"/>
      <protection/>
    </xf>
    <xf numFmtId="177" fontId="19" fillId="23" borderId="38" xfId="90" applyNumberFormat="1" applyFont="1" applyFill="1" applyBorder="1" applyAlignment="1">
      <alignment horizontal="center" vertical="center"/>
      <protection/>
    </xf>
    <xf numFmtId="176" fontId="17" fillId="39" borderId="25" xfId="90" applyNumberFormat="1" applyFont="1" applyFill="1" applyBorder="1" applyAlignment="1">
      <alignment horizontal="center" vertical="center" wrapText="1"/>
      <protection/>
    </xf>
    <xf numFmtId="176" fontId="17" fillId="39" borderId="37" xfId="90" applyNumberFormat="1" applyFont="1" applyFill="1" applyBorder="1" applyAlignment="1">
      <alignment horizontal="center" vertical="center"/>
      <protection/>
    </xf>
    <xf numFmtId="177" fontId="19" fillId="23" borderId="1" xfId="90" applyNumberFormat="1" applyFont="1" applyFill="1" applyBorder="1" applyAlignment="1">
      <alignment horizontal="center" vertical="center"/>
      <protection/>
    </xf>
    <xf numFmtId="177" fontId="19" fillId="39" borderId="73" xfId="90" applyNumberFormat="1" applyFont="1" applyFill="1" applyBorder="1" applyAlignment="1">
      <alignment vertical="center"/>
      <protection/>
    </xf>
    <xf numFmtId="0" fontId="18" fillId="39" borderId="24" xfId="90" applyFont="1" applyFill="1" applyBorder="1" applyAlignment="1">
      <alignment vertical="center"/>
      <protection/>
    </xf>
    <xf numFmtId="176" fontId="19" fillId="39" borderId="25" xfId="90" applyNumberFormat="1" applyFont="1" applyFill="1" applyBorder="1" applyAlignment="1">
      <alignment horizontal="center" vertical="center"/>
      <protection/>
    </xf>
    <xf numFmtId="0" fontId="18" fillId="39" borderId="27" xfId="90" applyFont="1" applyFill="1" applyBorder="1" applyAlignment="1">
      <alignment vertical="center"/>
      <protection/>
    </xf>
    <xf numFmtId="176" fontId="19" fillId="39" borderId="28" xfId="90" applyNumberFormat="1" applyFont="1" applyFill="1" applyBorder="1" applyAlignment="1">
      <alignment horizontal="center" vertical="center"/>
      <protection/>
    </xf>
    <xf numFmtId="0" fontId="18" fillId="39" borderId="36" xfId="90" applyFont="1" applyFill="1" applyBorder="1" applyAlignment="1">
      <alignment horizontal="center" vertical="center"/>
      <protection/>
    </xf>
    <xf numFmtId="177" fontId="10" fillId="39" borderId="4" xfId="90" applyNumberFormat="1" applyFont="1" applyFill="1" applyBorder="1" applyAlignment="1">
      <alignment vertical="center"/>
      <protection/>
    </xf>
    <xf numFmtId="179" fontId="10" fillId="39" borderId="0" xfId="67" applyNumberFormat="1" applyFont="1" applyFill="1" applyAlignment="1">
      <alignment vertical="center"/>
    </xf>
    <xf numFmtId="0" fontId="11" fillId="21" borderId="59" xfId="90" applyFont="1" applyFill="1" applyBorder="1" applyAlignment="1">
      <alignment vertical="center"/>
      <protection/>
    </xf>
    <xf numFmtId="40" fontId="10" fillId="39" borderId="74" xfId="75" applyNumberFormat="1" applyFont="1" applyFill="1" applyBorder="1" applyAlignment="1">
      <alignment vertical="center"/>
    </xf>
    <xf numFmtId="0" fontId="14" fillId="39" borderId="63" xfId="90" applyFont="1" applyFill="1" applyBorder="1" applyAlignment="1">
      <alignment vertical="center" wrapText="1"/>
      <protection/>
    </xf>
    <xf numFmtId="40" fontId="10" fillId="39" borderId="75" xfId="75" applyNumberFormat="1" applyFont="1" applyFill="1" applyBorder="1" applyAlignment="1">
      <alignment vertical="center"/>
    </xf>
    <xf numFmtId="0" fontId="14" fillId="39" borderId="64" xfId="90" applyFont="1" applyFill="1" applyBorder="1" applyAlignment="1">
      <alignment vertical="center" wrapText="1"/>
      <protection/>
    </xf>
    <xf numFmtId="184" fontId="10" fillId="39" borderId="52" xfId="90" applyNumberFormat="1" applyFont="1" applyFill="1" applyBorder="1" applyAlignment="1">
      <alignment vertical="center"/>
      <protection/>
    </xf>
    <xf numFmtId="0" fontId="21" fillId="39" borderId="0" xfId="90" applyFont="1" applyFill="1" applyAlignment="1">
      <alignment vertical="center"/>
      <protection/>
    </xf>
    <xf numFmtId="0" fontId="22" fillId="39" borderId="0" xfId="89" applyFont="1" applyFill="1" applyAlignment="1">
      <alignment vertical="center"/>
      <protection/>
    </xf>
    <xf numFmtId="191" fontId="10" fillId="39" borderId="0" xfId="90" applyNumberFormat="1" applyFont="1" applyFill="1">
      <alignment/>
      <protection/>
    </xf>
    <xf numFmtId="192" fontId="10" fillId="39" borderId="0" xfId="90" applyNumberFormat="1" applyFont="1" applyFill="1">
      <alignment/>
      <protection/>
    </xf>
    <xf numFmtId="0" fontId="18" fillId="39" borderId="0" xfId="90" applyFont="1" applyFill="1" applyBorder="1" applyAlignment="1">
      <alignment vertical="center"/>
      <protection/>
    </xf>
    <xf numFmtId="176" fontId="19" fillId="39" borderId="0" xfId="90" applyNumberFormat="1" applyFont="1" applyFill="1" applyBorder="1" applyAlignment="1">
      <alignment horizontal="center" vertical="center"/>
      <protection/>
    </xf>
    <xf numFmtId="177" fontId="19" fillId="39" borderId="0" xfId="90" applyNumberFormat="1" applyFont="1" applyFill="1" applyBorder="1" applyAlignment="1">
      <alignment horizontal="right" vertical="center"/>
      <protection/>
    </xf>
    <xf numFmtId="177" fontId="19" fillId="39" borderId="0" xfId="90" applyNumberFormat="1" applyFont="1" applyFill="1" applyBorder="1" applyAlignment="1">
      <alignment vertical="center"/>
      <protection/>
    </xf>
    <xf numFmtId="0" fontId="16" fillId="39" borderId="0" xfId="90" applyFont="1" applyFill="1" applyBorder="1" applyAlignment="1">
      <alignment vertical="center" wrapText="1"/>
      <protection/>
    </xf>
    <xf numFmtId="176" fontId="17" fillId="39" borderId="0" xfId="90" applyNumberFormat="1" applyFont="1" applyFill="1" applyBorder="1" applyAlignment="1">
      <alignment horizontal="center" vertical="center" wrapText="1"/>
      <protection/>
    </xf>
    <xf numFmtId="0" fontId="18" fillId="39" borderId="0" xfId="90" applyFont="1" applyFill="1" applyBorder="1" applyAlignment="1">
      <alignment horizontal="center" vertical="center"/>
      <protection/>
    </xf>
    <xf numFmtId="176" fontId="17" fillId="39" borderId="0" xfId="90" applyNumberFormat="1" applyFont="1" applyFill="1" applyBorder="1" applyAlignment="1">
      <alignment horizontal="center" vertical="center"/>
      <protection/>
    </xf>
    <xf numFmtId="0" fontId="19" fillId="39" borderId="0" xfId="90" applyFont="1" applyFill="1" applyBorder="1" applyAlignment="1">
      <alignment horizontal="center" vertical="center"/>
      <protection/>
    </xf>
    <xf numFmtId="0" fontId="16" fillId="39" borderId="0" xfId="90" applyFont="1" applyFill="1" applyBorder="1" applyAlignment="1">
      <alignment horizontal="center" vertical="center" wrapText="1"/>
      <protection/>
    </xf>
    <xf numFmtId="177" fontId="19" fillId="39" borderId="0" xfId="90" applyNumberFormat="1" applyFont="1" applyFill="1" applyBorder="1" applyAlignment="1">
      <alignment horizontal="center" vertical="center"/>
      <protection/>
    </xf>
    <xf numFmtId="0" fontId="10" fillId="39" borderId="0" xfId="90" applyFont="1" applyFill="1" applyBorder="1" applyAlignment="1">
      <alignment vertical="center"/>
      <protection/>
    </xf>
    <xf numFmtId="176" fontId="14" fillId="39" borderId="0" xfId="90" applyNumberFormat="1" applyFont="1" applyFill="1" applyAlignment="1">
      <alignment horizontal="center" vertical="center"/>
      <protection/>
    </xf>
    <xf numFmtId="177" fontId="14" fillId="39" borderId="0" xfId="90" applyNumberFormat="1" applyFont="1" applyFill="1" applyAlignment="1">
      <alignment horizontal="center" vertical="center"/>
      <protection/>
    </xf>
    <xf numFmtId="179" fontId="14" fillId="39" borderId="0" xfId="67" applyNumberFormat="1" applyFont="1" applyFill="1" applyBorder="1" applyAlignment="1">
      <alignment horizontal="right" vertical="center"/>
    </xf>
    <xf numFmtId="195" fontId="10" fillId="39" borderId="0" xfId="90" applyNumberFormat="1" applyFont="1" applyFill="1" applyAlignment="1">
      <alignment vertical="center"/>
      <protection/>
    </xf>
    <xf numFmtId="0" fontId="10" fillId="39" borderId="0" xfId="90" applyFont="1" applyFill="1" applyBorder="1">
      <alignment/>
      <protection/>
    </xf>
    <xf numFmtId="0" fontId="11" fillId="39" borderId="0" xfId="90" applyFont="1" applyFill="1" applyBorder="1" applyAlignment="1">
      <alignment vertical="center"/>
      <protection/>
    </xf>
    <xf numFmtId="184" fontId="10" fillId="39" borderId="0" xfId="90" applyNumberFormat="1" applyFont="1" applyFill="1" applyBorder="1" applyAlignment="1">
      <alignment vertical="center"/>
      <protection/>
    </xf>
    <xf numFmtId="194" fontId="10" fillId="39" borderId="1" xfId="67" applyNumberFormat="1" applyFont="1" applyFill="1" applyBorder="1" applyAlignment="1">
      <alignment vertical="center"/>
    </xf>
    <xf numFmtId="191" fontId="10" fillId="39" borderId="0" xfId="90" applyNumberFormat="1" applyFont="1" applyFill="1" applyAlignment="1">
      <alignment vertical="center"/>
      <protection/>
    </xf>
    <xf numFmtId="185" fontId="10" fillId="39" borderId="0" xfId="90" applyNumberFormat="1" applyFont="1" applyFill="1" applyBorder="1" applyAlignment="1">
      <alignment vertical="center"/>
      <protection/>
    </xf>
    <xf numFmtId="0" fontId="14" fillId="39" borderId="0" xfId="90" applyFont="1" applyFill="1" applyBorder="1" applyAlignment="1">
      <alignment horizontal="center" vertical="center"/>
      <protection/>
    </xf>
    <xf numFmtId="0" fontId="10" fillId="39" borderId="0" xfId="90" applyFont="1" applyFill="1" applyBorder="1" applyAlignment="1">
      <alignment horizontal="centerContinuous" vertical="center"/>
      <protection/>
    </xf>
    <xf numFmtId="177" fontId="10" fillId="39" borderId="0" xfId="90" applyNumberFormat="1" applyFont="1" applyFill="1" applyBorder="1" applyAlignment="1">
      <alignment horizontal="right" vertical="center"/>
      <protection/>
    </xf>
    <xf numFmtId="176" fontId="24" fillId="39" borderId="0" xfId="90" applyNumberFormat="1" applyFont="1" applyFill="1" applyBorder="1" applyAlignment="1">
      <alignment horizontal="center" vertical="center"/>
      <protection/>
    </xf>
    <xf numFmtId="194" fontId="10" fillId="39" borderId="26" xfId="67" applyNumberFormat="1" applyFont="1" applyFill="1" applyBorder="1" applyAlignment="1">
      <alignment horizontal="right" vertical="center"/>
    </xf>
    <xf numFmtId="194" fontId="10" fillId="39" borderId="1" xfId="67" applyNumberFormat="1" applyFont="1" applyFill="1" applyBorder="1" applyAlignment="1">
      <alignment horizontal="right" vertical="center"/>
    </xf>
    <xf numFmtId="194" fontId="10" fillId="39" borderId="35" xfId="67" applyNumberFormat="1" applyFont="1" applyFill="1" applyBorder="1" applyAlignment="1">
      <alignment horizontal="right" vertical="center"/>
    </xf>
    <xf numFmtId="194" fontId="10" fillId="39" borderId="35" xfId="90" applyNumberFormat="1" applyFont="1" applyFill="1" applyBorder="1" applyAlignment="1">
      <alignment vertical="center"/>
      <protection/>
    </xf>
    <xf numFmtId="194" fontId="10" fillId="23" borderId="1" xfId="90" applyNumberFormat="1" applyFont="1" applyFill="1" applyBorder="1" applyAlignment="1">
      <alignment horizontal="center" vertical="center"/>
      <protection/>
    </xf>
    <xf numFmtId="194" fontId="10" fillId="39" borderId="29" xfId="67" applyNumberFormat="1" applyFont="1" applyFill="1" applyBorder="1" applyAlignment="1">
      <alignment horizontal="right" vertical="center"/>
    </xf>
    <xf numFmtId="194" fontId="10" fillId="23" borderId="38" xfId="90" applyNumberFormat="1" applyFont="1" applyFill="1" applyBorder="1" applyAlignment="1">
      <alignment horizontal="center" vertical="center"/>
      <protection/>
    </xf>
    <xf numFmtId="194" fontId="10" fillId="39" borderId="38" xfId="67" applyNumberFormat="1" applyFont="1" applyFill="1" applyBorder="1" applyAlignment="1">
      <alignment horizontal="right" vertical="center"/>
    </xf>
    <xf numFmtId="194" fontId="10" fillId="39" borderId="39" xfId="67" applyNumberFormat="1" applyFont="1" applyFill="1" applyBorder="1" applyAlignment="1">
      <alignment horizontal="right" vertical="center"/>
    </xf>
    <xf numFmtId="194" fontId="10" fillId="39" borderId="39" xfId="90" applyNumberFormat="1" applyFont="1" applyFill="1" applyBorder="1" applyAlignment="1">
      <alignment vertical="center"/>
      <protection/>
    </xf>
    <xf numFmtId="194" fontId="10" fillId="39" borderId="56" xfId="67" applyNumberFormat="1" applyFont="1" applyFill="1" applyBorder="1" applyAlignment="1">
      <alignment horizontal="right" vertical="center"/>
    </xf>
    <xf numFmtId="194" fontId="10" fillId="39" borderId="41" xfId="67" applyNumberFormat="1" applyFont="1" applyFill="1" applyBorder="1" applyAlignment="1">
      <alignment horizontal="right" vertical="center"/>
    </xf>
    <xf numFmtId="194" fontId="10" fillId="39" borderId="42" xfId="67" applyNumberFormat="1" applyFont="1" applyFill="1" applyBorder="1" applyAlignment="1">
      <alignment horizontal="right" vertical="center"/>
    </xf>
    <xf numFmtId="194" fontId="10" fillId="39" borderId="42" xfId="90" applyNumberFormat="1" applyFont="1" applyFill="1" applyBorder="1" applyAlignment="1">
      <alignment vertical="center"/>
      <protection/>
    </xf>
    <xf numFmtId="194" fontId="10" fillId="39" borderId="44" xfId="67" applyNumberFormat="1" applyFont="1" applyFill="1" applyBorder="1" applyAlignment="1">
      <alignment horizontal="center" vertical="center"/>
    </xf>
    <xf numFmtId="194" fontId="10" fillId="39" borderId="1" xfId="90" applyNumberFormat="1" applyFont="1" applyFill="1" applyBorder="1" applyAlignment="1">
      <alignment vertical="center"/>
      <protection/>
    </xf>
    <xf numFmtId="194" fontId="10" fillId="39" borderId="1" xfId="67" applyNumberFormat="1" applyFont="1" applyFill="1" applyBorder="1" applyAlignment="1">
      <alignment horizontal="center" vertical="center"/>
    </xf>
    <xf numFmtId="194" fontId="10" fillId="39" borderId="45" xfId="67" applyNumberFormat="1" applyFont="1" applyFill="1" applyBorder="1" applyAlignment="1">
      <alignment horizontal="center" vertical="center"/>
    </xf>
    <xf numFmtId="194" fontId="10" fillId="39" borderId="38" xfId="67" applyNumberFormat="1" applyFont="1" applyFill="1" applyBorder="1" applyAlignment="1">
      <alignment horizontal="center" vertical="center"/>
    </xf>
    <xf numFmtId="194" fontId="10" fillId="39" borderId="38" xfId="90" applyNumberFormat="1" applyFont="1" applyFill="1" applyBorder="1" applyAlignment="1">
      <alignment vertical="center"/>
      <protection/>
    </xf>
    <xf numFmtId="194" fontId="10" fillId="39" borderId="46" xfId="67" applyNumberFormat="1" applyFont="1" applyFill="1" applyBorder="1" applyAlignment="1">
      <alignment horizontal="center" vertical="center"/>
    </xf>
    <xf numFmtId="194" fontId="10" fillId="39" borderId="41" xfId="90" applyNumberFormat="1" applyFont="1" applyFill="1" applyBorder="1" applyAlignment="1">
      <alignment vertical="center"/>
      <protection/>
    </xf>
    <xf numFmtId="10" fontId="10" fillId="39" borderId="0" xfId="67" applyNumberFormat="1" applyFont="1" applyFill="1" applyAlignment="1">
      <alignment vertical="center"/>
    </xf>
    <xf numFmtId="177" fontId="23" fillId="39" borderId="0" xfId="90" applyNumberFormat="1" applyFont="1" applyFill="1" applyBorder="1" applyAlignment="1">
      <alignment vertical="center"/>
      <protection/>
    </xf>
    <xf numFmtId="0" fontId="0" fillId="39" borderId="0" xfId="0" applyFill="1" applyAlignment="1">
      <alignment vertical="center"/>
    </xf>
    <xf numFmtId="0" fontId="11" fillId="39" borderId="0" xfId="0" applyFont="1" applyFill="1" applyAlignment="1">
      <alignment vertical="center"/>
    </xf>
    <xf numFmtId="0" fontId="11" fillId="39" borderId="1" xfId="0" applyFont="1" applyFill="1" applyBorder="1" applyAlignment="1">
      <alignment vertical="center"/>
    </xf>
    <xf numFmtId="0" fontId="11" fillId="39" borderId="1" xfId="0" applyFont="1" applyFill="1" applyBorder="1" applyAlignment="1">
      <alignment vertical="center" wrapText="1"/>
    </xf>
    <xf numFmtId="194" fontId="10" fillId="39" borderId="76" xfId="90" applyNumberFormat="1" applyFont="1" applyFill="1" applyBorder="1" applyAlignment="1">
      <alignment vertical="center"/>
      <protection/>
    </xf>
    <xf numFmtId="194" fontId="10" fillId="39" borderId="77" xfId="90" applyNumberFormat="1" applyFont="1" applyFill="1" applyBorder="1" applyAlignment="1">
      <alignment vertical="center"/>
      <protection/>
    </xf>
    <xf numFmtId="194" fontId="10" fillId="39" borderId="78" xfId="90" applyNumberFormat="1" applyFont="1" applyFill="1" applyBorder="1" applyAlignment="1">
      <alignment vertical="center"/>
      <protection/>
    </xf>
    <xf numFmtId="176" fontId="10" fillId="39" borderId="0" xfId="90" applyNumberFormat="1" applyFont="1" applyFill="1" applyBorder="1" applyAlignment="1">
      <alignment vertical="center"/>
      <protection/>
    </xf>
    <xf numFmtId="38" fontId="10" fillId="39" borderId="0" xfId="75" applyFont="1" applyFill="1" applyBorder="1" applyAlignment="1">
      <alignment vertical="center"/>
    </xf>
    <xf numFmtId="4" fontId="10" fillId="39" borderId="0" xfId="90" applyNumberFormat="1" applyFont="1" applyFill="1" applyAlignment="1">
      <alignment vertical="center"/>
      <protection/>
    </xf>
    <xf numFmtId="196" fontId="10" fillId="39" borderId="0" xfId="90" applyNumberFormat="1" applyFont="1" applyFill="1" applyAlignment="1">
      <alignment vertical="center"/>
      <protection/>
    </xf>
    <xf numFmtId="0" fontId="25" fillId="39" borderId="0" xfId="90" applyFont="1" applyFill="1">
      <alignment/>
      <protection/>
    </xf>
    <xf numFmtId="181" fontId="25" fillId="39" borderId="0" xfId="90" applyNumberFormat="1" applyFont="1" applyFill="1">
      <alignment/>
      <protection/>
    </xf>
    <xf numFmtId="182" fontId="25" fillId="39" borderId="0" xfId="90" applyNumberFormat="1" applyFont="1" applyFill="1">
      <alignment/>
      <protection/>
    </xf>
    <xf numFmtId="176" fontId="25" fillId="39" borderId="79" xfId="90" applyNumberFormat="1" applyFont="1" applyFill="1" applyBorder="1">
      <alignment/>
      <protection/>
    </xf>
    <xf numFmtId="176" fontId="25" fillId="39" borderId="80" xfId="90" applyNumberFormat="1" applyFont="1" applyFill="1" applyBorder="1">
      <alignment/>
      <protection/>
    </xf>
    <xf numFmtId="0" fontId="25" fillId="39" borderId="0" xfId="90" applyFont="1" applyFill="1" applyBorder="1">
      <alignment/>
      <protection/>
    </xf>
    <xf numFmtId="0" fontId="26" fillId="39" borderId="0" xfId="90" applyFont="1" applyFill="1">
      <alignment/>
      <protection/>
    </xf>
    <xf numFmtId="0" fontId="18" fillId="39" borderId="0" xfId="90" applyFont="1" applyFill="1" applyBorder="1" applyAlignment="1">
      <alignment horizontal="left" vertical="center"/>
      <protection/>
    </xf>
    <xf numFmtId="177" fontId="19" fillId="45" borderId="1" xfId="90" applyNumberFormat="1" applyFont="1" applyFill="1" applyBorder="1" applyAlignment="1">
      <alignment vertical="center"/>
      <protection/>
    </xf>
    <xf numFmtId="40" fontId="10" fillId="39" borderId="0" xfId="90" applyNumberFormat="1" applyFont="1" applyFill="1" applyAlignment="1">
      <alignment vertical="center"/>
      <protection/>
    </xf>
    <xf numFmtId="177" fontId="10" fillId="39" borderId="1" xfId="75" applyNumberFormat="1" applyFont="1" applyFill="1" applyBorder="1" applyAlignment="1">
      <alignment vertical="center"/>
    </xf>
    <xf numFmtId="202" fontId="10" fillId="39" borderId="0" xfId="90" applyNumberFormat="1" applyFont="1" applyFill="1" applyAlignment="1">
      <alignment vertical="center"/>
      <protection/>
    </xf>
    <xf numFmtId="0" fontId="30" fillId="39" borderId="0" xfId="90" applyFont="1" applyFill="1" applyAlignment="1">
      <alignment vertical="center"/>
      <protection/>
    </xf>
    <xf numFmtId="0" fontId="30" fillId="39" borderId="0" xfId="90" applyFont="1" applyFill="1" applyAlignment="1">
      <alignment vertical="center"/>
      <protection/>
    </xf>
    <xf numFmtId="204" fontId="30" fillId="39" borderId="0" xfId="90" applyNumberFormat="1" applyFont="1" applyFill="1" applyAlignment="1">
      <alignment vertical="center"/>
      <protection/>
    </xf>
    <xf numFmtId="0" fontId="24" fillId="39" borderId="0" xfId="90" applyFont="1" applyFill="1" applyAlignment="1">
      <alignment vertical="center"/>
      <protection/>
    </xf>
    <xf numFmtId="199" fontId="30" fillId="39" borderId="0" xfId="90" applyNumberFormat="1" applyFont="1" applyFill="1" applyAlignment="1">
      <alignment vertical="center"/>
      <protection/>
    </xf>
    <xf numFmtId="0" fontId="13" fillId="39" borderId="0" xfId="90" applyFont="1" applyFill="1" applyBorder="1">
      <alignment/>
      <protection/>
    </xf>
    <xf numFmtId="176" fontId="25" fillId="39" borderId="0" xfId="90" applyNumberFormat="1" applyFont="1" applyFill="1" applyBorder="1">
      <alignment/>
      <protection/>
    </xf>
    <xf numFmtId="38" fontId="10" fillId="39" borderId="4" xfId="75" applyFont="1" applyFill="1" applyBorder="1" applyAlignment="1">
      <alignment vertical="center"/>
    </xf>
    <xf numFmtId="215" fontId="10" fillId="39" borderId="0" xfId="90" applyNumberFormat="1" applyFont="1" applyFill="1" applyBorder="1" applyAlignment="1">
      <alignment vertical="center"/>
      <protection/>
    </xf>
    <xf numFmtId="177" fontId="19" fillId="39" borderId="26" xfId="90" applyNumberFormat="1" applyFont="1" applyFill="1" applyBorder="1" applyAlignment="1" applyProtection="1">
      <alignment horizontal="right" vertical="center"/>
      <protection/>
    </xf>
    <xf numFmtId="177" fontId="19" fillId="39" borderId="1" xfId="90" applyNumberFormat="1" applyFont="1" applyFill="1" applyBorder="1" applyAlignment="1" applyProtection="1">
      <alignment vertical="center"/>
      <protection/>
    </xf>
    <xf numFmtId="177" fontId="19" fillId="39" borderId="29" xfId="90" applyNumberFormat="1" applyFont="1" applyFill="1" applyBorder="1" applyAlignment="1" applyProtection="1">
      <alignment horizontal="right" vertical="center"/>
      <protection/>
    </xf>
    <xf numFmtId="177" fontId="19" fillId="39" borderId="37" xfId="90" applyNumberFormat="1" applyFont="1" applyFill="1" applyBorder="1" applyAlignment="1" applyProtection="1">
      <alignment horizontal="right" vertical="center"/>
      <protection/>
    </xf>
    <xf numFmtId="0" fontId="10" fillId="39" borderId="0" xfId="90" applyNumberFormat="1" applyFont="1" applyFill="1" applyBorder="1" applyAlignment="1">
      <alignment vertical="center"/>
      <protection/>
    </xf>
    <xf numFmtId="11" fontId="10" fillId="39" borderId="0" xfId="90" applyNumberFormat="1" applyFont="1" applyFill="1" applyAlignment="1">
      <alignment vertical="center"/>
      <protection/>
    </xf>
    <xf numFmtId="0" fontId="14" fillId="39" borderId="1" xfId="90" applyFont="1" applyFill="1" applyBorder="1">
      <alignment/>
      <protection/>
    </xf>
    <xf numFmtId="176" fontId="10" fillId="46" borderId="1" xfId="90" applyNumberFormat="1" applyFont="1" applyFill="1" applyBorder="1" applyAlignment="1">
      <alignment vertical="center"/>
      <protection/>
    </xf>
    <xf numFmtId="194" fontId="10" fillId="46" borderId="1" xfId="67" applyNumberFormat="1" applyFont="1" applyFill="1" applyBorder="1" applyAlignment="1">
      <alignment vertical="center"/>
    </xf>
    <xf numFmtId="176" fontId="10" fillId="47" borderId="52" xfId="90" applyNumberFormat="1" applyFont="1" applyFill="1" applyBorder="1" applyAlignment="1">
      <alignment vertical="center"/>
      <protection/>
    </xf>
    <xf numFmtId="176" fontId="10" fillId="48" borderId="52" xfId="90" applyNumberFormat="1" applyFont="1" applyFill="1" applyBorder="1" applyAlignment="1">
      <alignment vertical="center"/>
      <protection/>
    </xf>
    <xf numFmtId="176" fontId="10" fillId="49" borderId="4" xfId="90" applyNumberFormat="1" applyFont="1" applyFill="1" applyBorder="1" applyAlignment="1">
      <alignment vertical="center"/>
      <protection/>
    </xf>
    <xf numFmtId="9" fontId="10" fillId="46" borderId="1" xfId="67" applyFont="1" applyFill="1" applyBorder="1" applyAlignment="1">
      <alignment vertical="center"/>
    </xf>
    <xf numFmtId="9" fontId="10" fillId="39" borderId="1" xfId="67" applyFont="1" applyFill="1" applyBorder="1" applyAlignment="1">
      <alignment vertical="center"/>
    </xf>
    <xf numFmtId="9" fontId="10" fillId="39" borderId="52" xfId="67" applyFont="1" applyFill="1" applyBorder="1" applyAlignment="1">
      <alignment vertical="center"/>
    </xf>
    <xf numFmtId="9" fontId="10" fillId="47" borderId="52" xfId="67" applyFont="1" applyFill="1" applyBorder="1" applyAlignment="1">
      <alignment vertical="center"/>
    </xf>
    <xf numFmtId="9" fontId="10" fillId="39" borderId="38" xfId="67" applyFont="1" applyFill="1" applyBorder="1" applyAlignment="1">
      <alignment vertical="center"/>
    </xf>
    <xf numFmtId="9" fontId="10" fillId="49" borderId="4" xfId="67" applyFont="1" applyFill="1" applyBorder="1" applyAlignment="1">
      <alignment vertical="center"/>
    </xf>
    <xf numFmtId="185" fontId="10" fillId="46" borderId="44" xfId="90" applyNumberFormat="1" applyFont="1" applyFill="1" applyBorder="1" applyAlignment="1">
      <alignment vertical="center"/>
      <protection/>
    </xf>
    <xf numFmtId="194" fontId="10" fillId="39" borderId="52" xfId="67" applyNumberFormat="1" applyFont="1" applyFill="1" applyBorder="1" applyAlignment="1">
      <alignment vertical="center"/>
    </xf>
    <xf numFmtId="185" fontId="10" fillId="47" borderId="44" xfId="90" applyNumberFormat="1" applyFont="1" applyFill="1" applyBorder="1" applyAlignment="1">
      <alignment vertical="center"/>
      <protection/>
    </xf>
    <xf numFmtId="194" fontId="10" fillId="47" borderId="52" xfId="67" applyNumberFormat="1" applyFont="1" applyFill="1" applyBorder="1" applyAlignment="1">
      <alignment vertical="center"/>
    </xf>
    <xf numFmtId="194" fontId="10" fillId="39" borderId="38" xfId="67" applyNumberFormat="1" applyFont="1" applyFill="1" applyBorder="1" applyAlignment="1">
      <alignment vertical="center"/>
    </xf>
    <xf numFmtId="185" fontId="10" fillId="49" borderId="53" xfId="90" applyNumberFormat="1" applyFont="1" applyFill="1" applyBorder="1" applyAlignment="1">
      <alignment vertical="center"/>
      <protection/>
    </xf>
    <xf numFmtId="194" fontId="10" fillId="49" borderId="4" xfId="67" applyNumberFormat="1" applyFont="1" applyFill="1" applyBorder="1" applyAlignment="1">
      <alignment vertical="center"/>
    </xf>
    <xf numFmtId="0" fontId="10" fillId="50" borderId="67" xfId="90" applyFont="1" applyFill="1" applyBorder="1" applyAlignment="1">
      <alignment vertical="center"/>
      <protection/>
    </xf>
    <xf numFmtId="0" fontId="10" fillId="51" borderId="67" xfId="90" applyFont="1" applyFill="1" applyBorder="1" applyAlignment="1">
      <alignment vertical="center"/>
      <protection/>
    </xf>
    <xf numFmtId="0" fontId="10" fillId="51" borderId="69" xfId="90" applyFont="1" applyFill="1" applyBorder="1" applyAlignment="1">
      <alignment vertical="center"/>
      <protection/>
    </xf>
    <xf numFmtId="0" fontId="10" fillId="51" borderId="81" xfId="90" applyFont="1" applyFill="1" applyBorder="1" applyAlignment="1">
      <alignment vertical="center" wrapText="1"/>
      <protection/>
    </xf>
    <xf numFmtId="40" fontId="10" fillId="51" borderId="82" xfId="75" applyNumberFormat="1" applyFont="1" applyFill="1" applyBorder="1" applyAlignment="1">
      <alignment vertical="center"/>
    </xf>
    <xf numFmtId="40" fontId="10" fillId="51" borderId="82" xfId="75" applyNumberFormat="1" applyFont="1" applyFill="1" applyBorder="1" applyAlignment="1">
      <alignment vertical="center" wrapText="1"/>
    </xf>
    <xf numFmtId="40" fontId="10" fillId="52" borderId="82" xfId="75" applyNumberFormat="1" applyFont="1" applyFill="1" applyBorder="1" applyAlignment="1">
      <alignment vertical="center" wrapText="1"/>
    </xf>
    <xf numFmtId="38" fontId="10" fillId="53" borderId="21" xfId="75" applyNumberFormat="1" applyFont="1" applyFill="1" applyBorder="1" applyAlignment="1">
      <alignment vertical="center"/>
    </xf>
    <xf numFmtId="38" fontId="10" fillId="54" borderId="1" xfId="75" applyNumberFormat="1" applyFont="1" applyFill="1" applyBorder="1" applyAlignment="1">
      <alignment vertical="center"/>
    </xf>
    <xf numFmtId="38" fontId="10" fillId="21" borderId="1" xfId="75" applyNumberFormat="1" applyFont="1" applyFill="1" applyBorder="1" applyAlignment="1">
      <alignment vertical="center"/>
    </xf>
    <xf numFmtId="38" fontId="10" fillId="55" borderId="63" xfId="75" applyNumberFormat="1" applyFont="1" applyFill="1" applyBorder="1" applyAlignment="1">
      <alignment vertical="center"/>
    </xf>
    <xf numFmtId="38" fontId="10" fillId="56" borderId="57" xfId="75" applyNumberFormat="1" applyFont="1" applyFill="1" applyBorder="1" applyAlignment="1">
      <alignment vertical="center"/>
    </xf>
    <xf numFmtId="38" fontId="10" fillId="55" borderId="64" xfId="75" applyNumberFormat="1" applyFont="1" applyFill="1" applyBorder="1" applyAlignment="1">
      <alignment vertical="center"/>
    </xf>
    <xf numFmtId="38" fontId="10" fillId="55" borderId="48" xfId="75" applyNumberFormat="1" applyFont="1" applyFill="1" applyBorder="1" applyAlignment="1">
      <alignment vertical="center"/>
    </xf>
    <xf numFmtId="38" fontId="10" fillId="55" borderId="49" xfId="75" applyNumberFormat="1" applyFont="1" applyFill="1" applyBorder="1" applyAlignment="1">
      <alignment vertical="center"/>
    </xf>
    <xf numFmtId="38" fontId="10" fillId="57" borderId="1" xfId="75" applyNumberFormat="1" applyFont="1" applyFill="1" applyBorder="1" applyAlignment="1">
      <alignment vertical="center"/>
    </xf>
    <xf numFmtId="38" fontId="10" fillId="40" borderId="1" xfId="75" applyNumberFormat="1" applyFont="1" applyFill="1" applyBorder="1" applyAlignment="1">
      <alignment vertical="center"/>
    </xf>
    <xf numFmtId="38" fontId="10" fillId="55" borderId="57" xfId="75" applyNumberFormat="1" applyFont="1" applyFill="1" applyBorder="1" applyAlignment="1">
      <alignment vertical="center"/>
    </xf>
    <xf numFmtId="38" fontId="10" fillId="56" borderId="49" xfId="75" applyNumberFormat="1" applyFont="1" applyFill="1" applyBorder="1" applyAlignment="1">
      <alignment vertical="center"/>
    </xf>
    <xf numFmtId="38" fontId="10" fillId="58" borderId="1" xfId="75" applyNumberFormat="1" applyFont="1" applyFill="1" applyBorder="1" applyAlignment="1">
      <alignment vertical="center"/>
    </xf>
    <xf numFmtId="38" fontId="10" fillId="41" borderId="1" xfId="75" applyNumberFormat="1" applyFont="1" applyFill="1" applyBorder="1" applyAlignment="1">
      <alignment vertical="center"/>
    </xf>
    <xf numFmtId="38" fontId="10" fillId="59" borderId="1" xfId="75" applyNumberFormat="1" applyFont="1" applyFill="1" applyBorder="1" applyAlignment="1">
      <alignment vertical="center"/>
    </xf>
    <xf numFmtId="38" fontId="10" fillId="22" borderId="1" xfId="75" applyNumberFormat="1" applyFont="1" applyFill="1" applyBorder="1" applyAlignment="1">
      <alignment vertical="center"/>
    </xf>
    <xf numFmtId="38" fontId="10" fillId="60" borderId="82" xfId="75" applyNumberFormat="1" applyFont="1" applyFill="1" applyBorder="1" applyAlignment="1">
      <alignment vertical="center"/>
    </xf>
    <xf numFmtId="38" fontId="10" fillId="61" borderId="82" xfId="75" applyNumberFormat="1" applyFont="1" applyFill="1" applyBorder="1" applyAlignment="1">
      <alignment vertical="center"/>
    </xf>
    <xf numFmtId="38" fontId="10" fillId="23" borderId="21" xfId="75" applyNumberFormat="1" applyFont="1" applyFill="1" applyBorder="1" applyAlignment="1">
      <alignment vertical="center"/>
    </xf>
    <xf numFmtId="38" fontId="15" fillId="62" borderId="41" xfId="75" applyNumberFormat="1" applyFont="1" applyFill="1" applyBorder="1" applyAlignment="1">
      <alignment vertical="center"/>
    </xf>
    <xf numFmtId="38" fontId="15" fillId="39" borderId="41" xfId="75" applyNumberFormat="1" applyFont="1" applyFill="1" applyBorder="1" applyAlignment="1">
      <alignment vertical="center"/>
    </xf>
    <xf numFmtId="38" fontId="10" fillId="43" borderId="21" xfId="75" applyNumberFormat="1" applyFont="1" applyFill="1" applyBorder="1" applyAlignment="1">
      <alignment vertical="center"/>
    </xf>
    <xf numFmtId="38" fontId="10" fillId="51" borderId="82" xfId="75" applyNumberFormat="1" applyFont="1" applyFill="1" applyBorder="1" applyAlignment="1">
      <alignment vertical="center"/>
    </xf>
    <xf numFmtId="0" fontId="10" fillId="44" borderId="20" xfId="90" applyFont="1" applyFill="1" applyBorder="1" applyAlignment="1">
      <alignment vertical="center" wrapText="1"/>
      <protection/>
    </xf>
    <xf numFmtId="38" fontId="10" fillId="63" borderId="21" xfId="75" applyNumberFormat="1" applyFont="1" applyFill="1" applyBorder="1" applyAlignment="1">
      <alignment vertical="center"/>
    </xf>
    <xf numFmtId="38" fontId="10" fillId="64" borderId="21" xfId="75" applyNumberFormat="1" applyFont="1" applyFill="1" applyBorder="1" applyAlignment="1">
      <alignment vertical="center"/>
    </xf>
    <xf numFmtId="40" fontId="10" fillId="44" borderId="21" xfId="75" applyNumberFormat="1" applyFont="1" applyFill="1" applyBorder="1" applyAlignment="1">
      <alignment vertical="center"/>
    </xf>
    <xf numFmtId="40" fontId="10" fillId="44" borderId="21" xfId="75" applyNumberFormat="1" applyFont="1" applyFill="1" applyBorder="1" applyAlignment="1">
      <alignment vertical="center" wrapText="1"/>
    </xf>
    <xf numFmtId="0" fontId="10" fillId="44" borderId="70" xfId="90" applyFont="1" applyFill="1" applyBorder="1" applyAlignment="1">
      <alignment vertical="center"/>
      <protection/>
    </xf>
    <xf numFmtId="0" fontId="10" fillId="44" borderId="83" xfId="90" applyFont="1" applyFill="1" applyBorder="1" applyAlignment="1">
      <alignment vertical="center"/>
      <protection/>
    </xf>
    <xf numFmtId="0" fontId="10" fillId="65" borderId="84" xfId="90" applyFont="1" applyFill="1" applyBorder="1" applyAlignment="1">
      <alignment vertical="center" wrapText="1"/>
      <protection/>
    </xf>
    <xf numFmtId="38" fontId="10" fillId="66" borderId="85" xfId="75" applyNumberFormat="1" applyFont="1" applyFill="1" applyBorder="1" applyAlignment="1">
      <alignment vertical="center"/>
    </xf>
    <xf numFmtId="40" fontId="10" fillId="65" borderId="85" xfId="75" applyNumberFormat="1" applyFont="1" applyFill="1" applyBorder="1" applyAlignment="1">
      <alignment vertical="center"/>
    </xf>
    <xf numFmtId="40" fontId="10" fillId="65" borderId="85" xfId="75" applyNumberFormat="1" applyFont="1" applyFill="1" applyBorder="1" applyAlignment="1">
      <alignment vertical="center" wrapText="1"/>
    </xf>
    <xf numFmtId="0" fontId="14" fillId="65" borderId="86" xfId="90" applyFont="1" applyFill="1" applyBorder="1" applyAlignment="1">
      <alignment vertical="center"/>
      <protection/>
    </xf>
    <xf numFmtId="38" fontId="10" fillId="44" borderId="21" xfId="75" applyNumberFormat="1" applyFont="1" applyFill="1" applyBorder="1" applyAlignment="1">
      <alignment vertical="center"/>
    </xf>
    <xf numFmtId="0" fontId="10" fillId="39" borderId="69" xfId="90" applyFont="1" applyFill="1" applyBorder="1" applyAlignment="1">
      <alignment vertical="center"/>
      <protection/>
    </xf>
    <xf numFmtId="38" fontId="14" fillId="67" borderId="85" xfId="75" applyNumberFormat="1" applyFont="1" applyFill="1" applyBorder="1" applyAlignment="1">
      <alignment horizontal="right" vertical="center"/>
    </xf>
    <xf numFmtId="194" fontId="14" fillId="39" borderId="1" xfId="67" applyNumberFormat="1" applyFont="1" applyFill="1" applyBorder="1" applyAlignment="1">
      <alignment vertical="center"/>
    </xf>
    <xf numFmtId="176" fontId="25" fillId="39" borderId="87" xfId="90" applyNumberFormat="1" applyFont="1" applyFill="1" applyBorder="1">
      <alignment/>
      <protection/>
    </xf>
    <xf numFmtId="176" fontId="25" fillId="39" borderId="88" xfId="90" applyNumberFormat="1" applyFont="1" applyFill="1" applyBorder="1">
      <alignment/>
      <protection/>
    </xf>
    <xf numFmtId="176" fontId="25" fillId="39" borderId="89" xfId="90" applyNumberFormat="1" applyFont="1" applyFill="1" applyBorder="1">
      <alignment/>
      <protection/>
    </xf>
    <xf numFmtId="176" fontId="25" fillId="39" borderId="90" xfId="90" applyNumberFormat="1" applyFont="1" applyFill="1" applyBorder="1">
      <alignment/>
      <protection/>
    </xf>
    <xf numFmtId="0" fontId="11" fillId="31" borderId="1" xfId="0" applyFont="1" applyFill="1" applyBorder="1" applyAlignment="1">
      <alignment vertical="center"/>
    </xf>
    <xf numFmtId="0" fontId="31" fillId="31" borderId="1" xfId="90" applyFont="1" applyFill="1" applyBorder="1" applyAlignment="1">
      <alignment horizontal="center" vertical="center" wrapText="1"/>
      <protection/>
    </xf>
    <xf numFmtId="0" fontId="10" fillId="31" borderId="1" xfId="90" applyFont="1" applyFill="1" applyBorder="1" applyAlignment="1">
      <alignment horizontal="center" vertical="center"/>
      <protection/>
    </xf>
    <xf numFmtId="0" fontId="10" fillId="31" borderId="1" xfId="90" applyFont="1" applyFill="1" applyBorder="1" applyAlignment="1">
      <alignment horizontal="center" vertical="center" wrapText="1"/>
      <protection/>
    </xf>
    <xf numFmtId="0" fontId="25" fillId="31" borderId="91" xfId="90" applyFont="1" applyFill="1" applyBorder="1">
      <alignment/>
      <protection/>
    </xf>
    <xf numFmtId="0" fontId="13" fillId="31" borderId="92" xfId="90" applyFont="1" applyFill="1" applyBorder="1" applyAlignment="1">
      <alignment vertical="top"/>
      <protection/>
    </xf>
    <xf numFmtId="0" fontId="13" fillId="31" borderId="93" xfId="90" applyFont="1" applyFill="1" applyBorder="1" applyAlignment="1">
      <alignment vertical="top"/>
      <protection/>
    </xf>
    <xf numFmtId="0" fontId="13" fillId="31" borderId="94" xfId="90" applyFont="1" applyFill="1" applyBorder="1" applyAlignment="1">
      <alignment horizontal="center" vertical="top" wrapText="1"/>
      <protection/>
    </xf>
    <xf numFmtId="0" fontId="13" fillId="31" borderId="93" xfId="90" applyFont="1" applyFill="1" applyBorder="1" applyAlignment="1">
      <alignment horizontal="center" vertical="top" wrapText="1"/>
      <protection/>
    </xf>
    <xf numFmtId="0" fontId="11" fillId="31" borderId="51" xfId="90" applyFont="1" applyFill="1" applyBorder="1" applyAlignment="1">
      <alignment horizontal="left" vertical="center"/>
      <protection/>
    </xf>
    <xf numFmtId="0" fontId="10" fillId="31" borderId="95" xfId="90" applyFont="1" applyFill="1" applyBorder="1" applyAlignment="1">
      <alignment horizontal="left" vertical="center"/>
      <protection/>
    </xf>
    <xf numFmtId="0" fontId="10" fillId="31" borderId="96" xfId="90" applyFont="1" applyFill="1" applyBorder="1" applyAlignment="1">
      <alignment horizontal="center" vertical="center"/>
      <protection/>
    </xf>
    <xf numFmtId="0" fontId="14" fillId="31" borderId="97" xfId="90" applyFont="1" applyFill="1" applyBorder="1" applyAlignment="1">
      <alignment horizontal="center" vertical="center" wrapText="1"/>
      <protection/>
    </xf>
    <xf numFmtId="0" fontId="10" fillId="31" borderId="97" xfId="90" applyFont="1" applyFill="1" applyBorder="1" applyAlignment="1">
      <alignment horizontal="center" vertical="center"/>
      <protection/>
    </xf>
    <xf numFmtId="0" fontId="11" fillId="31" borderId="97" xfId="90" applyFont="1" applyFill="1" applyBorder="1" applyAlignment="1">
      <alignment horizontal="center" vertical="center"/>
      <protection/>
    </xf>
    <xf numFmtId="0" fontId="11" fillId="31" borderId="1" xfId="90" applyFont="1" applyFill="1" applyBorder="1" applyAlignment="1">
      <alignment horizontal="left" vertical="center"/>
      <protection/>
    </xf>
    <xf numFmtId="0" fontId="14" fillId="31" borderId="1" xfId="90" applyFont="1" applyFill="1" applyBorder="1" applyAlignment="1">
      <alignment horizontal="center" vertical="center" wrapText="1"/>
      <protection/>
    </xf>
    <xf numFmtId="0" fontId="11" fillId="31" borderId="1" xfId="90" applyFont="1" applyFill="1" applyBorder="1" applyAlignment="1">
      <alignment horizontal="center" vertical="center"/>
      <protection/>
    </xf>
    <xf numFmtId="0" fontId="19" fillId="31" borderId="18" xfId="90" applyFont="1" applyFill="1" applyBorder="1" applyAlignment="1">
      <alignment horizontal="center" vertical="center"/>
      <protection/>
    </xf>
    <xf numFmtId="0" fontId="19" fillId="31" borderId="19" xfId="90" applyFont="1" applyFill="1" applyBorder="1" applyAlignment="1">
      <alignment horizontal="center" vertical="center"/>
      <protection/>
    </xf>
    <xf numFmtId="0" fontId="16" fillId="31" borderId="20" xfId="90" applyFont="1" applyFill="1" applyBorder="1" applyAlignment="1">
      <alignment horizontal="center" vertical="center" wrapText="1"/>
      <protection/>
    </xf>
    <xf numFmtId="0" fontId="19" fillId="31" borderId="21" xfId="90" applyFont="1" applyFill="1" applyBorder="1" applyAlignment="1">
      <alignment horizontal="center" vertical="center"/>
      <protection/>
    </xf>
    <xf numFmtId="0" fontId="19" fillId="31" borderId="22" xfId="90" applyFont="1" applyFill="1" applyBorder="1" applyAlignment="1">
      <alignment horizontal="center" vertical="center"/>
      <protection/>
    </xf>
    <xf numFmtId="0" fontId="19" fillId="31" borderId="98" xfId="90" applyFont="1" applyFill="1" applyBorder="1" applyAlignment="1">
      <alignment horizontal="center" vertical="center"/>
      <protection/>
    </xf>
    <xf numFmtId="0" fontId="10" fillId="31" borderId="18" xfId="90" applyFont="1" applyFill="1" applyBorder="1" applyAlignment="1">
      <alignment vertical="center"/>
      <protection/>
    </xf>
    <xf numFmtId="0" fontId="10" fillId="31" borderId="19" xfId="90" applyFont="1" applyFill="1" applyBorder="1" applyAlignment="1">
      <alignment horizontal="center" vertical="center"/>
      <protection/>
    </xf>
    <xf numFmtId="0" fontId="11" fillId="31" borderId="20" xfId="90" applyFont="1" applyFill="1" applyBorder="1" applyAlignment="1">
      <alignment horizontal="center" vertical="center" wrapText="1"/>
      <protection/>
    </xf>
    <xf numFmtId="0" fontId="10" fillId="31" borderId="21" xfId="90" applyFont="1" applyFill="1" applyBorder="1" applyAlignment="1">
      <alignment horizontal="center" vertical="center"/>
      <protection/>
    </xf>
    <xf numFmtId="0" fontId="10" fillId="31" borderId="22" xfId="90" applyFont="1" applyFill="1" applyBorder="1" applyAlignment="1">
      <alignment horizontal="center" vertical="center"/>
      <protection/>
    </xf>
    <xf numFmtId="0" fontId="10" fillId="31" borderId="20" xfId="90" applyFont="1" applyFill="1" applyBorder="1" applyAlignment="1">
      <alignment horizontal="center" vertical="center"/>
      <protection/>
    </xf>
    <xf numFmtId="0" fontId="10" fillId="31" borderId="97" xfId="90" applyFont="1" applyFill="1" applyBorder="1" applyAlignment="1">
      <alignment horizontal="center" vertical="center" wrapText="1"/>
      <protection/>
    </xf>
    <xf numFmtId="0" fontId="19" fillId="31" borderId="21" xfId="90" applyFont="1" applyFill="1" applyBorder="1" applyAlignment="1">
      <alignment horizontal="center" vertical="center" wrapText="1"/>
      <protection/>
    </xf>
    <xf numFmtId="0" fontId="19" fillId="31" borderId="23" xfId="90" applyFont="1" applyFill="1" applyBorder="1" applyAlignment="1">
      <alignment horizontal="center" vertical="center" wrapText="1"/>
      <protection/>
    </xf>
    <xf numFmtId="9" fontId="10" fillId="39" borderId="1" xfId="90" applyNumberFormat="1" applyFont="1" applyFill="1" applyBorder="1" applyAlignment="1">
      <alignment vertical="center"/>
      <protection/>
    </xf>
    <xf numFmtId="9" fontId="10" fillId="39" borderId="38" xfId="90" applyNumberFormat="1" applyFont="1" applyFill="1" applyBorder="1" applyAlignment="1">
      <alignment vertical="center"/>
      <protection/>
    </xf>
    <xf numFmtId="9" fontId="10" fillId="39" borderId="4" xfId="90" applyNumberFormat="1" applyFont="1" applyFill="1" applyBorder="1" applyAlignment="1">
      <alignment vertical="center"/>
      <protection/>
    </xf>
    <xf numFmtId="0" fontId="0" fillId="39" borderId="0" xfId="0" applyFill="1" applyAlignment="1">
      <alignment horizontal="right" vertical="center"/>
    </xf>
    <xf numFmtId="9" fontId="25" fillId="39" borderId="99" xfId="90" applyNumberFormat="1" applyFont="1" applyFill="1" applyBorder="1">
      <alignment/>
      <protection/>
    </xf>
    <xf numFmtId="9" fontId="25" fillId="39" borderId="88" xfId="90" applyNumberFormat="1" applyFont="1" applyFill="1" applyBorder="1">
      <alignment/>
      <protection/>
    </xf>
    <xf numFmtId="221" fontId="25" fillId="39" borderId="100" xfId="90" applyNumberFormat="1" applyFont="1" applyFill="1" applyBorder="1">
      <alignment/>
      <protection/>
    </xf>
    <xf numFmtId="221" fontId="25" fillId="39" borderId="90" xfId="90" applyNumberFormat="1" applyFont="1" applyFill="1" applyBorder="1">
      <alignment/>
      <protection/>
    </xf>
    <xf numFmtId="222" fontId="10" fillId="39" borderId="4" xfId="90" applyNumberFormat="1" applyFont="1" applyFill="1" applyBorder="1" applyAlignment="1">
      <alignment vertical="center"/>
      <protection/>
    </xf>
    <xf numFmtId="179" fontId="10" fillId="39" borderId="1" xfId="67" applyNumberFormat="1" applyFont="1" applyFill="1" applyBorder="1" applyAlignment="1">
      <alignment vertical="center"/>
    </xf>
    <xf numFmtId="10" fontId="10" fillId="39" borderId="1" xfId="67" applyNumberFormat="1" applyFont="1" applyFill="1" applyBorder="1" applyAlignment="1">
      <alignment vertical="center"/>
    </xf>
    <xf numFmtId="179" fontId="10" fillId="39" borderId="52" xfId="67" applyNumberFormat="1" applyFont="1" applyFill="1" applyBorder="1" applyAlignment="1">
      <alignment vertical="center"/>
    </xf>
    <xf numFmtId="0" fontId="6" fillId="39" borderId="0" xfId="69" applyFill="1" applyAlignment="1" applyProtection="1">
      <alignment horizontal="right" vertical="center"/>
      <protection/>
    </xf>
    <xf numFmtId="0" fontId="19" fillId="31" borderId="22" xfId="90" applyFont="1" applyFill="1" applyBorder="1" applyAlignment="1">
      <alignment horizontal="center" vertical="center" wrapText="1"/>
      <protection/>
    </xf>
    <xf numFmtId="194" fontId="10" fillId="39" borderId="101" xfId="90" applyNumberFormat="1" applyFont="1" applyFill="1" applyBorder="1" applyAlignment="1">
      <alignment vertical="center"/>
      <protection/>
    </xf>
    <xf numFmtId="194" fontId="10" fillId="39" borderId="102" xfId="90" applyNumberFormat="1" applyFont="1" applyFill="1" applyBorder="1" applyAlignment="1">
      <alignment vertical="center"/>
      <protection/>
    </xf>
    <xf numFmtId="194" fontId="10" fillId="39" borderId="7" xfId="90" applyNumberFormat="1" applyFont="1" applyFill="1" applyBorder="1" applyAlignment="1">
      <alignment vertical="center"/>
      <protection/>
    </xf>
    <xf numFmtId="194" fontId="10" fillId="39" borderId="3" xfId="90" applyNumberFormat="1" applyFont="1" applyFill="1" applyBorder="1" applyAlignment="1">
      <alignment vertical="center"/>
      <protection/>
    </xf>
    <xf numFmtId="194" fontId="10" fillId="39" borderId="40" xfId="90" applyNumberFormat="1" applyFont="1" applyFill="1" applyBorder="1" applyAlignment="1">
      <alignment vertical="center"/>
      <protection/>
    </xf>
    <xf numFmtId="194" fontId="10" fillId="39" borderId="43" xfId="90" applyNumberFormat="1" applyFont="1" applyFill="1" applyBorder="1" applyAlignment="1">
      <alignment vertical="center"/>
      <protection/>
    </xf>
    <xf numFmtId="0" fontId="38" fillId="39" borderId="0" xfId="90" applyFont="1" applyFill="1" applyAlignment="1">
      <alignment vertical="center"/>
      <protection/>
    </xf>
    <xf numFmtId="0" fontId="38" fillId="31" borderId="35" xfId="90" applyFont="1" applyFill="1" applyBorder="1" applyAlignment="1">
      <alignment vertical="center"/>
      <protection/>
    </xf>
    <xf numFmtId="0" fontId="38" fillId="31" borderId="26" xfId="90" applyFont="1" applyFill="1" applyBorder="1" applyAlignment="1">
      <alignment horizontal="center" vertical="center"/>
      <protection/>
    </xf>
    <xf numFmtId="0" fontId="38" fillId="46" borderId="58" xfId="90" applyFont="1" applyFill="1" applyBorder="1" applyAlignment="1">
      <alignment vertical="center"/>
      <protection/>
    </xf>
    <xf numFmtId="0" fontId="38" fillId="46" borderId="26" xfId="90" applyFont="1" applyFill="1" applyBorder="1" applyAlignment="1">
      <alignment vertical="center"/>
      <protection/>
    </xf>
    <xf numFmtId="0" fontId="38" fillId="46" borderId="59" xfId="90" applyFont="1" applyFill="1" applyBorder="1" applyAlignment="1">
      <alignment vertical="center"/>
      <protection/>
    </xf>
    <xf numFmtId="0" fontId="38" fillId="39" borderId="1" xfId="90" applyFont="1" applyFill="1" applyBorder="1" applyAlignment="1">
      <alignment vertical="center"/>
      <protection/>
    </xf>
    <xf numFmtId="0" fontId="38" fillId="39" borderId="103" xfId="90" applyFont="1" applyFill="1" applyBorder="1" applyAlignment="1">
      <alignment vertical="center"/>
      <protection/>
    </xf>
    <xf numFmtId="0" fontId="38" fillId="39" borderId="52" xfId="90" applyFont="1" applyFill="1" applyBorder="1" applyAlignment="1">
      <alignment vertical="center"/>
      <protection/>
    </xf>
    <xf numFmtId="0" fontId="38" fillId="47" borderId="58" xfId="90" applyFont="1" applyFill="1" applyBorder="1" applyAlignment="1">
      <alignment vertical="center"/>
      <protection/>
    </xf>
    <xf numFmtId="0" fontId="38" fillId="47" borderId="104" xfId="90" applyFont="1" applyFill="1" applyBorder="1" applyAlignment="1">
      <alignment vertical="center"/>
      <protection/>
    </xf>
    <xf numFmtId="0" fontId="38" fillId="47" borderId="59" xfId="90" applyFont="1" applyFill="1" applyBorder="1" applyAlignment="1">
      <alignment vertical="center"/>
      <protection/>
    </xf>
    <xf numFmtId="0" fontId="38" fillId="47" borderId="4" xfId="90" applyFont="1" applyFill="1" applyBorder="1" applyAlignment="1">
      <alignment vertical="center"/>
      <protection/>
    </xf>
    <xf numFmtId="0" fontId="38" fillId="48" borderId="59" xfId="90" applyFont="1" applyFill="1" applyBorder="1" applyAlignment="1">
      <alignment vertical="center"/>
      <protection/>
    </xf>
    <xf numFmtId="0" fontId="38" fillId="48" borderId="105" xfId="90" applyFont="1" applyFill="1" applyBorder="1" applyAlignment="1">
      <alignment vertical="center"/>
      <protection/>
    </xf>
    <xf numFmtId="0" fontId="38" fillId="48" borderId="85" xfId="90" applyFont="1" applyFill="1" applyBorder="1" applyAlignment="1">
      <alignment vertical="center"/>
      <protection/>
    </xf>
    <xf numFmtId="0" fontId="38" fillId="39" borderId="38" xfId="90" applyFont="1" applyFill="1" applyBorder="1" applyAlignment="1">
      <alignment vertical="center"/>
      <protection/>
    </xf>
    <xf numFmtId="0" fontId="38" fillId="49" borderId="33" xfId="90" applyFont="1" applyFill="1" applyBorder="1" applyAlignment="1">
      <alignment vertical="center"/>
      <protection/>
    </xf>
    <xf numFmtId="0" fontId="38" fillId="49" borderId="106" xfId="90" applyFont="1" applyFill="1" applyBorder="1" applyAlignment="1">
      <alignment vertical="center"/>
      <protection/>
    </xf>
    <xf numFmtId="177" fontId="0" fillId="39" borderId="0" xfId="90" applyNumberFormat="1" applyFont="1" applyFill="1" applyAlignment="1">
      <alignment vertical="center"/>
      <protection/>
    </xf>
    <xf numFmtId="222" fontId="10" fillId="39" borderId="1" xfId="90" applyNumberFormat="1" applyFont="1" applyFill="1" applyBorder="1" applyAlignment="1">
      <alignment vertical="center"/>
      <protection/>
    </xf>
    <xf numFmtId="177" fontId="10" fillId="39" borderId="38" xfId="90" applyNumberFormat="1" applyFont="1" applyFill="1" applyBorder="1" applyAlignment="1">
      <alignment vertical="center"/>
      <protection/>
    </xf>
    <xf numFmtId="176" fontId="10" fillId="48" borderId="103" xfId="90" applyNumberFormat="1" applyFont="1" applyFill="1" applyBorder="1" applyAlignment="1">
      <alignment vertical="center"/>
      <protection/>
    </xf>
    <xf numFmtId="0" fontId="14" fillId="39" borderId="1" xfId="90" applyFont="1" applyFill="1" applyBorder="1" applyAlignment="1">
      <alignment vertical="center"/>
      <protection/>
    </xf>
    <xf numFmtId="0" fontId="38" fillId="47" borderId="103" xfId="90" applyFont="1" applyFill="1" applyBorder="1" applyAlignment="1">
      <alignment vertical="center"/>
      <protection/>
    </xf>
    <xf numFmtId="185" fontId="10" fillId="48" borderId="53" xfId="90" applyNumberFormat="1" applyFont="1" applyFill="1" applyBorder="1" applyAlignment="1">
      <alignment vertical="center"/>
      <protection/>
    </xf>
    <xf numFmtId="194" fontId="10" fillId="48" borderId="103" xfId="67" applyNumberFormat="1" applyFont="1" applyFill="1" applyBorder="1" applyAlignment="1">
      <alignment vertical="center"/>
    </xf>
    <xf numFmtId="9" fontId="10" fillId="48" borderId="103" xfId="67" applyFont="1" applyFill="1" applyBorder="1" applyAlignment="1">
      <alignment vertical="center"/>
    </xf>
    <xf numFmtId="9" fontId="10" fillId="39" borderId="1" xfId="67" applyNumberFormat="1" applyFont="1" applyFill="1" applyBorder="1" applyAlignment="1">
      <alignment vertical="center"/>
    </xf>
    <xf numFmtId="221" fontId="10" fillId="39" borderId="1" xfId="67" applyNumberFormat="1" applyFont="1" applyFill="1" applyBorder="1" applyAlignment="1">
      <alignment vertical="center"/>
    </xf>
    <xf numFmtId="204" fontId="10" fillId="39" borderId="0" xfId="90" applyNumberFormat="1" applyFont="1" applyFill="1" applyAlignment="1">
      <alignment vertical="center"/>
      <protection/>
    </xf>
    <xf numFmtId="31" fontId="0" fillId="65" borderId="0" xfId="0" applyNumberFormat="1" applyFont="1" applyFill="1" applyAlignment="1">
      <alignment vertical="center"/>
    </xf>
    <xf numFmtId="0" fontId="14" fillId="39" borderId="0" xfId="90" applyFont="1" applyFill="1" applyAlignment="1">
      <alignment vertical="center"/>
      <protection/>
    </xf>
    <xf numFmtId="0" fontId="40" fillId="39" borderId="0" xfId="0" applyFont="1" applyFill="1" applyAlignment="1">
      <alignment vertical="center"/>
    </xf>
    <xf numFmtId="0" fontId="33" fillId="65" borderId="0" xfId="91" applyFill="1">
      <alignment vertical="center"/>
      <protection/>
    </xf>
    <xf numFmtId="0" fontId="33" fillId="65" borderId="1" xfId="91" applyFill="1" applyBorder="1" applyAlignment="1">
      <alignment horizontal="center" vertical="center"/>
      <protection/>
    </xf>
    <xf numFmtId="38" fontId="33" fillId="65" borderId="35" xfId="75" applyFont="1" applyFill="1" applyBorder="1" applyAlignment="1">
      <alignment horizontal="right" vertical="center"/>
    </xf>
    <xf numFmtId="0" fontId="33" fillId="65" borderId="1" xfId="91" applyFill="1" applyBorder="1" applyAlignment="1">
      <alignment horizontal="right" vertical="center"/>
      <protection/>
    </xf>
    <xf numFmtId="0" fontId="33" fillId="65" borderId="35" xfId="91" applyFill="1" applyBorder="1" applyAlignment="1">
      <alignment horizontal="right" vertical="center"/>
      <protection/>
    </xf>
    <xf numFmtId="0" fontId="33" fillId="65" borderId="0" xfId="91" applyFill="1" applyBorder="1" applyAlignment="1">
      <alignment vertical="center"/>
      <protection/>
    </xf>
    <xf numFmtId="0" fontId="33" fillId="65" borderId="1" xfId="91" applyFill="1" applyBorder="1">
      <alignment vertical="center"/>
      <protection/>
    </xf>
    <xf numFmtId="0" fontId="33" fillId="65" borderId="1" xfId="91" applyFont="1" applyFill="1" applyBorder="1" applyAlignment="1">
      <alignment horizontal="center" vertical="center"/>
      <protection/>
    </xf>
    <xf numFmtId="0" fontId="25" fillId="39" borderId="0" xfId="90" applyFont="1" applyFill="1" applyAlignment="1">
      <alignment vertical="center"/>
      <protection/>
    </xf>
    <xf numFmtId="0" fontId="25" fillId="0" borderId="0" xfId="90" applyFont="1" applyFill="1" applyAlignment="1">
      <alignment horizontal="right"/>
      <protection/>
    </xf>
    <xf numFmtId="0" fontId="25" fillId="0" borderId="0" xfId="90" applyFont="1" applyFill="1" applyAlignment="1">
      <alignment horizontal="left" indent="1"/>
      <protection/>
    </xf>
    <xf numFmtId="0" fontId="105" fillId="39" borderId="0" xfId="90" applyFont="1" applyFill="1" applyAlignment="1">
      <alignment vertical="center"/>
      <protection/>
    </xf>
    <xf numFmtId="0" fontId="0" fillId="65" borderId="0" xfId="0" applyFill="1" applyAlignment="1">
      <alignment vertical="center"/>
    </xf>
    <xf numFmtId="0" fontId="11" fillId="65" borderId="0" xfId="0" applyFont="1" applyFill="1" applyAlignment="1">
      <alignment vertical="center"/>
    </xf>
    <xf numFmtId="0" fontId="105" fillId="65" borderId="0" xfId="89" applyFont="1" applyFill="1" applyAlignment="1">
      <alignment vertical="center"/>
      <protection/>
    </xf>
    <xf numFmtId="0" fontId="10" fillId="65" borderId="0" xfId="90" applyFont="1" applyFill="1" applyAlignment="1">
      <alignment vertical="center"/>
      <protection/>
    </xf>
    <xf numFmtId="0" fontId="10" fillId="65" borderId="0" xfId="90" applyFont="1" applyFill="1">
      <alignment/>
      <protection/>
    </xf>
    <xf numFmtId="0" fontId="22" fillId="65" borderId="0" xfId="89" applyFont="1" applyFill="1">
      <alignment/>
      <protection/>
    </xf>
    <xf numFmtId="0" fontId="11" fillId="65" borderId="0" xfId="90" applyFont="1" applyFill="1">
      <alignment/>
      <protection/>
    </xf>
    <xf numFmtId="0" fontId="10" fillId="65" borderId="0" xfId="90" applyFont="1" applyFill="1" applyBorder="1">
      <alignment/>
      <protection/>
    </xf>
    <xf numFmtId="0" fontId="11" fillId="65" borderId="1" xfId="0" applyFont="1" applyFill="1" applyBorder="1" applyAlignment="1">
      <alignment vertical="center"/>
    </xf>
    <xf numFmtId="0" fontId="11" fillId="65" borderId="1" xfId="0" applyFont="1" applyFill="1" applyBorder="1" applyAlignment="1">
      <alignment vertical="center" wrapText="1"/>
    </xf>
    <xf numFmtId="0" fontId="33" fillId="65" borderId="0" xfId="91" applyFill="1" applyAlignment="1">
      <alignment vertical="center"/>
      <protection/>
    </xf>
    <xf numFmtId="0" fontId="10" fillId="65" borderId="0" xfId="90" applyFont="1" applyFill="1" applyAlignment="1">
      <alignment horizontal="center" vertical="center"/>
      <protection/>
    </xf>
    <xf numFmtId="0" fontId="10" fillId="65" borderId="0" xfId="90" applyFont="1" applyFill="1" applyAlignment="1">
      <alignment horizontal="left" vertical="center"/>
      <protection/>
    </xf>
    <xf numFmtId="0" fontId="17" fillId="65" borderId="0" xfId="90" applyFont="1" applyFill="1" applyAlignment="1">
      <alignment vertical="center"/>
      <protection/>
    </xf>
    <xf numFmtId="0" fontId="10" fillId="65" borderId="0" xfId="90" applyFont="1" applyFill="1" applyAlignment="1">
      <alignment horizontal="right" vertical="center"/>
      <protection/>
    </xf>
    <xf numFmtId="0" fontId="17" fillId="65" borderId="0" xfId="90" applyFont="1" applyFill="1" applyAlignment="1">
      <alignment horizontal="right" vertical="center"/>
      <protection/>
    </xf>
    <xf numFmtId="0" fontId="10" fillId="65" borderId="7" xfId="90" applyFont="1" applyFill="1" applyBorder="1" applyAlignment="1">
      <alignment horizontal="right" vertical="center"/>
      <protection/>
    </xf>
    <xf numFmtId="177" fontId="10" fillId="65" borderId="0" xfId="90" applyNumberFormat="1" applyFont="1" applyFill="1" applyAlignment="1">
      <alignment horizontal="center" vertical="center"/>
      <protection/>
    </xf>
    <xf numFmtId="0" fontId="11" fillId="65" borderId="0" xfId="90" applyFont="1" applyFill="1" applyAlignment="1">
      <alignment vertical="center"/>
      <protection/>
    </xf>
    <xf numFmtId="177" fontId="10" fillId="65" borderId="0" xfId="90" applyNumberFormat="1" applyFont="1" applyFill="1" applyAlignment="1">
      <alignment vertical="center"/>
      <protection/>
    </xf>
    <xf numFmtId="177" fontId="10" fillId="65" borderId="0" xfId="90" applyNumberFormat="1" applyFont="1" applyFill="1" applyBorder="1" applyAlignment="1">
      <alignment vertical="center"/>
      <protection/>
    </xf>
    <xf numFmtId="0" fontId="105" fillId="65" borderId="0" xfId="90" applyFont="1" applyFill="1" applyAlignment="1">
      <alignment vertical="center"/>
      <protection/>
    </xf>
    <xf numFmtId="0" fontId="41" fillId="65" borderId="0" xfId="90" applyFont="1" applyFill="1" applyAlignment="1">
      <alignment vertical="center"/>
      <protection/>
    </xf>
    <xf numFmtId="0" fontId="38" fillId="65" borderId="0" xfId="90" applyFont="1" applyFill="1" applyAlignment="1">
      <alignment vertical="center"/>
      <protection/>
    </xf>
  </cellXfs>
  <cellStyles count="8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x indented GHG Textfiels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5x indented GHG Textfiels" xfId="28"/>
    <cellStyle name="60% - アクセント 1" xfId="29"/>
    <cellStyle name="60% - アクセント 2" xfId="30"/>
    <cellStyle name="60% - アクセント 3" xfId="31"/>
    <cellStyle name="60% - アクセント 4" xfId="32"/>
    <cellStyle name="60% - アクセント 5" xfId="33"/>
    <cellStyle name="60% - アクセント 6" xfId="34"/>
    <cellStyle name="AggblueCels_1x" xfId="35"/>
    <cellStyle name="AggBoldCells" xfId="36"/>
    <cellStyle name="AggCels" xfId="37"/>
    <cellStyle name="AggOrange" xfId="38"/>
    <cellStyle name="AggOrange9" xfId="39"/>
    <cellStyle name="AggOrangeRBorder" xfId="40"/>
    <cellStyle name="Bold GHG Numbers (0.00)" xfId="41"/>
    <cellStyle name="Constants" xfId="42"/>
    <cellStyle name="CustomizationCells" xfId="43"/>
    <cellStyle name="CustomizationGreenCells" xfId="44"/>
    <cellStyle name="DocBox_EmptyRow" xfId="45"/>
    <cellStyle name="Empty_B_border" xfId="46"/>
    <cellStyle name="Headline" xfId="47"/>
    <cellStyle name="InputCells" xfId="48"/>
    <cellStyle name="InputCells12_RBBorder" xfId="49"/>
    <cellStyle name="Normal GHG Numbers (0.00)" xfId="50"/>
    <cellStyle name="Normal GHG Textfiels Bold" xfId="51"/>
    <cellStyle name="Normal GHG whole table" xfId="52"/>
    <cellStyle name="Normal GHG-Shade" xfId="53"/>
    <cellStyle name="Normal_HELP" xfId="54"/>
    <cellStyle name="Pattern" xfId="55"/>
    <cellStyle name="Shade_R_border" xfId="56"/>
    <cellStyle name="Обычный_2++_CRFReport-template" xfId="57"/>
    <cellStyle name="アクセント 1" xfId="58"/>
    <cellStyle name="アクセント 2" xfId="59"/>
    <cellStyle name="アクセント 3" xfId="60"/>
    <cellStyle name="アクセント 4" xfId="61"/>
    <cellStyle name="アクセント 5" xfId="62"/>
    <cellStyle name="アクセント 6" xfId="63"/>
    <cellStyle name="タイトル" xfId="64"/>
    <cellStyle name="チェック セル" xfId="65"/>
    <cellStyle name="どちらでもない" xfId="66"/>
    <cellStyle name="Percent" xfId="67"/>
    <cellStyle name="パーセント 2" xfId="68"/>
    <cellStyle name="Hyperlink" xfId="69"/>
    <cellStyle name="メモ" xfId="70"/>
    <cellStyle name="リンク セル" xfId="71"/>
    <cellStyle name="悪い" xfId="72"/>
    <cellStyle name="計算" xfId="73"/>
    <cellStyle name="警告文" xfId="74"/>
    <cellStyle name="Comma [0]" xfId="75"/>
    <cellStyle name="Comma" xfId="76"/>
    <cellStyle name="見出し 1" xfId="77"/>
    <cellStyle name="見出し 2" xfId="78"/>
    <cellStyle name="見出し 3" xfId="79"/>
    <cellStyle name="見出し 4" xfId="80"/>
    <cellStyle name="集計" xfId="81"/>
    <cellStyle name="出力" xfId="82"/>
    <cellStyle name="説明文" xfId="83"/>
    <cellStyle name="Currency [0]" xfId="84"/>
    <cellStyle name="Currency" xfId="85"/>
    <cellStyle name="入力" xfId="86"/>
    <cellStyle name="標準 2" xfId="87"/>
    <cellStyle name="標準 3" xfId="88"/>
    <cellStyle name="標準_6gasデータ2001p" xfId="89"/>
    <cellStyle name="標準_6gasデータ2001q" xfId="90"/>
    <cellStyle name="標準_単位" xfId="91"/>
    <cellStyle name="Followed Hyperlink" xfId="92"/>
    <cellStyle name="未定義" xfId="93"/>
    <cellStyle name="良い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各温室効果ガス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排出量の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1990-2010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年度（速報値）の推移</a:t>
            </a:r>
          </a:p>
        </c:rich>
      </c:tx>
      <c:layout>
        <c:manualLayout>
          <c:xMode val="factor"/>
          <c:yMode val="factor"/>
          <c:x val="-0.0022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75"/>
          <c:y val="0.1055"/>
          <c:w val="0.746"/>
          <c:h val="0.74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'1) Total'!$U$6</c:f>
              <c:strCache>
                <c:ptCount val="1"/>
                <c:pt idx="0">
                  <c:v>CO2 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Total'!$Z$5:$AU$5</c:f>
              <c:strCache/>
            </c:strRef>
          </c:cat>
          <c:val>
            <c:numRef>
              <c:f>'1) Total'!$Z$6:$AU$6</c:f>
              <c:numCache/>
            </c:numRef>
          </c:val>
        </c:ser>
        <c:ser>
          <c:idx val="1"/>
          <c:order val="1"/>
          <c:tx>
            <c:strRef>
              <c:f>'1) Total'!$U$7</c:f>
              <c:strCache>
                <c:ptCount val="1"/>
                <c:pt idx="0">
                  <c:v>CH4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Total'!$Z$5:$AU$5</c:f>
              <c:strCache/>
            </c:strRef>
          </c:cat>
          <c:val>
            <c:numRef>
              <c:f>'1) Total'!$Z$7:$AU$7</c:f>
              <c:numCache/>
            </c:numRef>
          </c:val>
        </c:ser>
        <c:ser>
          <c:idx val="2"/>
          <c:order val="2"/>
          <c:tx>
            <c:strRef>
              <c:f>'1) Total'!$U$8</c:f>
              <c:strCache>
                <c:ptCount val="1"/>
                <c:pt idx="0">
                  <c:v>N2O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Total'!$Z$5:$AU$5</c:f>
              <c:strCache/>
            </c:strRef>
          </c:cat>
          <c:val>
            <c:numRef>
              <c:f>'1) Total'!$Z$8:$AU$8</c:f>
              <c:numCache/>
            </c:numRef>
          </c:val>
        </c:ser>
        <c:ser>
          <c:idx val="3"/>
          <c:order val="3"/>
          <c:tx>
            <c:strRef>
              <c:f>'1) Total'!$U$9</c:f>
              <c:strCache>
                <c:ptCount val="1"/>
                <c:pt idx="0">
                  <c:v>HFCs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Total'!$Z$5:$AU$5</c:f>
              <c:strCache/>
            </c:strRef>
          </c:cat>
          <c:val>
            <c:numRef>
              <c:f>'1) Total'!$Z$9:$AU$9</c:f>
              <c:numCache/>
            </c:numRef>
          </c:val>
        </c:ser>
        <c:ser>
          <c:idx val="4"/>
          <c:order val="4"/>
          <c:tx>
            <c:strRef>
              <c:f>'1) Total'!$U$10</c:f>
              <c:strCache>
                <c:ptCount val="1"/>
                <c:pt idx="0">
                  <c:v>PFCs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Total'!$Z$5:$AU$5</c:f>
              <c:strCache/>
            </c:strRef>
          </c:cat>
          <c:val>
            <c:numRef>
              <c:f>'1) Total'!$Z$10:$AU$10</c:f>
              <c:numCache/>
            </c:numRef>
          </c:val>
        </c:ser>
        <c:ser>
          <c:idx val="5"/>
          <c:order val="5"/>
          <c:tx>
            <c:strRef>
              <c:f>'1) Total'!$U$11</c:f>
              <c:strCache>
                <c:ptCount val="1"/>
                <c:pt idx="0">
                  <c:v>SF6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Total'!$Z$5:$AU$5</c:f>
              <c:strCache/>
            </c:strRef>
          </c:cat>
          <c:val>
            <c:numRef>
              <c:f>'1) Total'!$Z$11:$AU$11</c:f>
              <c:numCache/>
            </c:numRef>
          </c:val>
        </c:ser>
        <c:overlap val="100"/>
        <c:gapWidth val="47"/>
        <c:axId val="46195164"/>
        <c:axId val="34274829"/>
      </c:barChart>
      <c:catAx>
        <c:axId val="461951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105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274829"/>
        <c:crossesAt val="0"/>
        <c:auto val="1"/>
        <c:lblOffset val="100"/>
        <c:tickLblSkip val="1"/>
        <c:noMultiLvlLbl val="0"/>
      </c:catAx>
      <c:valAx>
        <c:axId val="34274829"/>
        <c:scaling>
          <c:orientation val="minMax"/>
          <c:max val="1400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（単位　百万トン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CO</a:t>
                </a:r>
                <a:r>
                  <a:rPr lang="en-US" cap="none" sz="1200" b="1" i="0" u="none" baseline="-25000">
                    <a:solidFill>
                      <a:srgbClr val="000000"/>
                    </a:solidFill>
                  </a:rPr>
                  <a:t>2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換算）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1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195164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"/>
          <c:y val="0.4165"/>
          <c:w val="0.07"/>
          <c:h val="0.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6"/>
          <c:y val="0.24625"/>
          <c:w val="0.42275"/>
          <c:h val="0.42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マグネシウム等鋳造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17%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'8) F-gas'!$Y$21:$Y$24</c:f>
              <c:strCache/>
            </c:strRef>
          </c:cat>
          <c:val>
            <c:numRef>
              <c:f>'8) F-gas'!$AU$21:$AU$24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'2) 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'2) 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'2) 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'2) 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'2) 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'2) 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'2) 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'2) 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'2) 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7679314"/>
        <c:axId val="3931451"/>
      </c:lineChart>
      <c:catAx>
        <c:axId val="276793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931451"/>
        <c:crosses val="autoZero"/>
        <c:auto val="1"/>
        <c:lblOffset val="100"/>
        <c:tickLblSkip val="1"/>
        <c:noMultiLvlLbl val="0"/>
      </c:catAx>
      <c:valAx>
        <c:axId val="3931451"/>
        <c:scaling>
          <c:orientation val="minMax"/>
          <c:min val="1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7679314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部門別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</a:t>
            </a:r>
            <a:r>
              <a:rPr lang="en-US" cap="none" sz="1600" b="1" i="0" u="none" baseline="-25000">
                <a:solidFill>
                  <a:srgbClr val="000000"/>
                </a:solidFill>
              </a:rPr>
              <a:t>2 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排出量の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1990-2010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年度（速報値）の推移</a:t>
            </a:r>
          </a:p>
        </c:rich>
      </c:tx>
      <c:layout>
        <c:manualLayout>
          <c:xMode val="factor"/>
          <c:yMode val="factor"/>
          <c:x val="-0.001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099"/>
          <c:w val="0.917"/>
          <c:h val="0.8855"/>
        </c:manualLayout>
      </c:layout>
      <c:lineChart>
        <c:grouping val="standard"/>
        <c:varyColors val="0"/>
        <c:ser>
          <c:idx val="0"/>
          <c:order val="0"/>
          <c:tx>
            <c:strRef>
              <c:f>'3) Allocated_CO2-Sector'!$Y$35</c:f>
              <c:strCache>
                <c:ptCount val="1"/>
                <c:pt idx="0">
                  <c:v>エネルギー転換部門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'3) Allocated_CO2-Sector'!$Z$34:$AU$34</c:f>
              <c:strCache/>
            </c:strRef>
          </c:cat>
          <c:val>
            <c:numRef>
              <c:f>'3) Allocated_CO2-Sector'!$Z$35:$AU$35</c:f>
              <c:numCache/>
            </c:numRef>
          </c:val>
          <c:smooth val="0"/>
        </c:ser>
        <c:ser>
          <c:idx val="1"/>
          <c:order val="1"/>
          <c:tx>
            <c:strRef>
              <c:f>'3) Allocated_CO2-Sector'!$Y$36</c:f>
              <c:strCache>
                <c:ptCount val="1"/>
                <c:pt idx="0">
                  <c:v>産業部門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'3) Allocated_CO2-Sector'!$Z$34:$AU$34</c:f>
              <c:strCache/>
            </c:strRef>
          </c:cat>
          <c:val>
            <c:numRef>
              <c:f>'3) Allocated_CO2-Sector'!$Z$36:$AU$36</c:f>
              <c:numCache/>
            </c:numRef>
          </c:val>
          <c:smooth val="0"/>
        </c:ser>
        <c:ser>
          <c:idx val="2"/>
          <c:order val="2"/>
          <c:tx>
            <c:strRef>
              <c:f>'3) Allocated_CO2-Sector'!$Y$37</c:f>
              <c:strCache>
                <c:ptCount val="1"/>
                <c:pt idx="0">
                  <c:v>運輸部門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'3) Allocated_CO2-Sector'!$Z$34:$AU$34</c:f>
              <c:strCache/>
            </c:strRef>
          </c:cat>
          <c:val>
            <c:numRef>
              <c:f>'3) Allocated_CO2-Sector'!$Z$37:$AU$37</c:f>
              <c:numCache/>
            </c:numRef>
          </c:val>
          <c:smooth val="0"/>
        </c:ser>
        <c:ser>
          <c:idx val="3"/>
          <c:order val="3"/>
          <c:tx>
            <c:strRef>
              <c:f>'3) Allocated_CO2-Sector'!$Y$38</c:f>
              <c:strCache>
                <c:ptCount val="1"/>
                <c:pt idx="0">
                  <c:v>業務その他部門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'3) Allocated_CO2-Sector'!$Z$34:$AU$34</c:f>
              <c:strCache/>
            </c:strRef>
          </c:cat>
          <c:val>
            <c:numRef>
              <c:f>'3) Allocated_CO2-Sector'!$Z$38:$AU$38</c:f>
              <c:numCache/>
            </c:numRef>
          </c:val>
          <c:smooth val="0"/>
        </c:ser>
        <c:ser>
          <c:idx val="4"/>
          <c:order val="4"/>
          <c:tx>
            <c:strRef>
              <c:f>'3) Allocated_CO2-Sector'!$Y$39</c:f>
              <c:strCache>
                <c:ptCount val="1"/>
                <c:pt idx="0">
                  <c:v>家庭部門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'3) Allocated_CO2-Sector'!$Z$34:$AU$34</c:f>
              <c:strCache/>
            </c:strRef>
          </c:cat>
          <c:val>
            <c:numRef>
              <c:f>'3) Allocated_CO2-Sector'!$Z$39:$AU$39</c:f>
              <c:numCache/>
            </c:numRef>
          </c:val>
          <c:smooth val="0"/>
        </c:ser>
        <c:ser>
          <c:idx val="5"/>
          <c:order val="5"/>
          <c:tx>
            <c:strRef>
              <c:f>'3) Allocated_CO2-Sector'!$Y$40</c:f>
              <c:strCache>
                <c:ptCount val="1"/>
                <c:pt idx="0">
                  <c:v>工業プロセス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'3) Allocated_CO2-Sector'!$Z$34:$AU$34</c:f>
              <c:strCache/>
            </c:strRef>
          </c:cat>
          <c:val>
            <c:numRef>
              <c:f>'3) Allocated_CO2-Sector'!$Z$40:$AU$40</c:f>
              <c:numCache/>
            </c:numRef>
          </c:val>
          <c:smooth val="0"/>
        </c:ser>
        <c:ser>
          <c:idx val="6"/>
          <c:order val="6"/>
          <c:tx>
            <c:strRef>
              <c:f>'3) Allocated_CO2-Sector'!$Y$41</c:f>
              <c:strCache>
                <c:ptCount val="1"/>
                <c:pt idx="0">
                  <c:v>廃棄物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'3) Allocated_CO2-Sector'!$Z$34:$AU$34</c:f>
              <c:strCache/>
            </c:strRef>
          </c:cat>
          <c:val>
            <c:numRef>
              <c:f>'3) Allocated_CO2-Sector'!$Z$41:$AU$41</c:f>
              <c:numCache/>
            </c:numRef>
          </c:val>
          <c:smooth val="0"/>
        </c:ser>
        <c:marker val="1"/>
        <c:axId val="65737880"/>
        <c:axId val="17684089"/>
      </c:lineChart>
      <c:catAx>
        <c:axId val="657378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684089"/>
        <c:crosses val="autoZero"/>
        <c:auto val="1"/>
        <c:lblOffset val="100"/>
        <c:tickLblSkip val="1"/>
        <c:noMultiLvlLbl val="0"/>
      </c:catAx>
      <c:valAx>
        <c:axId val="17684089"/>
        <c:scaling>
          <c:orientation val="minMax"/>
          <c:max val="500"/>
        </c:scaling>
        <c:axPos val="l"/>
        <c:delete val="0"/>
        <c:numFmt formatCode="#,##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7378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025"/>
          <c:y val="0.20025"/>
          <c:w val="0.54675"/>
          <c:h val="0.553"/>
        </c:manualLayout>
      </c:layout>
      <c:doughnutChart>
        <c:varyColors val="1"/>
        <c:ser>
          <c:idx val="0"/>
          <c:order val="0"/>
          <c:tx>
            <c:strRef>
              <c:f>'4) CO2-Share-KPBY'!$C$4</c:f>
              <c:strCache>
                <c:ptCount val="1"/>
                <c:pt idx="0">
                  <c:v>直接排出量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'4) CO2-Share-KPBY'!$B$5:$B$12</c:f>
              <c:strCache/>
            </c:strRef>
          </c:cat>
          <c:val>
            <c:numRef>
              <c:f>'4) CO2-Share-KPBY'!$C$5:$C$12</c:f>
              <c:numCache/>
            </c:numRef>
          </c:val>
        </c:ser>
        <c:ser>
          <c:idx val="1"/>
          <c:order val="1"/>
          <c:tx>
            <c:strRef>
              <c:f>'4) CO2-Share-KPBY'!$D$4</c:f>
              <c:strCache>
                <c:ptCount val="1"/>
                <c:pt idx="0">
                  <c:v>間接排出量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'4) CO2-Share-KPBY'!$B$5:$B$12</c:f>
              <c:strCache/>
            </c:strRef>
          </c:cat>
          <c:val>
            <c:numRef>
              <c:f>'4) CO2-Share-KPBY'!$D$5:$D$12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675"/>
          <c:y val="0.19425"/>
          <c:w val="0.5545"/>
          <c:h val="0.56075"/>
        </c:manualLayout>
      </c:layout>
      <c:doughnutChart>
        <c:varyColors val="1"/>
        <c:ser>
          <c:idx val="0"/>
          <c:order val="0"/>
          <c:tx>
            <c:strRef>
              <c:f>'5) CO2-Share-2010'!$C$4</c:f>
              <c:strCache>
                <c:ptCount val="1"/>
                <c:pt idx="0">
                  <c:v>直接排出量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'5) CO2-Share-2010'!$B$5:$B$12</c:f>
              <c:strCache/>
            </c:strRef>
          </c:cat>
          <c:val>
            <c:numRef>
              <c:f>'5) CO2-Share-2010'!$C$5:$C$12</c:f>
              <c:numCache/>
            </c:numRef>
          </c:val>
        </c:ser>
        <c:ser>
          <c:idx val="1"/>
          <c:order val="1"/>
          <c:tx>
            <c:strRef>
              <c:f>'5) CO2-Share-2010'!$D$4</c:f>
              <c:strCache>
                <c:ptCount val="1"/>
                <c:pt idx="0">
                  <c:v>間接排出量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'5) CO2-Share-2010'!$B$5:$B$12</c:f>
              <c:strCache/>
            </c:strRef>
          </c:cat>
          <c:val>
            <c:numRef>
              <c:f>'5) CO2-Share-2010'!$D$5:$D$12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1"/>
          <c:y val="0.2735"/>
          <c:w val="0.41425"/>
          <c:h val="0.41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1%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'6) CH4'!$AU$6:$AU$10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'3) Allocated_CO2-Sector'!$AS$59</c:f>
              <c:numCache>
                <c:ptCount val="1"/>
                <c:pt idx="0">
                  <c:v>2008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975"/>
          <c:y val="0.246"/>
          <c:w val="0.407"/>
          <c:h val="0.40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0.5%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'7) N2O'!$AU$6:$AU$10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225"/>
          <c:y val="0.26625"/>
          <c:w val="0.42075"/>
          <c:h val="0.420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HCFC22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製造時の副成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HFC23
0.2%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HFC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製造時の漏出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0.5%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冷媒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94%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消火剤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0.04%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エアゾール・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MDI
4%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半導体製造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'8) F-gas'!$Y$7:$Y$13</c:f>
              <c:strCache/>
            </c:strRef>
          </c:cat>
          <c:val>
            <c:numRef>
              <c:f>'8) F-gas'!$AU$7:$AU$13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625"/>
          <c:y val="0.218"/>
          <c:w val="0.421"/>
          <c:h val="0.420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アルミニウム精錬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0.3%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溶剤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40%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半導体製造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53%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0.1%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'8) F-gas'!$Y$15:$Y$19</c:f>
              <c:strCache/>
            </c:strRef>
          </c:cat>
          <c:val>
            <c:numRef>
              <c:f>'8) F-gas'!$AU$15:$AU$19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0.1545</cdr:x>
      <cdr:y>0.123</cdr:y>
    </cdr:from>
    <cdr:to>
      <cdr:x>0.1545</cdr:x>
      <cdr:y>0.71425</cdr:y>
    </cdr:to>
    <cdr:sp>
      <cdr:nvSpPr>
        <cdr:cNvPr id="1" name="Line 1"/>
        <cdr:cNvSpPr>
          <a:spLocks/>
        </cdr:cNvSpPr>
      </cdr:nvSpPr>
      <cdr:spPr>
        <a:xfrm flipH="1" flipV="1">
          <a:off x="1247775" y="714375"/>
          <a:ext cx="0" cy="344805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0.12275</cdr:x>
      <cdr:y>0.227</cdr:y>
    </cdr:from>
    <cdr:to>
      <cdr:x>0.83075</cdr:x>
      <cdr:y>0.22775</cdr:y>
    </cdr:to>
    <cdr:sp>
      <cdr:nvSpPr>
        <cdr:cNvPr id="2" name="Line 2"/>
        <cdr:cNvSpPr>
          <a:spLocks/>
        </cdr:cNvSpPr>
      </cdr:nvSpPr>
      <cdr:spPr>
        <a:xfrm>
          <a:off x="990600" y="1314450"/>
          <a:ext cx="5753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-0.00625</cdr:x>
      <cdr:y>0.69</cdr:y>
    </cdr:from>
    <cdr:to>
      <cdr:x>0.1045</cdr:x>
      <cdr:y>0.731</cdr:y>
    </cdr:to>
    <cdr:sp>
      <cdr:nvSpPr>
        <cdr:cNvPr id="3" name="Rectangle 10"/>
        <cdr:cNvSpPr>
          <a:spLocks/>
        </cdr:cNvSpPr>
      </cdr:nvSpPr>
      <cdr:spPr>
        <a:xfrm>
          <a:off x="-47624" y="4019550"/>
          <a:ext cx="895350" cy="238125"/>
        </a:xfrm>
        <a:prstGeom prst="rect">
          <a:avLst/>
        </a:prstGeom>
        <a:solidFill>
          <a:srgbClr val="FFFFFF"/>
        </a:solidFill>
        <a:ln w="38100" cmpd="dbl">
          <a:noFill/>
        </a:ln>
      </cdr:spPr>
      <cdr:txBody>
        <a:bodyPr vertOverflow="clip" wrap="square" lIns="27432" tIns="18288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cdr:txBody>
    </cdr:sp>
  </cdr:relSizeAnchor>
  <cdr:relSizeAnchor xmlns:cdr="http://schemas.openxmlformats.org/drawingml/2006/chartDrawing">
    <cdr:from>
      <cdr:x>0.8375</cdr:x>
      <cdr:y>0.203</cdr:y>
    </cdr:from>
    <cdr:to>
      <cdr:x>0.88525</cdr:x>
      <cdr:y>0.24525</cdr:y>
    </cdr:to>
    <cdr:sp>
      <cdr:nvSpPr>
        <cdr:cNvPr id="4" name="Text Box 14"/>
        <cdr:cNvSpPr txBox="1">
          <a:spLocks noChangeArrowheads="1"/>
        </cdr:cNvSpPr>
      </cdr:nvSpPr>
      <cdr:spPr>
        <a:xfrm>
          <a:off x="6800850" y="1181100"/>
          <a:ext cx="390525" cy="247650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±0%</a:t>
          </a:r>
        </a:p>
      </cdr:txBody>
    </cdr:sp>
  </cdr:relSizeAnchor>
  <cdr:relSizeAnchor xmlns:cdr="http://schemas.openxmlformats.org/drawingml/2006/chartDrawing">
    <cdr:from>
      <cdr:x>0.124</cdr:x>
      <cdr:y>0.18</cdr:y>
    </cdr:from>
    <cdr:to>
      <cdr:x>0.832</cdr:x>
      <cdr:y>0.18</cdr:y>
    </cdr:to>
    <cdr:sp>
      <cdr:nvSpPr>
        <cdr:cNvPr id="5" name="Line 15"/>
        <cdr:cNvSpPr>
          <a:spLocks/>
        </cdr:cNvSpPr>
      </cdr:nvSpPr>
      <cdr:spPr>
        <a:xfrm flipV="1">
          <a:off x="1000125" y="1047750"/>
          <a:ext cx="5753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0.1215</cdr:x>
      <cdr:y>0.1325</cdr:y>
    </cdr:from>
    <cdr:to>
      <cdr:x>0.8295</cdr:x>
      <cdr:y>0.1335</cdr:y>
    </cdr:to>
    <cdr:sp>
      <cdr:nvSpPr>
        <cdr:cNvPr id="6" name="Line 16"/>
        <cdr:cNvSpPr>
          <a:spLocks/>
        </cdr:cNvSpPr>
      </cdr:nvSpPr>
      <cdr:spPr>
        <a:xfrm flipV="1">
          <a:off x="981075" y="771525"/>
          <a:ext cx="575310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0.84025</cdr:x>
      <cdr:y>0.15425</cdr:y>
    </cdr:from>
    <cdr:to>
      <cdr:x>0.877</cdr:x>
      <cdr:y>0.1965</cdr:y>
    </cdr:to>
    <cdr:sp>
      <cdr:nvSpPr>
        <cdr:cNvPr id="7" name="Text Box 17"/>
        <cdr:cNvSpPr txBox="1">
          <a:spLocks noChangeArrowheads="1"/>
        </cdr:cNvSpPr>
      </cdr:nvSpPr>
      <cdr:spPr>
        <a:xfrm>
          <a:off x="6819900" y="895350"/>
          <a:ext cx="295275" cy="247650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+5%</a:t>
          </a:r>
        </a:p>
      </cdr:txBody>
    </cdr:sp>
  </cdr:relSizeAnchor>
  <cdr:relSizeAnchor xmlns:cdr="http://schemas.openxmlformats.org/drawingml/2006/chartDrawing">
    <cdr:from>
      <cdr:x>0.84125</cdr:x>
      <cdr:y>0.1105</cdr:y>
    </cdr:from>
    <cdr:to>
      <cdr:x>0.8985</cdr:x>
      <cdr:y>0.15425</cdr:y>
    </cdr:to>
    <cdr:sp>
      <cdr:nvSpPr>
        <cdr:cNvPr id="8" name="Text Box 18"/>
        <cdr:cNvSpPr txBox="1">
          <a:spLocks noChangeArrowheads="1"/>
        </cdr:cNvSpPr>
      </cdr:nvSpPr>
      <cdr:spPr>
        <a:xfrm>
          <a:off x="6829425" y="638175"/>
          <a:ext cx="466725" cy="257175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+10%</a:t>
          </a:r>
        </a:p>
      </cdr:txBody>
    </cdr:sp>
  </cdr:relSizeAnchor>
  <cdr:relSizeAnchor xmlns:cdr="http://schemas.openxmlformats.org/drawingml/2006/chartDrawing">
    <cdr:from>
      <cdr:x>0.10075</cdr:x>
      <cdr:y>0.7195</cdr:y>
    </cdr:from>
    <cdr:to>
      <cdr:x>0.15125</cdr:x>
      <cdr:y>0.874</cdr:y>
    </cdr:to>
    <cdr:sp>
      <cdr:nvSpPr>
        <cdr:cNvPr id="9" name="テキスト ボックス 3"/>
        <cdr:cNvSpPr txBox="1">
          <a:spLocks noChangeArrowheads="1"/>
        </cdr:cNvSpPr>
      </cdr:nvSpPr>
      <cdr:spPr>
        <a:xfrm rot="16200000">
          <a:off x="809625" y="4191000"/>
          <a:ext cx="409575" cy="904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京都議定書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の基準年</a:t>
          </a:r>
        </a:p>
      </cdr:txBody>
    </cdr:sp>
  </cdr:relSizeAnchor>
  <cdr:relSizeAnchor xmlns:cdr="http://schemas.openxmlformats.org/drawingml/2006/chartDrawing">
    <cdr:from>
      <cdr:x>0.09825</cdr:x>
      <cdr:y>0.60725</cdr:y>
    </cdr:from>
    <cdr:to>
      <cdr:x>0.14025</cdr:x>
      <cdr:y>0.67475</cdr:y>
    </cdr:to>
    <cdr:sp>
      <cdr:nvSpPr>
        <cdr:cNvPr id="10" name="テキスト ボックス 12"/>
        <cdr:cNvSpPr txBox="1">
          <a:spLocks noChangeArrowheads="1"/>
        </cdr:cNvSpPr>
      </cdr:nvSpPr>
      <cdr:spPr>
        <a:xfrm>
          <a:off x="790575" y="3533775"/>
          <a:ext cx="3429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≈</a:t>
          </a:r>
        </a:p>
      </cdr:txBody>
    </cdr:sp>
  </cdr:relSizeAnchor>
  <cdr:relSizeAnchor xmlns:cdr="http://schemas.openxmlformats.org/drawingml/2006/chartDrawing">
    <cdr:from>
      <cdr:x>0.795</cdr:x>
      <cdr:y>0.703</cdr:y>
    </cdr:from>
    <cdr:to>
      <cdr:x>0.8235</cdr:x>
      <cdr:y>0.8475</cdr:y>
    </cdr:to>
    <cdr:sp>
      <cdr:nvSpPr>
        <cdr:cNvPr id="11" name="テキスト ボックス 3"/>
        <cdr:cNvSpPr txBox="1">
          <a:spLocks noChangeArrowheads="1"/>
        </cdr:cNvSpPr>
      </cdr:nvSpPr>
      <cdr:spPr>
        <a:xfrm rot="16200000">
          <a:off x="6457950" y="4095750"/>
          <a:ext cx="228600" cy="838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（速報値）</a:t>
          </a:r>
        </a:p>
      </cdr:txBody>
    </cdr:sp>
  </cdr:relSizeAnchor>
  <cdr:relSizeAnchor xmlns:cdr="http://schemas.openxmlformats.org/drawingml/2006/chartDrawing">
    <cdr:from>
      <cdr:x>0.1335</cdr:x>
      <cdr:y>0.889</cdr:y>
    </cdr:from>
    <cdr:to>
      <cdr:x>0.8135</cdr:x>
      <cdr:y>0.997</cdr:y>
    </cdr:to>
    <cdr:sp>
      <cdr:nvSpPr>
        <cdr:cNvPr id="12" name="テキスト ボックス 7"/>
        <cdr:cNvSpPr txBox="1">
          <a:spLocks noChangeArrowheads="1"/>
        </cdr:cNvSpPr>
      </cdr:nvSpPr>
      <cdr:spPr>
        <a:xfrm>
          <a:off x="1076325" y="5181600"/>
          <a:ext cx="5524500" cy="628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京都議定書の基準年の値は、「割当量報告書」（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月提出、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月改訂）で報告された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1990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</a:t>
          </a:r>
          <a:r>
            <a:rPr lang="en-US" cap="none" sz="10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</a:t>
          </a:r>
          <a:r>
            <a:rPr lang="en-US" cap="none" sz="10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の排出量および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1995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HFCs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PFCs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SF</a:t>
          </a:r>
          <a:r>
            <a:rPr lang="en-US" cap="none" sz="10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の排出量であり、変更されることはない。一方、毎年報告される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1990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年値、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1995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年値は算定方法の変更等により変更されうる。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13</xdr:row>
      <xdr:rowOff>123825</xdr:rowOff>
    </xdr:from>
    <xdr:to>
      <xdr:col>9</xdr:col>
      <xdr:colOff>600075</xdr:colOff>
      <xdr:row>41</xdr:row>
      <xdr:rowOff>104775</xdr:rowOff>
    </xdr:to>
    <xdr:graphicFrame>
      <xdr:nvGraphicFramePr>
        <xdr:cNvPr id="1" name="Chart 1"/>
        <xdr:cNvGraphicFramePr/>
      </xdr:nvGraphicFramePr>
      <xdr:xfrm>
        <a:off x="1314450" y="2657475"/>
        <a:ext cx="5629275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0.70425</cdr:x>
      <cdr:y>0.45</cdr:y>
    </cdr:from>
    <cdr:to>
      <cdr:x>1</cdr:x>
      <cdr:y>0.58725</cdr:y>
    </cdr:to>
    <cdr:sp>
      <cdr:nvSpPr>
        <cdr:cNvPr id="1" name="Text Box 1"/>
        <cdr:cNvSpPr txBox="1">
          <a:spLocks noChangeArrowheads="1"/>
        </cdr:cNvSpPr>
      </cdr:nvSpPr>
      <cdr:spPr>
        <a:xfrm>
          <a:off x="3038475" y="1952625"/>
          <a:ext cx="1304925" cy="600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農業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（家畜の消化管内発酵、稲作等）</a:t>
          </a:r>
        </a:p>
      </cdr:txBody>
    </cdr:sp>
  </cdr:relSizeAnchor>
  <cdr:relSizeAnchor xmlns:cdr="http://schemas.openxmlformats.org/drawingml/2006/chartDrawing">
    <cdr:from>
      <cdr:x>0.4725</cdr:x>
      <cdr:y>0.7245</cdr:y>
    </cdr:from>
    <cdr:to>
      <cdr:x>0.45575</cdr:x>
      <cdr:y>0.75375</cdr:y>
    </cdr:to>
    <cdr:sp>
      <cdr:nvSpPr>
        <cdr:cNvPr id="2" name="Text Box 2"/>
        <cdr:cNvSpPr txBox="1">
          <a:spLocks noChangeArrowheads="1"/>
        </cdr:cNvSpPr>
      </cdr:nvSpPr>
      <cdr:spPr>
        <a:xfrm>
          <a:off x="2038350" y="3152775"/>
          <a:ext cx="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メタン総排出量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2,020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-0.012</cdr:x>
      <cdr:y>0.2775</cdr:y>
    </cdr:from>
    <cdr:to>
      <cdr:x>-0.0075</cdr:x>
      <cdr:y>0.282</cdr:y>
    </cdr:to>
    <cdr:sp>
      <cdr:nvSpPr>
        <cdr:cNvPr id="3" name="Text Box 3"/>
        <cdr:cNvSpPr txBox="1">
          <a:spLocks noChangeArrowheads="1"/>
        </cdr:cNvSpPr>
      </cdr:nvSpPr>
      <cdr:spPr>
        <a:xfrm>
          <a:off x="-47624" y="1200150"/>
          <a:ext cx="19050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（埋立、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排水処理等）</a:t>
          </a:r>
        </a:p>
      </cdr:txBody>
    </cdr:sp>
  </cdr:relSizeAnchor>
  <cdr:relSizeAnchor xmlns:cdr="http://schemas.openxmlformats.org/drawingml/2006/chartDrawing">
    <cdr:from>
      <cdr:x>0.016</cdr:x>
      <cdr:y>0.172</cdr:y>
    </cdr:from>
    <cdr:to>
      <cdr:x>0.3065</cdr:x>
      <cdr:y>0.33425</cdr:y>
    </cdr:to>
    <cdr:sp>
      <cdr:nvSpPr>
        <cdr:cNvPr id="4" name="Text Box 4"/>
        <cdr:cNvSpPr txBox="1">
          <a:spLocks noChangeArrowheads="1"/>
        </cdr:cNvSpPr>
      </cdr:nvSpPr>
      <cdr:spPr>
        <a:xfrm>
          <a:off x="66675" y="742950"/>
          <a:ext cx="1257300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燃料の燃焼</a:t>
          </a:r>
        </a:p>
      </cdr:txBody>
    </cdr:sp>
  </cdr:relSizeAnchor>
  <cdr:relSizeAnchor xmlns:cdr="http://schemas.openxmlformats.org/drawingml/2006/chartDrawing">
    <cdr:from>
      <cdr:x>0.5425</cdr:x>
      <cdr:y>0.0825</cdr:y>
    </cdr:from>
    <cdr:to>
      <cdr:x>0.74225</cdr:x>
      <cdr:y>0.166</cdr:y>
    </cdr:to>
    <cdr:sp>
      <cdr:nvSpPr>
        <cdr:cNvPr id="5" name="Text Box 5"/>
        <cdr:cNvSpPr txBox="1">
          <a:spLocks noChangeArrowheads="1"/>
        </cdr:cNvSpPr>
      </cdr:nvSpPr>
      <cdr:spPr>
        <a:xfrm>
          <a:off x="2343150" y="352425"/>
          <a:ext cx="8667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工業プロセス</a:t>
          </a:r>
        </a:p>
      </cdr:txBody>
    </cdr:sp>
  </cdr:relSizeAnchor>
  <cdr:relSizeAnchor xmlns:cdr="http://schemas.openxmlformats.org/drawingml/2006/chartDrawing">
    <cdr:from>
      <cdr:x>0.005</cdr:x>
      <cdr:y>0.0125</cdr:y>
    </cdr:from>
    <cdr:to>
      <cdr:x>0.52025</cdr:x>
      <cdr:y>0.1925</cdr:y>
    </cdr:to>
    <cdr:sp>
      <cdr:nvSpPr>
        <cdr:cNvPr id="6" name="Text Box 6"/>
        <cdr:cNvSpPr txBox="1">
          <a:spLocks noChangeArrowheads="1"/>
        </cdr:cNvSpPr>
      </cdr:nvSpPr>
      <cdr:spPr>
        <a:xfrm>
          <a:off x="19050" y="47625"/>
          <a:ext cx="2228850" cy="781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燃料からの漏出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（天然ガス・石炭生産時の漏出等）</a:t>
          </a:r>
        </a:p>
      </cdr:txBody>
    </cdr:sp>
  </cdr:relSizeAnchor>
  <cdr:relSizeAnchor xmlns:cdr="http://schemas.openxmlformats.org/drawingml/2006/chartDrawing">
    <cdr:from>
      <cdr:x>-0.012</cdr:x>
      <cdr:y>0.299</cdr:y>
    </cdr:from>
    <cdr:to>
      <cdr:x>0.278</cdr:x>
      <cdr:y>0.46125</cdr:y>
    </cdr:to>
    <cdr:sp>
      <cdr:nvSpPr>
        <cdr:cNvPr id="7" name="Text Box 4"/>
        <cdr:cNvSpPr txBox="1">
          <a:spLocks noChangeArrowheads="1"/>
        </cdr:cNvSpPr>
      </cdr:nvSpPr>
      <cdr:spPr>
        <a:xfrm>
          <a:off x="-47624" y="1295400"/>
          <a:ext cx="1257300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廃棄物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58</xdr:col>
      <xdr:colOff>76200</xdr:colOff>
      <xdr:row>3</xdr:row>
      <xdr:rowOff>190500</xdr:rowOff>
    </xdr:from>
    <xdr:ext cx="4324350" cy="4352925"/>
    <xdr:graphicFrame>
      <xdr:nvGraphicFramePr>
        <xdr:cNvPr id="1" name="Chart 1"/>
        <xdr:cNvGraphicFramePr/>
      </xdr:nvGraphicFramePr>
      <xdr:xfrm>
        <a:off x="17907000" y="819150"/>
        <a:ext cx="43243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0.6305</cdr:x>
      <cdr:y>0.13675</cdr:y>
    </cdr:from>
    <cdr:to>
      <cdr:x>0.996</cdr:x>
      <cdr:y>0.3675</cdr:y>
    </cdr:to>
    <cdr:sp>
      <cdr:nvSpPr>
        <cdr:cNvPr id="1" name="Text Box 1"/>
        <cdr:cNvSpPr txBox="1">
          <a:spLocks noChangeArrowheads="1"/>
        </cdr:cNvSpPr>
      </cdr:nvSpPr>
      <cdr:spPr>
        <a:xfrm>
          <a:off x="2724150" y="590550"/>
          <a:ext cx="1581150" cy="1000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農業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（家畜排せつ物の管理、農用地の土壌等）</a:t>
          </a:r>
        </a:p>
      </cdr:txBody>
    </cdr:sp>
  </cdr:relSizeAnchor>
  <cdr:relSizeAnchor xmlns:cdr="http://schemas.openxmlformats.org/drawingml/2006/chartDrawing">
    <cdr:from>
      <cdr:x>0.48725</cdr:x>
      <cdr:y>0.702</cdr:y>
    </cdr:from>
    <cdr:to>
      <cdr:x>0.99875</cdr:x>
      <cdr:y>0.97325</cdr:y>
    </cdr:to>
    <cdr:sp>
      <cdr:nvSpPr>
        <cdr:cNvPr id="2" name="Text Box 2"/>
        <cdr:cNvSpPr txBox="1">
          <a:spLocks noChangeArrowheads="1"/>
        </cdr:cNvSpPr>
      </cdr:nvSpPr>
      <cdr:spPr>
        <a:xfrm>
          <a:off x="2105025" y="3048000"/>
          <a:ext cx="2209800" cy="11811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一酸化二窒素総排出量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2,120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-0.012</cdr:x>
      <cdr:y>0.24675</cdr:y>
    </cdr:from>
    <cdr:to>
      <cdr:x>0.3385</cdr:x>
      <cdr:y>0.36</cdr:y>
    </cdr:to>
    <cdr:sp>
      <cdr:nvSpPr>
        <cdr:cNvPr id="3" name="Text Box 3"/>
        <cdr:cNvSpPr txBox="1">
          <a:spLocks noChangeArrowheads="1"/>
        </cdr:cNvSpPr>
      </cdr:nvSpPr>
      <cdr:spPr>
        <a:xfrm>
          <a:off x="-47624" y="1066800"/>
          <a:ext cx="1514475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（排水処理、焼却）</a:t>
          </a:r>
        </a:p>
      </cdr:txBody>
    </cdr:sp>
  </cdr:relSizeAnchor>
  <cdr:relSizeAnchor xmlns:cdr="http://schemas.openxmlformats.org/drawingml/2006/chartDrawing">
    <cdr:from>
      <cdr:x>0.02575</cdr:x>
      <cdr:y>0.535</cdr:y>
    </cdr:from>
    <cdr:to>
      <cdr:x>0.3495</cdr:x>
      <cdr:y>0.58575</cdr:y>
    </cdr:to>
    <cdr:sp>
      <cdr:nvSpPr>
        <cdr:cNvPr id="4" name="Text Box 4"/>
        <cdr:cNvSpPr txBox="1">
          <a:spLocks noChangeArrowheads="1"/>
        </cdr:cNvSpPr>
      </cdr:nvSpPr>
      <cdr:spPr>
        <a:xfrm>
          <a:off x="104775" y="2324100"/>
          <a:ext cx="14001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燃料</a:t>
          </a:r>
        </a:p>
      </cdr:txBody>
    </cdr:sp>
  </cdr:relSizeAnchor>
  <cdr:relSizeAnchor xmlns:cdr="http://schemas.openxmlformats.org/drawingml/2006/chartDrawing">
    <cdr:from>
      <cdr:x>0.09425</cdr:x>
      <cdr:y>-0.00125</cdr:y>
    </cdr:from>
    <cdr:to>
      <cdr:x>0.404</cdr:x>
      <cdr:y>0.2565</cdr:y>
    </cdr:to>
    <cdr:sp>
      <cdr:nvSpPr>
        <cdr:cNvPr id="5" name="Text Box 5"/>
        <cdr:cNvSpPr txBox="1">
          <a:spLocks noChangeArrowheads="1"/>
        </cdr:cNvSpPr>
      </cdr:nvSpPr>
      <cdr:spPr>
        <a:xfrm>
          <a:off x="400050" y="0"/>
          <a:ext cx="1343025" cy="1123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（アジピン酸、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硝酸の製造）</a:t>
          </a:r>
        </a:p>
      </cdr:txBody>
    </cdr:sp>
  </cdr:relSizeAnchor>
  <cdr:relSizeAnchor xmlns:cdr="http://schemas.openxmlformats.org/drawingml/2006/chartDrawing">
    <cdr:from>
      <cdr:x>0.464</cdr:x>
      <cdr:y>0.096</cdr:y>
    </cdr:from>
    <cdr:to>
      <cdr:x>0.632</cdr:x>
      <cdr:y>0.15925</cdr:y>
    </cdr:to>
    <cdr:sp>
      <cdr:nvSpPr>
        <cdr:cNvPr id="6" name="Text Box 6"/>
        <cdr:cNvSpPr txBox="1">
          <a:spLocks noChangeArrowheads="1"/>
        </cdr:cNvSpPr>
      </cdr:nvSpPr>
      <cdr:spPr>
        <a:xfrm>
          <a:off x="2000250" y="409575"/>
          <a:ext cx="7239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溶剤等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57</xdr:col>
      <xdr:colOff>314325</xdr:colOff>
      <xdr:row>4</xdr:row>
      <xdr:rowOff>19050</xdr:rowOff>
    </xdr:from>
    <xdr:ext cx="4324350" cy="4352925"/>
    <xdr:graphicFrame>
      <xdr:nvGraphicFramePr>
        <xdr:cNvPr id="1" name="Chart 1"/>
        <xdr:cNvGraphicFramePr/>
      </xdr:nvGraphicFramePr>
      <xdr:xfrm>
        <a:off x="17887950" y="885825"/>
        <a:ext cx="43243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0.2865</cdr:x>
      <cdr:y>0.7985</cdr:y>
    </cdr:from>
    <cdr:to>
      <cdr:x>0.9855</cdr:x>
      <cdr:y>0.98625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1238250" y="3457575"/>
          <a:ext cx="301942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HFCs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年速報値（平成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1,830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換算）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0.3185</cdr:x>
      <cdr:y>0.7675</cdr:y>
    </cdr:from>
    <cdr:to>
      <cdr:x>1</cdr:x>
      <cdr:y>0.959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1371600" y="3324225"/>
          <a:ext cx="3000375" cy="828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PFCs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年速報値（平成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340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換算）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0.8145</cdr:y>
    </cdr:from>
    <cdr:to>
      <cdr:x>1</cdr:x>
      <cdr:y>1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1381125" y="3514725"/>
          <a:ext cx="2981325" cy="819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SF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年速報値（平成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換算）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59</xdr:col>
      <xdr:colOff>228600</xdr:colOff>
      <xdr:row>2</xdr:row>
      <xdr:rowOff>76200</xdr:rowOff>
    </xdr:from>
    <xdr:ext cx="4324350" cy="4333875"/>
    <xdr:graphicFrame>
      <xdr:nvGraphicFramePr>
        <xdr:cNvPr id="1" name="Chart 1"/>
        <xdr:cNvGraphicFramePr/>
      </xdr:nvGraphicFramePr>
      <xdr:xfrm>
        <a:off x="16411575" y="581025"/>
        <a:ext cx="43243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59</xdr:col>
      <xdr:colOff>219075</xdr:colOff>
      <xdr:row>27</xdr:row>
      <xdr:rowOff>104775</xdr:rowOff>
    </xdr:from>
    <xdr:ext cx="4324350" cy="4333875"/>
    <xdr:graphicFrame>
      <xdr:nvGraphicFramePr>
        <xdr:cNvPr id="2" name="Chart 1"/>
        <xdr:cNvGraphicFramePr/>
      </xdr:nvGraphicFramePr>
      <xdr:xfrm>
        <a:off x="16402050" y="5448300"/>
        <a:ext cx="432435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59</xdr:col>
      <xdr:colOff>323850</xdr:colOff>
      <xdr:row>50</xdr:row>
      <xdr:rowOff>333375</xdr:rowOff>
    </xdr:from>
    <xdr:ext cx="4324350" cy="4324350"/>
    <xdr:graphicFrame>
      <xdr:nvGraphicFramePr>
        <xdr:cNvPr id="3" name="Chart 1"/>
        <xdr:cNvGraphicFramePr/>
      </xdr:nvGraphicFramePr>
      <xdr:xfrm>
        <a:off x="16506825" y="10153650"/>
        <a:ext cx="4324350" cy="4324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266700</xdr:colOff>
      <xdr:row>38</xdr:row>
      <xdr:rowOff>0</xdr:rowOff>
    </xdr:from>
    <xdr:to>
      <xdr:col>38</xdr:col>
      <xdr:colOff>323850</xdr:colOff>
      <xdr:row>71</xdr:row>
      <xdr:rowOff>142875</xdr:rowOff>
    </xdr:to>
    <xdr:graphicFrame>
      <xdr:nvGraphicFramePr>
        <xdr:cNvPr id="1" name="Chart 2"/>
        <xdr:cNvGraphicFramePr/>
      </xdr:nvGraphicFramePr>
      <xdr:xfrm>
        <a:off x="5019675" y="12087225"/>
        <a:ext cx="8124825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27</xdr:col>
      <xdr:colOff>123825</xdr:colOff>
      <xdr:row>38</xdr:row>
      <xdr:rowOff>47625</xdr:rowOff>
    </xdr:from>
    <xdr:ext cx="180975" cy="266700"/>
    <xdr:sp fLocksText="0">
      <xdr:nvSpPr>
        <xdr:cNvPr id="2" name="テキスト ボックス 6"/>
        <xdr:cNvSpPr txBox="1">
          <a:spLocks noChangeArrowheads="1"/>
        </xdr:cNvSpPr>
      </xdr:nvSpPr>
      <xdr:spPr>
        <a:xfrm>
          <a:off x="4876800" y="12134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0.0315</cdr:x>
      <cdr:y>0.0975</cdr:y>
    </cdr:from>
    <cdr:to>
      <cdr:x>0.1245</cdr:x>
      <cdr:y>0.16275</cdr:y>
    </cdr:to>
    <cdr:sp>
      <cdr:nvSpPr>
        <cdr:cNvPr id="1" name="Text Box 1"/>
        <cdr:cNvSpPr txBox="1">
          <a:spLocks noChangeArrowheads="1"/>
        </cdr:cNvSpPr>
      </cdr:nvSpPr>
      <cdr:spPr>
        <a:xfrm>
          <a:off x="200025" y="0"/>
          <a:ext cx="609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　（単位　百万トン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0.44</cdr:x>
      <cdr:y>0.6205</cdr:y>
    </cdr:from>
    <cdr:to>
      <cdr:x>0.56</cdr:x>
      <cdr:y>0.98475</cdr:y>
    </cdr:to>
    <cdr:sp>
      <cdr:nvSpPr>
        <cdr:cNvPr id="2" name="Text Box 2"/>
        <cdr:cNvSpPr txBox="1">
          <a:spLocks noChangeArrowheads="1"/>
        </cdr:cNvSpPr>
      </cdr:nvSpPr>
      <cdr:spPr>
        <a:xfrm>
          <a:off x="2895600" y="0"/>
          <a:ext cx="7905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0.4345</cdr:x>
      <cdr:y>0.09925</cdr:y>
    </cdr:from>
    <cdr:to>
      <cdr:x>0.5845</cdr:x>
      <cdr:y>0.10375</cdr:y>
    </cdr:to>
    <cdr:sp>
      <cdr:nvSpPr>
        <cdr:cNvPr id="3" name="Text Box 3"/>
        <cdr:cNvSpPr txBox="1">
          <a:spLocks noChangeArrowheads="1"/>
        </cdr:cNvSpPr>
      </cdr:nvSpPr>
      <cdr:spPr>
        <a:xfrm>
          <a:off x="2857500" y="0"/>
          <a:ext cx="990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産業部門</a:t>
          </a:r>
        </a:p>
      </cdr:txBody>
    </cdr:sp>
  </cdr:relSizeAnchor>
  <cdr:relSizeAnchor xmlns:cdr="http://schemas.openxmlformats.org/drawingml/2006/chartDrawing">
    <cdr:from>
      <cdr:x>0.4345</cdr:x>
      <cdr:y>0.12575</cdr:y>
    </cdr:from>
    <cdr:to>
      <cdr:x>0.5835</cdr:x>
      <cdr:y>0.13025</cdr:y>
    </cdr:to>
    <cdr:sp>
      <cdr:nvSpPr>
        <cdr:cNvPr id="4" name="Text Box 4"/>
        <cdr:cNvSpPr txBox="1">
          <a:spLocks noChangeArrowheads="1"/>
        </cdr:cNvSpPr>
      </cdr:nvSpPr>
      <cdr:spPr>
        <a:xfrm>
          <a:off x="2857500" y="0"/>
          <a:ext cx="981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民生部門</a:t>
          </a:r>
        </a:p>
      </cdr:txBody>
    </cdr:sp>
  </cdr:relSizeAnchor>
  <cdr:relSizeAnchor xmlns:cdr="http://schemas.openxmlformats.org/drawingml/2006/chartDrawing">
    <cdr:from>
      <cdr:x>0.4345</cdr:x>
      <cdr:y>0.141</cdr:y>
    </cdr:from>
    <cdr:to>
      <cdr:x>0.5835</cdr:x>
      <cdr:y>0.1455</cdr:y>
    </cdr:to>
    <cdr:sp>
      <cdr:nvSpPr>
        <cdr:cNvPr id="5" name="Text Box 5"/>
        <cdr:cNvSpPr txBox="1">
          <a:spLocks noChangeArrowheads="1"/>
        </cdr:cNvSpPr>
      </cdr:nvSpPr>
      <cdr:spPr>
        <a:xfrm>
          <a:off x="2857500" y="0"/>
          <a:ext cx="981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運輸部門</a:t>
          </a:r>
        </a:p>
      </cdr:txBody>
    </cdr:sp>
  </cdr:relSizeAnchor>
  <cdr:relSizeAnchor xmlns:cdr="http://schemas.openxmlformats.org/drawingml/2006/chartDrawing">
    <cdr:from>
      <cdr:x>0.2045</cdr:x>
      <cdr:y>0.111</cdr:y>
    </cdr:from>
    <cdr:to>
      <cdr:x>0.32275</cdr:x>
      <cdr:y>0.114</cdr:y>
    </cdr:to>
    <cdr:sp>
      <cdr:nvSpPr>
        <cdr:cNvPr id="6" name="Text Box 6"/>
        <cdr:cNvSpPr txBox="1">
          <a:spLocks noChangeArrowheads="1"/>
        </cdr:cNvSpPr>
      </cdr:nvSpPr>
      <cdr:spPr>
        <a:xfrm>
          <a:off x="1343025" y="0"/>
          <a:ext cx="781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476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0.2045</cdr:x>
      <cdr:y>0.1315</cdr:y>
    </cdr:from>
    <cdr:to>
      <cdr:x>0.32275</cdr:x>
      <cdr:y>0.1345</cdr:y>
    </cdr:to>
    <cdr:sp>
      <cdr:nvSpPr>
        <cdr:cNvPr id="7" name="Text Box 7"/>
        <cdr:cNvSpPr txBox="1">
          <a:spLocks noChangeArrowheads="1"/>
        </cdr:cNvSpPr>
      </cdr:nvSpPr>
      <cdr:spPr>
        <a:xfrm>
          <a:off x="1343025" y="0"/>
          <a:ext cx="781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273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0.2045</cdr:x>
      <cdr:y>0.1465</cdr:y>
    </cdr:from>
    <cdr:to>
      <cdr:x>0.32275</cdr:x>
      <cdr:y>0.15</cdr:y>
    </cdr:to>
    <cdr:sp>
      <cdr:nvSpPr>
        <cdr:cNvPr id="8" name="Text Box 8"/>
        <cdr:cNvSpPr txBox="1">
          <a:spLocks noChangeArrowheads="1"/>
        </cdr:cNvSpPr>
      </cdr:nvSpPr>
      <cdr:spPr>
        <a:xfrm>
          <a:off x="1343025" y="0"/>
          <a:ext cx="781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217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0.9235</cdr:x>
      <cdr:y>0.0095</cdr:y>
    </cdr:from>
    <cdr:to>
      <cdr:x>0.937</cdr:x>
      <cdr:y>0.0095</cdr:y>
    </cdr:to>
    <cdr:sp>
      <cdr:nvSpPr>
        <cdr:cNvPr id="9" name="Text Box 9"/>
        <cdr:cNvSpPr txBox="1">
          <a:spLocks noChangeArrowheads="1"/>
        </cdr:cNvSpPr>
      </cdr:nvSpPr>
      <cdr:spPr>
        <a:xfrm>
          <a:off x="6076950" y="0"/>
          <a:ext cx="85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452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3.8%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0.9235</cdr:x>
      <cdr:y>0.01375</cdr:y>
    </cdr:from>
    <cdr:to>
      <cdr:x>0.937</cdr:x>
      <cdr:y>0.01375</cdr:y>
    </cdr:to>
    <cdr:sp>
      <cdr:nvSpPr>
        <cdr:cNvPr id="10" name="Text Box 10"/>
        <cdr:cNvSpPr txBox="1">
          <a:spLocks noChangeArrowheads="1"/>
        </cdr:cNvSpPr>
      </cdr:nvSpPr>
      <cdr:spPr>
        <a:xfrm>
          <a:off x="6076950" y="0"/>
          <a:ext cx="85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342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0.4%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0.9235</cdr:x>
      <cdr:y>0.017</cdr:y>
    </cdr:from>
    <cdr:to>
      <cdr:x>0.937</cdr:x>
      <cdr:y>0.017</cdr:y>
    </cdr:to>
    <cdr:sp>
      <cdr:nvSpPr>
        <cdr:cNvPr id="11" name="Text Box 11"/>
        <cdr:cNvSpPr txBox="1">
          <a:spLocks noChangeArrowheads="1"/>
        </cdr:cNvSpPr>
      </cdr:nvSpPr>
      <cdr:spPr>
        <a:xfrm>
          <a:off x="6076950" y="0"/>
          <a:ext cx="85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267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（前年度比＋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0.8%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295275</xdr:colOff>
      <xdr:row>72</xdr:row>
      <xdr:rowOff>0</xdr:rowOff>
    </xdr:from>
    <xdr:to>
      <xdr:col>35</xdr:col>
      <xdr:colOff>142875</xdr:colOff>
      <xdr:row>72</xdr:row>
      <xdr:rowOff>0</xdr:rowOff>
    </xdr:to>
    <xdr:graphicFrame>
      <xdr:nvGraphicFramePr>
        <xdr:cNvPr id="1" name="Chart 1"/>
        <xdr:cNvGraphicFramePr/>
      </xdr:nvGraphicFramePr>
      <xdr:xfrm>
        <a:off x="6391275" y="14182725"/>
        <a:ext cx="6581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0.381</cdr:x>
      <cdr:y>0.3875</cdr:y>
    </cdr:from>
    <cdr:to>
      <cdr:x>0.84575</cdr:x>
      <cdr:y>0.4395</cdr:y>
    </cdr:to>
    <cdr:sp>
      <cdr:nvSpPr>
        <cdr:cNvPr id="1" name="テキスト ボックス 4"/>
        <cdr:cNvSpPr txBox="1">
          <a:spLocks noChangeArrowheads="1"/>
        </cdr:cNvSpPr>
      </cdr:nvSpPr>
      <cdr:spPr>
        <a:xfrm>
          <a:off x="3286125" y="2600325"/>
          <a:ext cx="40195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運輸部門（自動車・船舶等）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232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6.8%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0.169</cdr:x>
      <cdr:y>0.5055</cdr:y>
    </cdr:from>
    <cdr:to>
      <cdr:x>0.57025</cdr:x>
      <cdr:y>0.5915</cdr:y>
    </cdr:to>
    <cdr:sp>
      <cdr:nvSpPr>
        <cdr:cNvPr id="2" name="テキスト ボックス 4"/>
        <cdr:cNvSpPr txBox="1">
          <a:spLocks noChangeArrowheads="1"/>
        </cdr:cNvSpPr>
      </cdr:nvSpPr>
      <cdr:spPr>
        <a:xfrm>
          <a:off x="1457325" y="3390900"/>
          <a:ext cx="346710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業務その他部門（商業・サービス・事業所等）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31.9%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0.5895</cdr:x>
      <cdr:y>0.609</cdr:y>
    </cdr:from>
    <cdr:to>
      <cdr:x>0.916</cdr:x>
      <cdr:y>0.66125</cdr:y>
    </cdr:to>
    <cdr:sp>
      <cdr:nvSpPr>
        <cdr:cNvPr id="3" name="テキスト ボックス 4"/>
        <cdr:cNvSpPr txBox="1">
          <a:spLocks noChangeArrowheads="1"/>
        </cdr:cNvSpPr>
      </cdr:nvSpPr>
      <cdr:spPr>
        <a:xfrm>
          <a:off x="5086350" y="4086225"/>
          <a:ext cx="28194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家庭部門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173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35.5%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0.24125</cdr:x>
      <cdr:y>0.678</cdr:y>
    </cdr:from>
    <cdr:to>
      <cdr:x>0.737</cdr:x>
      <cdr:y>0.73025</cdr:y>
    </cdr:to>
    <cdr:sp>
      <cdr:nvSpPr>
        <cdr:cNvPr id="4" name="テキスト ボックス 4"/>
        <cdr:cNvSpPr txBox="1">
          <a:spLocks noChangeArrowheads="1"/>
        </cdr:cNvSpPr>
      </cdr:nvSpPr>
      <cdr:spPr>
        <a:xfrm>
          <a:off x="2076450" y="4543425"/>
          <a:ext cx="42862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エネルギー転換部門（発電所等）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67.9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80.1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18.0%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0.103</cdr:x>
      <cdr:y>0.76675</cdr:y>
    </cdr:from>
    <cdr:to>
      <cdr:x>0.5235</cdr:x>
      <cdr:y>0.81825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885825" y="5143500"/>
          <a:ext cx="36290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工業プロセス分野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62.3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39.9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36.0%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減）</a:t>
          </a:r>
        </a:p>
      </cdr:txBody>
    </cdr:sp>
  </cdr:relSizeAnchor>
  <cdr:relSizeAnchor xmlns:cdr="http://schemas.openxmlformats.org/drawingml/2006/chartDrawing">
    <cdr:from>
      <cdr:x>0.50525</cdr:x>
      <cdr:y>0.8065</cdr:y>
    </cdr:from>
    <cdr:to>
      <cdr:x>0.869</cdr:x>
      <cdr:y>0.85875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4362450" y="5410200"/>
          <a:ext cx="31432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廃棄物分野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22.7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28.8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27.0%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0.499</cdr:x>
      <cdr:y>0.9445</cdr:y>
    </cdr:from>
    <cdr:to>
      <cdr:x>0.57825</cdr:x>
      <cdr:y>0.99925</cdr:y>
    </cdr:to>
    <cdr:sp>
      <cdr:nvSpPr>
        <cdr:cNvPr id="7" name="テキスト ボックス 7"/>
        <cdr:cNvSpPr txBox="1">
          <a:spLocks noChangeArrowheads="1"/>
        </cdr:cNvSpPr>
      </cdr:nvSpPr>
      <cdr:spPr>
        <a:xfrm>
          <a:off x="4305300" y="6334125"/>
          <a:ext cx="6858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-0.00575</cdr:x>
      <cdr:y>0.301</cdr:y>
    </cdr:from>
    <cdr:to>
      <cdr:x>-0.00575</cdr:x>
      <cdr:y>0.28625</cdr:y>
    </cdr:to>
    <cdr:sp>
      <cdr:nvSpPr>
        <cdr:cNvPr id="8" name="テキスト ボックス 1"/>
        <cdr:cNvSpPr txBox="1">
          <a:spLocks noChangeArrowheads="1"/>
        </cdr:cNvSpPr>
      </cdr:nvSpPr>
      <cdr:spPr>
        <a:xfrm rot="16200000">
          <a:off x="-47624" y="20193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4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排出量（百万トン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4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0.45475</cdr:x>
      <cdr:y>0.0995</cdr:y>
    </cdr:from>
    <cdr:to>
      <cdr:x>0.77875</cdr:x>
      <cdr:y>0.15125</cdr:y>
    </cdr:to>
    <cdr:sp>
      <cdr:nvSpPr>
        <cdr:cNvPr id="9" name="テキスト ボックス 4"/>
        <cdr:cNvSpPr txBox="1">
          <a:spLocks noChangeArrowheads="1"/>
        </cdr:cNvSpPr>
      </cdr:nvSpPr>
      <cdr:spPr>
        <a:xfrm>
          <a:off x="3924300" y="666750"/>
          <a:ext cx="28003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産業部門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482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421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12.7%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減）</a:t>
          </a:r>
        </a:p>
      </cdr:txBody>
    </cdr:sp>
  </cdr:relSizeAnchor>
  <cdr:relSizeAnchor xmlns:cdr="http://schemas.openxmlformats.org/drawingml/2006/chartDrawing">
    <cdr:from>
      <cdr:x>0.77625</cdr:x>
      <cdr:y>0.06775</cdr:y>
    </cdr:from>
    <cdr:to>
      <cdr:x>0.9695</cdr:x>
      <cdr:y>0.1225</cdr:y>
    </cdr:to>
    <cdr:sp>
      <cdr:nvSpPr>
        <cdr:cNvPr id="10" name="テキスト ボックス 10"/>
        <cdr:cNvSpPr txBox="1">
          <a:spLocks noChangeArrowheads="1"/>
        </cdr:cNvSpPr>
      </cdr:nvSpPr>
      <cdr:spPr>
        <a:xfrm>
          <a:off x="6705600" y="447675"/>
          <a:ext cx="16668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）は基準年比増減率</a:t>
          </a:r>
        </a:p>
      </cdr:txBody>
    </cdr:sp>
  </cdr:relSizeAnchor>
  <cdr:relSizeAnchor xmlns:cdr="http://schemas.openxmlformats.org/drawingml/2006/chartDrawing">
    <cdr:from>
      <cdr:x>0.087</cdr:x>
      <cdr:y>0.84325</cdr:y>
    </cdr:from>
    <cdr:to>
      <cdr:x>0.9915</cdr:x>
      <cdr:y>1</cdr:y>
    </cdr:to>
    <cdr:grpSp>
      <cdr:nvGrpSpPr>
        <cdr:cNvPr id="11" name="グループ化 16"/>
        <cdr:cNvGrpSpPr>
          <a:grpSpLocks/>
        </cdr:cNvGrpSpPr>
      </cdr:nvGrpSpPr>
      <cdr:grpSpPr>
        <a:xfrm>
          <a:off x="742950" y="5657850"/>
          <a:ext cx="7810500" cy="1114425"/>
          <a:chOff x="743006" y="5233147"/>
          <a:chExt cx="7712955" cy="1205052"/>
        </a:xfrm>
        <a:solidFill>
          <a:srgbClr val="FFFFFF"/>
        </a:solidFill>
      </cdr:grpSpPr>
      <cdr:sp>
        <cdr:nvSpPr>
          <cdr:cNvPr id="12" name="テキスト ボックス 3"/>
          <cdr:cNvSpPr txBox="1">
            <a:spLocks noChangeArrowheads="1"/>
          </cdr:cNvSpPr>
        </cdr:nvSpPr>
        <cdr:spPr>
          <a:xfrm rot="16200000">
            <a:off x="743006" y="5301835"/>
            <a:ext cx="445423" cy="108545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京都議定書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の基準年</a:t>
            </a:r>
          </a:p>
        </cdr:txBody>
      </cdr:sp>
      <cdr:sp>
        <cdr:nvSpPr>
          <cdr:cNvPr id="13" name="テキスト ボックス 4"/>
          <cdr:cNvSpPr txBox="1">
            <a:spLocks noChangeArrowheads="1"/>
          </cdr:cNvSpPr>
        </cdr:nvSpPr>
        <cdr:spPr>
          <a:xfrm rot="16200000">
            <a:off x="8130089" y="5182536"/>
            <a:ext cx="275738" cy="104116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（速報値）</a:t>
            </a:r>
          </a:p>
        </cdr:txBody>
      </cdr:sp>
    </cdr:grp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276225</xdr:colOff>
      <xdr:row>3</xdr:row>
      <xdr:rowOff>180975</xdr:rowOff>
    </xdr:from>
    <xdr:to>
      <xdr:col>73</xdr:col>
      <xdr:colOff>0</xdr:colOff>
      <xdr:row>39</xdr:row>
      <xdr:rowOff>66675</xdr:rowOff>
    </xdr:to>
    <xdr:graphicFrame>
      <xdr:nvGraphicFramePr>
        <xdr:cNvPr id="1" name="グラフ 3"/>
        <xdr:cNvGraphicFramePr/>
      </xdr:nvGraphicFramePr>
      <xdr:xfrm>
        <a:off x="26393775" y="1171575"/>
        <a:ext cx="8639175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0.382</cdr:y>
    </cdr:from>
    <cdr:to>
      <cdr:x>0.6575</cdr:x>
      <cdr:y>0.57275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33575" y="2114550"/>
          <a:ext cx="1771650" cy="105727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二酸化炭素総排出量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京都議定書の基準年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億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4,400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0.768</cdr:x>
      <cdr:y>0.07775</cdr:y>
    </cdr:from>
    <cdr:to>
      <cdr:x>0.9895</cdr:x>
      <cdr:y>0.20875</cdr:y>
    </cdr:to>
    <cdr:sp>
      <cdr:nvSpPr>
        <cdr:cNvPr id="2" name="Text Box 2"/>
        <cdr:cNvSpPr txBox="1">
          <a:spLocks noChangeArrowheads="1"/>
        </cdr:cNvSpPr>
      </cdr:nvSpPr>
      <cdr:spPr>
        <a:xfrm>
          <a:off x="4314825" y="428625"/>
          <a:ext cx="1247775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エネルギー転換部門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（発電所等）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0.04275</cdr:x>
      <cdr:y>0.2785</cdr:y>
    </cdr:from>
    <cdr:to>
      <cdr:x>0.14475</cdr:x>
      <cdr:y>0.378</cdr:y>
    </cdr:to>
    <cdr:sp>
      <cdr:nvSpPr>
        <cdr:cNvPr id="3" name="Text Box 3"/>
        <cdr:cNvSpPr txBox="1">
          <a:spLocks noChangeArrowheads="1"/>
        </cdr:cNvSpPr>
      </cdr:nvSpPr>
      <cdr:spPr>
        <a:xfrm>
          <a:off x="238125" y="1543050"/>
          <a:ext cx="5715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家庭部門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0.84175</cdr:x>
      <cdr:y>0.487</cdr:y>
    </cdr:from>
    <cdr:to>
      <cdr:x>0.96775</cdr:x>
      <cdr:y>0.618</cdr:y>
    </cdr:to>
    <cdr:sp>
      <cdr:nvSpPr>
        <cdr:cNvPr id="4" name="Text Box 4"/>
        <cdr:cNvSpPr txBox="1">
          <a:spLocks noChangeArrowheads="1"/>
        </cdr:cNvSpPr>
      </cdr:nvSpPr>
      <cdr:spPr>
        <a:xfrm>
          <a:off x="4733925" y="2695575"/>
          <a:ext cx="704850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産業部門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（工場等）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-0.0005</cdr:x>
      <cdr:y>0.50625</cdr:y>
    </cdr:from>
    <cdr:to>
      <cdr:x>0.2145</cdr:x>
      <cdr:y>0.7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2800350"/>
          <a:ext cx="1209675" cy="107632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業務その他部門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（商業・ｻｰﾋﾞｽ・事業所等）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0.11125</cdr:x>
      <cdr:y>0.76775</cdr:y>
    </cdr:from>
    <cdr:to>
      <cdr:x>0.34225</cdr:x>
      <cdr:y>0.9305</cdr:y>
    </cdr:to>
    <cdr:sp>
      <cdr:nvSpPr>
        <cdr:cNvPr id="6" name="Text Box 6"/>
        <cdr:cNvSpPr txBox="1">
          <a:spLocks noChangeArrowheads="1"/>
        </cdr:cNvSpPr>
      </cdr:nvSpPr>
      <cdr:spPr>
        <a:xfrm>
          <a:off x="619125" y="4248150"/>
          <a:ext cx="1304925" cy="904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運輸部門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（自動車・船舶等）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0.164</cdr:x>
      <cdr:y>0.00475</cdr:y>
    </cdr:from>
    <cdr:to>
      <cdr:x>0.516</cdr:x>
      <cdr:y>0.10475</cdr:y>
    </cdr:to>
    <cdr:sp>
      <cdr:nvSpPr>
        <cdr:cNvPr id="7" name="Text Box 7"/>
        <cdr:cNvSpPr txBox="1">
          <a:spLocks noChangeArrowheads="1"/>
        </cdr:cNvSpPr>
      </cdr:nvSpPr>
      <cdr:spPr>
        <a:xfrm>
          <a:off x="914400" y="19050"/>
          <a:ext cx="19812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廃棄物（ﾌﾟﾗｽﾁｯｸ、廃油の焼却）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0.53575</cdr:x>
      <cdr:y>0.00475</cdr:y>
    </cdr:from>
    <cdr:to>
      <cdr:x>0.805</cdr:x>
      <cdr:y>0.10475</cdr:y>
    </cdr:to>
    <cdr:sp>
      <cdr:nvSpPr>
        <cdr:cNvPr id="8" name="Text Box 8"/>
        <cdr:cNvSpPr txBox="1">
          <a:spLocks noChangeArrowheads="1"/>
        </cdr:cNvSpPr>
      </cdr:nvSpPr>
      <cdr:spPr>
        <a:xfrm>
          <a:off x="3009900" y="19050"/>
          <a:ext cx="15144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その他（燃料の漏出等）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0.003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0.003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0.01975</cdr:x>
      <cdr:y>0.095</cdr:y>
    </cdr:from>
    <cdr:to>
      <cdr:x>0.217</cdr:x>
      <cdr:y>0.226</cdr:y>
    </cdr:to>
    <cdr:sp>
      <cdr:nvSpPr>
        <cdr:cNvPr id="9" name="Text Box 9"/>
        <cdr:cNvSpPr txBox="1">
          <a:spLocks noChangeArrowheads="1"/>
        </cdr:cNvSpPr>
      </cdr:nvSpPr>
      <cdr:spPr>
        <a:xfrm>
          <a:off x="104775" y="523875"/>
          <a:ext cx="1114425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（石灰石消費等）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0.57125</cdr:x>
      <cdr:y>0.15125</cdr:y>
    </cdr:from>
    <cdr:to>
      <cdr:x>0.8015</cdr:x>
      <cdr:y>0.20725</cdr:y>
    </cdr:to>
    <cdr:sp>
      <cdr:nvSpPr>
        <cdr:cNvPr id="10" name="Line 10"/>
        <cdr:cNvSpPr>
          <a:spLocks/>
        </cdr:cNvSpPr>
      </cdr:nvSpPr>
      <cdr:spPr>
        <a:xfrm flipV="1">
          <a:off x="3209925" y="838200"/>
          <a:ext cx="12954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0.50775</cdr:x>
      <cdr:y>0.071</cdr:y>
    </cdr:from>
    <cdr:to>
      <cdr:x>0.58775</cdr:x>
      <cdr:y>0.1995</cdr:y>
    </cdr:to>
    <cdr:sp>
      <cdr:nvSpPr>
        <cdr:cNvPr id="11" name="Line 11"/>
        <cdr:cNvSpPr>
          <a:spLocks/>
        </cdr:cNvSpPr>
      </cdr:nvSpPr>
      <cdr:spPr>
        <a:xfrm flipV="1">
          <a:off x="2857500" y="390525"/>
          <a:ext cx="4476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0.40675</cdr:x>
      <cdr:y>0.07</cdr:y>
    </cdr:from>
    <cdr:to>
      <cdr:x>0.4805</cdr:x>
      <cdr:y>0.20725</cdr:y>
    </cdr:to>
    <cdr:sp>
      <cdr:nvSpPr>
        <cdr:cNvPr id="12" name="Line 12"/>
        <cdr:cNvSpPr>
          <a:spLocks/>
        </cdr:cNvSpPr>
      </cdr:nvSpPr>
      <cdr:spPr>
        <a:xfrm flipH="1" flipV="1">
          <a:off x="2286000" y="381000"/>
          <a:ext cx="41910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0.19325</cdr:x>
      <cdr:y>0.1655</cdr:y>
    </cdr:from>
    <cdr:to>
      <cdr:x>0.43675</cdr:x>
      <cdr:y>0.20675</cdr:y>
    </cdr:to>
    <cdr:sp>
      <cdr:nvSpPr>
        <cdr:cNvPr id="13" name="Line 13"/>
        <cdr:cNvSpPr>
          <a:spLocks/>
        </cdr:cNvSpPr>
      </cdr:nvSpPr>
      <cdr:spPr>
        <a:xfrm flipH="1" flipV="1">
          <a:off x="1085850" y="914400"/>
          <a:ext cx="1371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0.283</cdr:y>
    </cdr:from>
    <cdr:to>
      <cdr:x>0.3025</cdr:x>
      <cdr:y>0.31775</cdr:y>
    </cdr:to>
    <cdr:sp>
      <cdr:nvSpPr>
        <cdr:cNvPr id="14" name="Line 14"/>
        <cdr:cNvSpPr>
          <a:spLocks/>
        </cdr:cNvSpPr>
      </cdr:nvSpPr>
      <cdr:spPr>
        <a:xfrm flipH="1">
          <a:off x="1009650" y="1562100"/>
          <a:ext cx="6858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0.11125</cdr:x>
      <cdr:y>0.471</cdr:y>
    </cdr:from>
    <cdr:to>
      <cdr:x>0.214</cdr:x>
      <cdr:y>0.50625</cdr:y>
    </cdr:to>
    <cdr:sp>
      <cdr:nvSpPr>
        <cdr:cNvPr id="15" name="Line 15"/>
        <cdr:cNvSpPr>
          <a:spLocks/>
        </cdr:cNvSpPr>
      </cdr:nvSpPr>
      <cdr:spPr>
        <a:xfrm flipH="1">
          <a:off x="619125" y="2609850"/>
          <a:ext cx="5810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0.22975</cdr:x>
      <cdr:y>0.679</cdr:y>
    </cdr:from>
    <cdr:to>
      <cdr:x>0.31725</cdr:x>
      <cdr:y>0.76775</cdr:y>
    </cdr:to>
    <cdr:sp>
      <cdr:nvSpPr>
        <cdr:cNvPr id="16" name="Line 16"/>
        <cdr:cNvSpPr>
          <a:spLocks/>
        </cdr:cNvSpPr>
      </cdr:nvSpPr>
      <cdr:spPr>
        <a:xfrm flipH="1">
          <a:off x="1285875" y="3762375"/>
          <a:ext cx="4953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0.802</cdr:x>
      <cdr:y>0.471</cdr:y>
    </cdr:from>
    <cdr:to>
      <cdr:x>0.882</cdr:x>
      <cdr:y>0.48525</cdr:y>
    </cdr:to>
    <cdr:sp>
      <cdr:nvSpPr>
        <cdr:cNvPr id="17" name="Line 17"/>
        <cdr:cNvSpPr>
          <a:spLocks/>
        </cdr:cNvSpPr>
      </cdr:nvSpPr>
      <cdr:spPr>
        <a:xfrm flipH="1" flipV="1">
          <a:off x="4505325" y="2609850"/>
          <a:ext cx="4476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0.74725</cdr:x>
      <cdr:y>0.87925</cdr:y>
    </cdr:from>
    <cdr:to>
      <cdr:x>0.9775</cdr:x>
      <cdr:y>0.9435</cdr:y>
    </cdr:to>
    <cdr:sp>
      <cdr:nvSpPr>
        <cdr:cNvPr id="18" name="テキスト ボックス 18"/>
        <cdr:cNvSpPr txBox="1">
          <a:spLocks noChangeArrowheads="1"/>
        </cdr:cNvSpPr>
      </cdr:nvSpPr>
      <cdr:spPr>
        <a:xfrm>
          <a:off x="4200525" y="4867275"/>
          <a:ext cx="129540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）：直接排出</a:t>
          </a:r>
        </a:p>
      </cdr:txBody>
    </cdr:sp>
  </cdr:relSizeAnchor>
  <cdr:relSizeAnchor xmlns:cdr="http://schemas.openxmlformats.org/drawingml/2006/chartDrawing">
    <cdr:from>
      <cdr:x>0.386</cdr:x>
      <cdr:y>0.2945</cdr:y>
    </cdr:from>
    <cdr:to>
      <cdr:x>0.62875</cdr:x>
      <cdr:y>0.33775</cdr:y>
    </cdr:to>
    <cdr:sp>
      <cdr:nvSpPr>
        <cdr:cNvPr id="19" name="テキスト ボックス 19"/>
        <cdr:cNvSpPr txBox="1">
          <a:spLocks noChangeArrowheads="1"/>
        </cdr:cNvSpPr>
      </cdr:nvSpPr>
      <cdr:spPr>
        <a:xfrm>
          <a:off x="2171700" y="1628775"/>
          <a:ext cx="13620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直接排出</a:t>
          </a:r>
        </a:p>
      </cdr:txBody>
    </cdr:sp>
  </cdr:relSizeAnchor>
  <cdr:relSizeAnchor xmlns:cdr="http://schemas.openxmlformats.org/drawingml/2006/chartDrawing">
    <cdr:from>
      <cdr:x>0.38875</cdr:x>
      <cdr:y>0.2215</cdr:y>
    </cdr:from>
    <cdr:to>
      <cdr:x>0.6315</cdr:x>
      <cdr:y>0.26425</cdr:y>
    </cdr:to>
    <cdr:sp>
      <cdr:nvSpPr>
        <cdr:cNvPr id="20" name="テキスト ボックス 1"/>
        <cdr:cNvSpPr txBox="1">
          <a:spLocks noChangeArrowheads="1"/>
        </cdr:cNvSpPr>
      </cdr:nvSpPr>
      <cdr:spPr>
        <a:xfrm>
          <a:off x="2181225" y="1219200"/>
          <a:ext cx="13620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間接排出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13</xdr:row>
      <xdr:rowOff>104775</xdr:rowOff>
    </xdr:from>
    <xdr:to>
      <xdr:col>9</xdr:col>
      <xdr:colOff>590550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1314450" y="2638425"/>
        <a:ext cx="5629275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0.3125</cdr:x>
      <cdr:y>0.39525</cdr:y>
    </cdr:from>
    <cdr:to>
      <cdr:x>0.6965</cdr:x>
      <cdr:y>0.56825</cdr:y>
    </cdr:to>
    <cdr:sp>
      <cdr:nvSpPr>
        <cdr:cNvPr id="1" name="Text Box 1"/>
        <cdr:cNvSpPr txBox="1">
          <a:spLocks noChangeArrowheads="1"/>
        </cdr:cNvSpPr>
      </cdr:nvSpPr>
      <cdr:spPr>
        <a:xfrm>
          <a:off x="1752600" y="2190750"/>
          <a:ext cx="2162175" cy="96202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二酸化炭素総排出量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億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,100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0.75575</cdr:x>
      <cdr:y>0.119</cdr:y>
    </cdr:from>
    <cdr:to>
      <cdr:x>0.98625</cdr:x>
      <cdr:y>0.26425</cdr:y>
    </cdr:to>
    <cdr:sp>
      <cdr:nvSpPr>
        <cdr:cNvPr id="2" name="Text Box 2"/>
        <cdr:cNvSpPr txBox="1">
          <a:spLocks noChangeArrowheads="1"/>
        </cdr:cNvSpPr>
      </cdr:nvSpPr>
      <cdr:spPr>
        <a:xfrm>
          <a:off x="4248150" y="657225"/>
          <a:ext cx="1295400" cy="809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エネルギー転換部門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（発電所等）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0.053</cdr:x>
      <cdr:y>0.267</cdr:y>
    </cdr:from>
    <cdr:to>
      <cdr:x>0.15275</cdr:x>
      <cdr:y>0.365</cdr:y>
    </cdr:to>
    <cdr:sp>
      <cdr:nvSpPr>
        <cdr:cNvPr id="3" name="Text Box 3"/>
        <cdr:cNvSpPr txBox="1">
          <a:spLocks noChangeArrowheads="1"/>
        </cdr:cNvSpPr>
      </cdr:nvSpPr>
      <cdr:spPr>
        <a:xfrm>
          <a:off x="295275" y="1476375"/>
          <a:ext cx="56197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家庭部門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0.8165</cdr:x>
      <cdr:y>0.48875</cdr:y>
    </cdr:from>
    <cdr:to>
      <cdr:x>1</cdr:x>
      <cdr:y>0.636</cdr:y>
    </cdr:to>
    <cdr:sp>
      <cdr:nvSpPr>
        <cdr:cNvPr id="4" name="Text Box 4"/>
        <cdr:cNvSpPr txBox="1">
          <a:spLocks noChangeArrowheads="1"/>
        </cdr:cNvSpPr>
      </cdr:nvSpPr>
      <cdr:spPr>
        <a:xfrm>
          <a:off x="4591050" y="2705100"/>
          <a:ext cx="1038225" cy="819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産業部門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（工場等）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29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-0.0005</cdr:x>
      <cdr:y>0.5195</cdr:y>
    </cdr:from>
    <cdr:to>
      <cdr:x>0.23175</cdr:x>
      <cdr:y>0.69975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2876550"/>
          <a:ext cx="1304925" cy="1000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業務その他部門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（商業･ｻｰﾋﾞｽ･事業所等）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0.0325</cdr:x>
      <cdr:y>0.744</cdr:y>
    </cdr:from>
    <cdr:to>
      <cdr:x>0.272</cdr:x>
      <cdr:y>0.91675</cdr:y>
    </cdr:to>
    <cdr:sp>
      <cdr:nvSpPr>
        <cdr:cNvPr id="6" name="Text Box 6"/>
        <cdr:cNvSpPr txBox="1">
          <a:spLocks noChangeArrowheads="1"/>
        </cdr:cNvSpPr>
      </cdr:nvSpPr>
      <cdr:spPr>
        <a:xfrm>
          <a:off x="180975" y="4124325"/>
          <a:ext cx="1352550" cy="962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運輸部門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（自動車・船舶等）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0.1775</cdr:x>
      <cdr:y>0.02175</cdr:y>
    </cdr:from>
    <cdr:to>
      <cdr:x>0.52175</cdr:x>
      <cdr:y>0.11925</cdr:y>
    </cdr:to>
    <cdr:sp>
      <cdr:nvSpPr>
        <cdr:cNvPr id="7" name="Text Box 7"/>
        <cdr:cNvSpPr txBox="1">
          <a:spLocks noChangeArrowheads="1"/>
        </cdr:cNvSpPr>
      </cdr:nvSpPr>
      <cdr:spPr>
        <a:xfrm>
          <a:off x="990600" y="114300"/>
          <a:ext cx="193357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廃棄物（ﾌﾟﾗｽﾁｯｸ、廃油の焼却）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0.54425</cdr:x>
      <cdr:y>0.0475</cdr:y>
    </cdr:from>
    <cdr:to>
      <cdr:x>0.807</cdr:x>
      <cdr:y>0.145</cdr:y>
    </cdr:to>
    <cdr:sp>
      <cdr:nvSpPr>
        <cdr:cNvPr id="8" name="Text Box 8"/>
        <cdr:cNvSpPr txBox="1">
          <a:spLocks noChangeArrowheads="1"/>
        </cdr:cNvSpPr>
      </cdr:nvSpPr>
      <cdr:spPr>
        <a:xfrm>
          <a:off x="3057525" y="257175"/>
          <a:ext cx="147637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その他（燃料の漏出等）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0.003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0.003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0.01475</cdr:x>
      <cdr:y>0.095</cdr:y>
    </cdr:from>
    <cdr:to>
      <cdr:x>0.2075</cdr:x>
      <cdr:y>0.22275</cdr:y>
    </cdr:to>
    <cdr:sp>
      <cdr:nvSpPr>
        <cdr:cNvPr id="9" name="Text Box 9"/>
        <cdr:cNvSpPr txBox="1">
          <a:spLocks noChangeArrowheads="1"/>
        </cdr:cNvSpPr>
      </cdr:nvSpPr>
      <cdr:spPr>
        <a:xfrm>
          <a:off x="76200" y="523875"/>
          <a:ext cx="1085850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（石灰石消費等）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0.57375</cdr:x>
      <cdr:y>0.1745</cdr:y>
    </cdr:from>
    <cdr:to>
      <cdr:x>0.77175</cdr:x>
      <cdr:y>0.2025</cdr:y>
    </cdr:to>
    <cdr:sp>
      <cdr:nvSpPr>
        <cdr:cNvPr id="10" name="Line 10"/>
        <cdr:cNvSpPr>
          <a:spLocks/>
        </cdr:cNvSpPr>
      </cdr:nvSpPr>
      <cdr:spPr>
        <a:xfrm flipV="1">
          <a:off x="3228975" y="962025"/>
          <a:ext cx="11144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</cdr:x>
      <cdr:y>0.11925</cdr:y>
    </cdr:from>
    <cdr:to>
      <cdr:x>0.59575</cdr:x>
      <cdr:y>0.19525</cdr:y>
    </cdr:to>
    <cdr:sp>
      <cdr:nvSpPr>
        <cdr:cNvPr id="11" name="Line 11"/>
        <cdr:cNvSpPr>
          <a:spLocks/>
        </cdr:cNvSpPr>
      </cdr:nvSpPr>
      <cdr:spPr>
        <a:xfrm flipV="1">
          <a:off x="2867025" y="657225"/>
          <a:ext cx="4857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0.407</cdr:x>
      <cdr:y>0.0685</cdr:y>
    </cdr:from>
    <cdr:to>
      <cdr:x>0.48225</cdr:x>
      <cdr:y>0.2025</cdr:y>
    </cdr:to>
    <cdr:sp>
      <cdr:nvSpPr>
        <cdr:cNvPr id="12" name="Line 12"/>
        <cdr:cNvSpPr>
          <a:spLocks/>
        </cdr:cNvSpPr>
      </cdr:nvSpPr>
      <cdr:spPr>
        <a:xfrm flipH="1" flipV="1">
          <a:off x="2286000" y="371475"/>
          <a:ext cx="41910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0.1915</cdr:x>
      <cdr:y>0.1625</cdr:y>
    </cdr:from>
    <cdr:to>
      <cdr:x>0.438</cdr:x>
      <cdr:y>0.202</cdr:y>
    </cdr:to>
    <cdr:sp>
      <cdr:nvSpPr>
        <cdr:cNvPr id="13" name="Line 13"/>
        <cdr:cNvSpPr>
          <a:spLocks/>
        </cdr:cNvSpPr>
      </cdr:nvSpPr>
      <cdr:spPr>
        <a:xfrm flipH="1" flipV="1">
          <a:off x="1076325" y="895350"/>
          <a:ext cx="1390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0.1915</cdr:x>
      <cdr:y>0.319</cdr:y>
    </cdr:from>
    <cdr:to>
      <cdr:x>0.272</cdr:x>
      <cdr:y>0.319</cdr:y>
    </cdr:to>
    <cdr:sp>
      <cdr:nvSpPr>
        <cdr:cNvPr id="14" name="Line 14"/>
        <cdr:cNvSpPr>
          <a:spLocks/>
        </cdr:cNvSpPr>
      </cdr:nvSpPr>
      <cdr:spPr>
        <a:xfrm flipH="1" flipV="1">
          <a:off x="1076325" y="17621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0.17</cdr:x>
      <cdr:y>0.48925</cdr:y>
    </cdr:from>
    <cdr:to>
      <cdr:x>0.2125</cdr:x>
      <cdr:y>0.50825</cdr:y>
    </cdr:to>
    <cdr:sp>
      <cdr:nvSpPr>
        <cdr:cNvPr id="15" name="Line 15"/>
        <cdr:cNvSpPr>
          <a:spLocks/>
        </cdr:cNvSpPr>
      </cdr:nvSpPr>
      <cdr:spPr>
        <a:xfrm flipH="1">
          <a:off x="952500" y="2705100"/>
          <a:ext cx="2381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0.249</cdr:x>
      <cdr:y>0.70825</cdr:y>
    </cdr:from>
    <cdr:to>
      <cdr:x>0.339</cdr:x>
      <cdr:y>0.76575</cdr:y>
    </cdr:to>
    <cdr:sp>
      <cdr:nvSpPr>
        <cdr:cNvPr id="16" name="Line 16"/>
        <cdr:cNvSpPr>
          <a:spLocks/>
        </cdr:cNvSpPr>
      </cdr:nvSpPr>
      <cdr:spPr>
        <a:xfrm flipH="1">
          <a:off x="1400175" y="3924300"/>
          <a:ext cx="5048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0.80525</cdr:x>
      <cdr:y>0.473</cdr:y>
    </cdr:from>
    <cdr:to>
      <cdr:x>0.8455</cdr:x>
      <cdr:y>0.48925</cdr:y>
    </cdr:to>
    <cdr:sp>
      <cdr:nvSpPr>
        <cdr:cNvPr id="17" name="Line 17"/>
        <cdr:cNvSpPr>
          <a:spLocks/>
        </cdr:cNvSpPr>
      </cdr:nvSpPr>
      <cdr:spPr>
        <a:xfrm flipH="1" flipV="1">
          <a:off x="4524375" y="2619375"/>
          <a:ext cx="2286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0.722</cdr:x>
      <cdr:y>0.8345</cdr:y>
    </cdr:from>
    <cdr:to>
      <cdr:x>0.94875</cdr:x>
      <cdr:y>0.89625</cdr:y>
    </cdr:to>
    <cdr:sp>
      <cdr:nvSpPr>
        <cdr:cNvPr id="18" name="テキスト ボックス 1"/>
        <cdr:cNvSpPr txBox="1">
          <a:spLocks noChangeArrowheads="1"/>
        </cdr:cNvSpPr>
      </cdr:nvSpPr>
      <cdr:spPr>
        <a:xfrm>
          <a:off x="4057650" y="4619625"/>
          <a:ext cx="1276350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）：直接排出</a:t>
          </a:r>
        </a:p>
      </cdr:txBody>
    </cdr:sp>
  </cdr:relSizeAnchor>
  <cdr:relSizeAnchor xmlns:cdr="http://schemas.openxmlformats.org/drawingml/2006/chartDrawing">
    <cdr:from>
      <cdr:x>0.38675</cdr:x>
      <cdr:y>0.285</cdr:y>
    </cdr:from>
    <cdr:to>
      <cdr:x>0.63225</cdr:x>
      <cdr:y>0.3285</cdr:y>
    </cdr:to>
    <cdr:sp>
      <cdr:nvSpPr>
        <cdr:cNvPr id="19" name="テキスト ボックス 1"/>
        <cdr:cNvSpPr txBox="1">
          <a:spLocks noChangeArrowheads="1"/>
        </cdr:cNvSpPr>
      </cdr:nvSpPr>
      <cdr:spPr>
        <a:xfrm>
          <a:off x="2171700" y="1571625"/>
          <a:ext cx="1381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直接排出</a:t>
          </a:r>
        </a:p>
      </cdr:txBody>
    </cdr:sp>
  </cdr:relSizeAnchor>
  <cdr:relSizeAnchor xmlns:cdr="http://schemas.openxmlformats.org/drawingml/2006/chartDrawing">
    <cdr:from>
      <cdr:x>0.3795</cdr:x>
      <cdr:y>0.21725</cdr:y>
    </cdr:from>
    <cdr:to>
      <cdr:x>0.62625</cdr:x>
      <cdr:y>0.26075</cdr:y>
    </cdr:to>
    <cdr:sp>
      <cdr:nvSpPr>
        <cdr:cNvPr id="20" name="テキスト ボックス 1"/>
        <cdr:cNvSpPr txBox="1">
          <a:spLocks noChangeArrowheads="1"/>
        </cdr:cNvSpPr>
      </cdr:nvSpPr>
      <cdr:spPr>
        <a:xfrm>
          <a:off x="2133600" y="1200150"/>
          <a:ext cx="13906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間接排出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1&#24180;&#24230;&#29256;\CRF1990-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2005-200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L4-verification-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~1\&#30456;&#27810;&#26234;&#20043;\LOCALS~1\Temp\~am004.tmp\&#30446;&#2742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nts%20and%20Settings\&#30456;&#27810;&#26234;&#20043;\My%20Documents\Inventory\JNGI_2002\Jngi2002(&#29694;&#22312;&#20316;&#26989;0719&#30456;&#27810;&#12373;&#12435;&#12408;)\category-2\HFCs-PFCs-SF6\Actual%20Emissions\HFC_CRF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01&#24180;&#24230;&#29256;\Summary1-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8.210.91.234\b16gio\Documents%20and%20Settings\GIO-91-108\&#12487;&#12473;&#12463;&#12488;&#12483;&#12503;\2001&#24180;&#24230;&#29256;\CRF1990-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8.210.91.234\b16gio\Documents%20and%20Settings\GIO-91-108\&#12487;&#12473;&#12463;&#12488;&#12483;&#12503;\2001&#24180;&#24230;&#29256;\Summary1-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2458;&#12478;&#12531;&#23652;&#20445;&#35703;&#23550;&#31574;&#23460;\07&#28201;&#26262;&#21270;&#38450;&#27490;&#23550;&#31574;\&#32207;&#25324;&#29677;\2000&#24180;&#65394;&#65437;&#65421;&#65438;&#65437;&#65412;&#65432;&#65411;&#65438;&#65392;&#65408;&#22577;&#21578;\&#65315;&#65330;&#65318;\CRF2000-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CRF-1990-v01-JPN-200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ger-kyoutu\&#20849;&#36890;\Documents%20and%20Settings\AIZAWA\My%20Documents\Inventory\JNGI_2005\JNGI2005_CRF_050524\CRF-2003-v01-JPN-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NHC"/>
      <sheetName val="Cal"/>
      <sheetName val="EF"/>
      <sheetName val="EB_OU"/>
      <sheetName val="EB_EU"/>
      <sheetName val="EB_C"/>
      <sheetName val="SA_C"/>
      <sheetName val="SA_CO2"/>
      <sheetName val="SA_E_IEF"/>
      <sheetName val="SAdom_CO2"/>
      <sheetName val="RA"/>
      <sheetName val="RAvsSA"/>
      <sheetName val="Biomass"/>
      <sheetName val="Transport"/>
      <sheetName val="CRF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emo"/>
      <sheetName val="各省送付用まとめ"/>
      <sheetName val="total"/>
      <sheetName val="CO2(direct)"/>
      <sheetName val="CO2(semi allocated)"/>
      <sheetName val="CO2(allocated)"/>
      <sheetName val="by fuel"/>
      <sheetName val="CO2(NE)"/>
      <sheetName val="CH4（detail）"/>
      <sheetName val="CH4"/>
      <sheetName val="N2O（detail）"/>
      <sheetName val="N2O"/>
      <sheetName val="HFCs"/>
      <sheetName val="PFCs"/>
      <sheetName val="SF6"/>
      <sheetName val="LULUCF"/>
      <sheetName val="AA"/>
      <sheetName val="verification (2)"/>
      <sheetName val="速報値-Verify"/>
      <sheetName val="summary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3">
          <cell r="M3" t="str">
            <v>C2F6</v>
          </cell>
        </row>
        <row r="4">
          <cell r="M4" t="str">
            <v>C3F8</v>
          </cell>
        </row>
        <row r="5">
          <cell r="M5" t="str">
            <v>C4F10</v>
          </cell>
        </row>
        <row r="6">
          <cell r="M6" t="str">
            <v>C5F12</v>
          </cell>
        </row>
        <row r="7">
          <cell r="M7" t="str">
            <v>C6F14</v>
          </cell>
        </row>
        <row r="8">
          <cell r="M8" t="str">
            <v>c-C4F8</v>
          </cell>
        </row>
        <row r="9">
          <cell r="M9" t="str">
            <v>CF4</v>
          </cell>
        </row>
        <row r="10">
          <cell r="M10" t="str">
            <v>HFC-125</v>
          </cell>
        </row>
        <row r="11">
          <cell r="M11" t="str">
            <v>HFC-134</v>
          </cell>
        </row>
        <row r="12">
          <cell r="M12" t="str">
            <v>HFC-134a</v>
          </cell>
        </row>
        <row r="13">
          <cell r="M13" t="str">
            <v>HFC-143</v>
          </cell>
        </row>
        <row r="14">
          <cell r="M14" t="str">
            <v>HFC-143a</v>
          </cell>
        </row>
        <row r="15">
          <cell r="M15" t="str">
            <v>HFC-152a</v>
          </cell>
        </row>
        <row r="16">
          <cell r="M16" t="str">
            <v>HFC-227ea</v>
          </cell>
        </row>
        <row r="17">
          <cell r="M17" t="str">
            <v>HFC-23</v>
          </cell>
        </row>
        <row r="18">
          <cell r="M18" t="str">
            <v>HFC-236fa</v>
          </cell>
        </row>
        <row r="19">
          <cell r="M19" t="str">
            <v>HFC-245ca</v>
          </cell>
        </row>
        <row r="20">
          <cell r="M20" t="str">
            <v>HFC-32</v>
          </cell>
        </row>
        <row r="21">
          <cell r="M21" t="str">
            <v>HFC-41</v>
          </cell>
        </row>
        <row r="22">
          <cell r="M22" t="str">
            <v>HFC-43-10 mee</v>
          </cell>
        </row>
        <row r="23">
          <cell r="M23" t="str">
            <v>SF6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2000</v>
          </cell>
        </row>
        <row r="30">
          <cell r="C30">
            <v>2002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  <sheetName val="CRF-1990-v01-JPN-2004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(1990)"/>
      <sheetName val="Table8(a)s2(1990)"/>
      <sheetName val="Table8(a)s1(1991)"/>
      <sheetName val="Table8(a)s2(1991)"/>
      <sheetName val="Table8(a)s1(1992)"/>
      <sheetName val="Table8(a)s2(1992)"/>
      <sheetName val="Table8(a)s1(1993)"/>
      <sheetName val="Table8(a)s2(1993)"/>
      <sheetName val="Table8(a)s1(1994)"/>
      <sheetName val="Table8(a)s2(1994)"/>
      <sheetName val="Table8(a)s1(1995)"/>
      <sheetName val="Table8(a)s2(1995)"/>
      <sheetName val="Table8(a)s1(1996)"/>
      <sheetName val="Table8(a)s2(1996)"/>
      <sheetName val="Table8(a)s1(1997)"/>
      <sheetName val="Table8(a)s2(1997)"/>
      <sheetName val="Table8(a)s1(1998)"/>
      <sheetName val="Table8(a)s2(1998)"/>
      <sheetName val="Table8(a)s1(1999)"/>
      <sheetName val="Table8(a)s2(1999)"/>
      <sheetName val="Table8(a)s1(2000)"/>
      <sheetName val="Table8(a)s2(2000)"/>
      <sheetName val="Table8(a)s1(2001)"/>
      <sheetName val="Table8(a)s2(2001)"/>
      <sheetName val="Table8(a)s1(2002)"/>
      <sheetName val="Table8(a)s2(2002)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-gio.nies.go.jp/aboutghg/nir/nir-j.html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SheetLayoutView="100" zoomScalePageLayoutView="0" workbookViewId="0" topLeftCell="A1">
      <selection activeCell="B26" sqref="B26"/>
    </sheetView>
  </sheetViews>
  <sheetFormatPr defaultColWidth="9.00390625" defaultRowHeight="13.5"/>
  <cols>
    <col min="1" max="1" width="9.00390625" style="419" customWidth="1"/>
    <col min="2" max="2" width="36.125" style="419" bestFit="1" customWidth="1"/>
    <col min="3" max="3" width="73.00390625" style="419" customWidth="1"/>
    <col min="4" max="16384" width="9.00390625" style="419" customWidth="1"/>
  </cols>
  <sheetData>
    <row r="1" spans="1:4" ht="13.5">
      <c r="A1" s="213"/>
      <c r="B1" s="213"/>
      <c r="C1" s="213"/>
      <c r="D1" s="213"/>
    </row>
    <row r="2" spans="1:4" ht="30" customHeight="1">
      <c r="A2" s="213"/>
      <c r="B2" s="406" t="s">
        <v>157</v>
      </c>
      <c r="C2" s="213"/>
      <c r="D2" s="213"/>
    </row>
    <row r="3" spans="1:4" ht="13.5">
      <c r="A3" s="213"/>
      <c r="B3" s="213"/>
      <c r="C3" s="404">
        <v>40890</v>
      </c>
      <c r="D3" s="213"/>
    </row>
    <row r="4" spans="1:4" ht="13.5">
      <c r="A4" s="213"/>
      <c r="B4" s="213"/>
      <c r="C4" s="356" t="s">
        <v>141</v>
      </c>
      <c r="D4" s="213"/>
    </row>
    <row r="5" spans="1:4" ht="13.5">
      <c r="A5" s="213"/>
      <c r="B5" s="213"/>
      <c r="C5" s="365" t="s">
        <v>142</v>
      </c>
      <c r="D5" s="213"/>
    </row>
    <row r="6" spans="1:4" ht="13.5">
      <c r="A6" s="213"/>
      <c r="B6" s="213"/>
      <c r="C6" s="213"/>
      <c r="D6" s="213"/>
    </row>
    <row r="7" spans="1:4" s="420" customFormat="1" ht="16.5" customHeight="1">
      <c r="A7" s="214"/>
      <c r="B7" s="320" t="s">
        <v>80</v>
      </c>
      <c r="C7" s="320" t="s">
        <v>81</v>
      </c>
      <c r="D7" s="214"/>
    </row>
    <row r="8" spans="1:4" s="420" customFormat="1" ht="16.5" customHeight="1">
      <c r="A8" s="214"/>
      <c r="B8" s="215" t="s">
        <v>130</v>
      </c>
      <c r="C8" s="216" t="s">
        <v>82</v>
      </c>
      <c r="D8" s="214"/>
    </row>
    <row r="9" spans="1:4" s="420" customFormat="1" ht="16.5" customHeight="1">
      <c r="A9" s="214"/>
      <c r="B9" s="427" t="s">
        <v>131</v>
      </c>
      <c r="C9" s="428" t="s">
        <v>198</v>
      </c>
      <c r="D9" s="214"/>
    </row>
    <row r="10" spans="1:4" s="420" customFormat="1" ht="16.5" customHeight="1">
      <c r="A10" s="214"/>
      <c r="B10" s="427" t="s">
        <v>132</v>
      </c>
      <c r="C10" s="428" t="s">
        <v>199</v>
      </c>
      <c r="D10" s="214"/>
    </row>
    <row r="11" spans="1:4" s="420" customFormat="1" ht="16.5" customHeight="1">
      <c r="A11" s="214"/>
      <c r="B11" s="427" t="s">
        <v>133</v>
      </c>
      <c r="C11" s="428" t="s">
        <v>201</v>
      </c>
      <c r="D11" s="214"/>
    </row>
    <row r="12" spans="1:4" s="420" customFormat="1" ht="16.5" customHeight="1">
      <c r="A12" s="214"/>
      <c r="B12" s="427" t="s">
        <v>134</v>
      </c>
      <c r="C12" s="428" t="s">
        <v>202</v>
      </c>
      <c r="D12" s="214"/>
    </row>
    <row r="13" spans="1:4" s="420" customFormat="1" ht="16.5" customHeight="1">
      <c r="A13" s="214"/>
      <c r="B13" s="427" t="s">
        <v>135</v>
      </c>
      <c r="C13" s="427" t="s">
        <v>203</v>
      </c>
      <c r="D13" s="214"/>
    </row>
    <row r="14" spans="1:4" s="420" customFormat="1" ht="16.5" customHeight="1">
      <c r="A14" s="214"/>
      <c r="B14" s="427" t="s">
        <v>158</v>
      </c>
      <c r="C14" s="427" t="s">
        <v>204</v>
      </c>
      <c r="D14" s="214"/>
    </row>
    <row r="15" spans="1:4" s="420" customFormat="1" ht="16.5" customHeight="1">
      <c r="A15" s="214"/>
      <c r="B15" s="427" t="s">
        <v>136</v>
      </c>
      <c r="C15" s="428" t="s">
        <v>205</v>
      </c>
      <c r="D15" s="214"/>
    </row>
    <row r="16" spans="1:4" s="420" customFormat="1" ht="16.5" customHeight="1">
      <c r="A16" s="214"/>
      <c r="B16" s="427" t="s">
        <v>137</v>
      </c>
      <c r="C16" s="428" t="s">
        <v>206</v>
      </c>
      <c r="D16" s="214"/>
    </row>
    <row r="17" spans="1:4" s="420" customFormat="1" ht="16.5" customHeight="1">
      <c r="A17" s="214"/>
      <c r="B17" s="427" t="s">
        <v>138</v>
      </c>
      <c r="C17" s="428" t="s">
        <v>200</v>
      </c>
      <c r="D17" s="214"/>
    </row>
    <row r="18" spans="1:4" ht="13.5">
      <c r="A18" s="213"/>
      <c r="B18" s="214"/>
      <c r="C18" s="214"/>
      <c r="D18" s="213"/>
    </row>
    <row r="19" spans="1:4" ht="13.5">
      <c r="A19" s="213"/>
      <c r="B19" s="213"/>
      <c r="C19" s="213"/>
      <c r="D19" s="213"/>
    </row>
  </sheetData>
  <sheetProtection/>
  <hyperlinks>
    <hyperlink ref="C5" r:id="rId1" display="http://www-gio.nies.go.jp/aboutghg/nir/nir-j.html"/>
  </hyperlinks>
  <printOptions/>
  <pageMargins left="0.787" right="0.787" top="0.984" bottom="0.984" header="0.512" footer="0.512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BI94"/>
  <sheetViews>
    <sheetView zoomScalePageLayoutView="0" workbookViewId="0" topLeftCell="A1">
      <pane xSplit="31" ySplit="5" topLeftCell="AF6" activePane="bottomRight" state="frozen"/>
      <selection pane="topLeft" activeCell="A1" sqref="A1"/>
      <selection pane="topRight" activeCell="AF1" sqref="AF1"/>
      <selection pane="bottomLeft" activeCell="A6" sqref="A6"/>
      <selection pane="bottomRight" activeCell="AL1" sqref="AL1"/>
    </sheetView>
  </sheetViews>
  <sheetFormatPr defaultColWidth="9.625" defaultRowHeight="13.5"/>
  <cols>
    <col min="1" max="1" width="1.625" style="1" customWidth="1"/>
    <col min="2" max="21" width="1.625" style="1" hidden="1" customWidth="1"/>
    <col min="22" max="23" width="1.625" style="1" customWidth="1"/>
    <col min="24" max="24" width="2.375" style="373" customWidth="1"/>
    <col min="25" max="25" width="27.625" style="373" customWidth="1"/>
    <col min="26" max="26" width="10.375" style="1" customWidth="1"/>
    <col min="27" max="31" width="9.625" style="1" hidden="1" customWidth="1"/>
    <col min="32" max="47" width="9.625" style="1" customWidth="1"/>
    <col min="48" max="57" width="9.625" style="1" hidden="1" customWidth="1"/>
    <col min="58" max="58" width="3.50390625" style="1" customWidth="1"/>
    <col min="59" max="16384" width="9.625" style="1" customWidth="1"/>
  </cols>
  <sheetData>
    <row r="1" spans="24:25" ht="30" customHeight="1">
      <c r="X1" s="421" t="s">
        <v>221</v>
      </c>
      <c r="Y1" s="442"/>
    </row>
    <row r="2" spans="24:34" ht="9.75" customHeight="1">
      <c r="X2" s="442"/>
      <c r="Y2" s="442"/>
      <c r="AH2" s="174"/>
    </row>
    <row r="3" spans="24:25" ht="9.75" customHeight="1">
      <c r="X3" s="442"/>
      <c r="Y3" s="442"/>
    </row>
    <row r="4" spans="24:25" ht="18.75">
      <c r="X4" s="442" t="s">
        <v>222</v>
      </c>
      <c r="Y4" s="442"/>
    </row>
    <row r="5" spans="24:57" ht="28.5">
      <c r="X5" s="374"/>
      <c r="Y5" s="375"/>
      <c r="Z5" s="321" t="s">
        <v>101</v>
      </c>
      <c r="AA5" s="322">
        <v>1990</v>
      </c>
      <c r="AB5" s="322">
        <f>AA5+1</f>
        <v>1991</v>
      </c>
      <c r="AC5" s="322">
        <f>AB5+1</f>
        <v>1992</v>
      </c>
      <c r="AD5" s="322">
        <f>AC5+1</f>
        <v>1993</v>
      </c>
      <c r="AE5" s="322">
        <f>AD5+1</f>
        <v>1994</v>
      </c>
      <c r="AF5" s="322">
        <f>AE5+1</f>
        <v>1995</v>
      </c>
      <c r="AG5" s="322">
        <f aca="true" t="shared" si="0" ref="AG5:BE5">AF5+1</f>
        <v>1996</v>
      </c>
      <c r="AH5" s="322">
        <f t="shared" si="0"/>
        <v>1997</v>
      </c>
      <c r="AI5" s="322">
        <f t="shared" si="0"/>
        <v>1998</v>
      </c>
      <c r="AJ5" s="322">
        <f t="shared" si="0"/>
        <v>1999</v>
      </c>
      <c r="AK5" s="322">
        <f t="shared" si="0"/>
        <v>2000</v>
      </c>
      <c r="AL5" s="322">
        <f t="shared" si="0"/>
        <v>2001</v>
      </c>
      <c r="AM5" s="322">
        <f t="shared" si="0"/>
        <v>2002</v>
      </c>
      <c r="AN5" s="322">
        <f t="shared" si="0"/>
        <v>2003</v>
      </c>
      <c r="AO5" s="322">
        <f t="shared" si="0"/>
        <v>2004</v>
      </c>
      <c r="AP5" s="322">
        <f t="shared" si="0"/>
        <v>2005</v>
      </c>
      <c r="AQ5" s="322">
        <f t="shared" si="0"/>
        <v>2006</v>
      </c>
      <c r="AR5" s="323">
        <v>2007</v>
      </c>
      <c r="AS5" s="323">
        <v>2008</v>
      </c>
      <c r="AT5" s="323">
        <v>2009</v>
      </c>
      <c r="AU5" s="323" t="s">
        <v>146</v>
      </c>
      <c r="AV5" s="65" t="e">
        <f t="shared" si="0"/>
        <v>#VALUE!</v>
      </c>
      <c r="AW5" s="65" t="e">
        <f t="shared" si="0"/>
        <v>#VALUE!</v>
      </c>
      <c r="AX5" s="65" t="e">
        <f t="shared" si="0"/>
        <v>#VALUE!</v>
      </c>
      <c r="AY5" s="65" t="e">
        <f t="shared" si="0"/>
        <v>#VALUE!</v>
      </c>
      <c r="AZ5" s="65" t="e">
        <f t="shared" si="0"/>
        <v>#VALUE!</v>
      </c>
      <c r="BA5" s="65" t="e">
        <f t="shared" si="0"/>
        <v>#VALUE!</v>
      </c>
      <c r="BB5" s="65" t="e">
        <f t="shared" si="0"/>
        <v>#VALUE!</v>
      </c>
      <c r="BC5" s="65" t="e">
        <f t="shared" si="0"/>
        <v>#VALUE!</v>
      </c>
      <c r="BD5" s="65" t="e">
        <f t="shared" si="0"/>
        <v>#VALUE!</v>
      </c>
      <c r="BE5" s="65" t="e">
        <f t="shared" si="0"/>
        <v>#VALUE!</v>
      </c>
    </row>
    <row r="6" spans="24:61" ht="14.25">
      <c r="X6" s="376" t="s">
        <v>126</v>
      </c>
      <c r="Y6" s="377"/>
      <c r="Z6" s="252">
        <f>SUM(Z7:Z13)</f>
        <v>20211.802792901606</v>
      </c>
      <c r="AA6" s="252">
        <f aca="true" t="shared" si="1" ref="AA6:AQ6">SUM(AA7:AA13)</f>
        <v>0</v>
      </c>
      <c r="AB6" s="252">
        <f t="shared" si="1"/>
        <v>0</v>
      </c>
      <c r="AC6" s="252">
        <f t="shared" si="1"/>
        <v>0</v>
      </c>
      <c r="AD6" s="252">
        <f t="shared" si="1"/>
        <v>0</v>
      </c>
      <c r="AE6" s="252">
        <f t="shared" si="1"/>
        <v>0</v>
      </c>
      <c r="AF6" s="252">
        <f t="shared" si="1"/>
        <v>20260.16584819474</v>
      </c>
      <c r="AG6" s="252">
        <f t="shared" si="1"/>
        <v>19906.195395109626</v>
      </c>
      <c r="AH6" s="252">
        <f t="shared" si="1"/>
        <v>19905.111968516052</v>
      </c>
      <c r="AI6" s="252">
        <f t="shared" si="1"/>
        <v>19415.961170153143</v>
      </c>
      <c r="AJ6" s="252">
        <f t="shared" si="1"/>
        <v>19934.455358486724</v>
      </c>
      <c r="AK6" s="252">
        <f t="shared" si="1"/>
        <v>18800.433378244776</v>
      </c>
      <c r="AL6" s="252">
        <f t="shared" si="1"/>
        <v>16168.055779994838</v>
      </c>
      <c r="AM6" s="252">
        <f t="shared" si="1"/>
        <v>13693.026133011563</v>
      </c>
      <c r="AN6" s="252">
        <f t="shared" si="1"/>
        <v>13761.68230325481</v>
      </c>
      <c r="AO6" s="252">
        <f t="shared" si="1"/>
        <v>10552.48649899472</v>
      </c>
      <c r="AP6" s="252">
        <f t="shared" si="1"/>
        <v>10566.317025518762</v>
      </c>
      <c r="AQ6" s="252">
        <f t="shared" si="1"/>
        <v>11742.217042901832</v>
      </c>
      <c r="AR6" s="252">
        <f>SUM(AR7:AR13)</f>
        <v>13279.244881306076</v>
      </c>
      <c r="AS6" s="252">
        <f>SUM(AS7:AS13)</f>
        <v>15298.296998273463</v>
      </c>
      <c r="AT6" s="252">
        <f>SUM(AT7:AT13)</f>
        <v>16554.1693964419</v>
      </c>
      <c r="AU6" s="252">
        <f>SUM(AU7:AU13)</f>
        <v>18256.50411360761</v>
      </c>
      <c r="AV6" s="80"/>
      <c r="AW6" s="80"/>
      <c r="AX6" s="80"/>
      <c r="AY6" s="80"/>
      <c r="AZ6" s="80"/>
      <c r="BA6" s="80"/>
      <c r="BB6" s="80"/>
      <c r="BC6" s="80"/>
      <c r="BD6" s="80"/>
      <c r="BE6" s="80"/>
      <c r="BH6" s="222"/>
      <c r="BI6" s="222"/>
    </row>
    <row r="7" spans="24:59" ht="14.25">
      <c r="X7" s="378"/>
      <c r="Y7" s="379" t="s">
        <v>168</v>
      </c>
      <c r="Z7" s="66">
        <v>17023.5</v>
      </c>
      <c r="AA7" s="66">
        <v>0</v>
      </c>
      <c r="AB7" s="66">
        <v>0</v>
      </c>
      <c r="AC7" s="66">
        <v>0</v>
      </c>
      <c r="AD7" s="66">
        <v>0</v>
      </c>
      <c r="AE7" s="66">
        <v>0</v>
      </c>
      <c r="AF7" s="66">
        <v>16965</v>
      </c>
      <c r="AG7" s="66">
        <v>15596.1</v>
      </c>
      <c r="AH7" s="66">
        <v>14695.2</v>
      </c>
      <c r="AI7" s="66">
        <v>13782.6</v>
      </c>
      <c r="AJ7" s="66">
        <v>14098.5</v>
      </c>
      <c r="AK7" s="66">
        <v>12402</v>
      </c>
      <c r="AL7" s="66">
        <v>9336.6</v>
      </c>
      <c r="AM7" s="66">
        <v>6095.7</v>
      </c>
      <c r="AN7" s="66">
        <v>5022.81</v>
      </c>
      <c r="AO7" s="66">
        <v>1017.9</v>
      </c>
      <c r="AP7" s="66">
        <v>463.32</v>
      </c>
      <c r="AQ7" s="66">
        <v>656.955</v>
      </c>
      <c r="AR7" s="66">
        <v>217.62000000000003</v>
      </c>
      <c r="AS7" s="66">
        <v>469.17</v>
      </c>
      <c r="AT7" s="66">
        <v>39.78</v>
      </c>
      <c r="AU7" s="66">
        <v>42.12</v>
      </c>
      <c r="AV7" s="80"/>
      <c r="AW7" s="80"/>
      <c r="AX7" s="80"/>
      <c r="AY7" s="80"/>
      <c r="AZ7" s="80"/>
      <c r="BA7" s="80"/>
      <c r="BB7" s="80"/>
      <c r="BC7" s="80"/>
      <c r="BD7" s="80"/>
      <c r="BE7" s="80"/>
      <c r="BG7" s="222"/>
    </row>
    <row r="8" spans="24:59" ht="14.25">
      <c r="X8" s="378"/>
      <c r="Y8" s="380" t="s">
        <v>128</v>
      </c>
      <c r="Z8" s="66">
        <v>419.016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480.11600000000004</v>
      </c>
      <c r="AG8" s="66">
        <v>456.21600000000007</v>
      </c>
      <c r="AH8" s="66">
        <v>382.79</v>
      </c>
      <c r="AI8" s="66">
        <v>270.828</v>
      </c>
      <c r="AJ8" s="66">
        <v>162.054</v>
      </c>
      <c r="AK8" s="66">
        <v>257.83900000000006</v>
      </c>
      <c r="AL8" s="66">
        <v>376.828</v>
      </c>
      <c r="AM8" s="66">
        <v>360.92099999999994</v>
      </c>
      <c r="AN8" s="66">
        <v>436.691</v>
      </c>
      <c r="AO8" s="66">
        <v>451.8379999999999</v>
      </c>
      <c r="AP8" s="66">
        <v>352.688</v>
      </c>
      <c r="AQ8" s="66">
        <v>281.291</v>
      </c>
      <c r="AR8" s="66">
        <v>279.986</v>
      </c>
      <c r="AS8" s="66">
        <v>232.24000000000004</v>
      </c>
      <c r="AT8" s="66">
        <v>182.35899999999995</v>
      </c>
      <c r="AU8" s="66">
        <v>86.22200000000001</v>
      </c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222"/>
    </row>
    <row r="9" spans="24:57" ht="14.25">
      <c r="X9" s="378"/>
      <c r="Y9" s="379" t="s">
        <v>169</v>
      </c>
      <c r="Z9" s="66">
        <v>807.1274039016115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840.3992591947442</v>
      </c>
      <c r="AG9" s="66">
        <v>1206.8953203814162</v>
      </c>
      <c r="AH9" s="66">
        <v>1582.9091534994172</v>
      </c>
      <c r="AI9" s="66">
        <v>1929.6221649810454</v>
      </c>
      <c r="AJ9" s="66">
        <v>2281.228257968996</v>
      </c>
      <c r="AK9" s="66">
        <v>2688.6046711973695</v>
      </c>
      <c r="AL9" s="66">
        <v>3221.6301289176636</v>
      </c>
      <c r="AM9" s="66">
        <v>3969.4122443492097</v>
      </c>
      <c r="AN9" s="66">
        <v>4916.857541974834</v>
      </c>
      <c r="AO9" s="66">
        <v>6179.490007350891</v>
      </c>
      <c r="AP9" s="66">
        <v>7667.030518083575</v>
      </c>
      <c r="AQ9" s="66">
        <v>9277.150575713076</v>
      </c>
      <c r="AR9" s="66">
        <v>11444.520962518358</v>
      </c>
      <c r="AS9" s="66">
        <v>13268.939084115318</v>
      </c>
      <c r="AT9" s="66">
        <v>15133.694303751789</v>
      </c>
      <c r="AU9" s="66">
        <v>17088.190107452578</v>
      </c>
      <c r="AV9" s="80"/>
      <c r="AW9" s="80"/>
      <c r="AX9" s="80"/>
      <c r="AY9" s="80"/>
      <c r="AZ9" s="80"/>
      <c r="BA9" s="80"/>
      <c r="BB9" s="80"/>
      <c r="BC9" s="80"/>
      <c r="BD9" s="80"/>
      <c r="BE9" s="80"/>
    </row>
    <row r="10" spans="24:59" ht="14.25">
      <c r="X10" s="378"/>
      <c r="Y10" s="379" t="s">
        <v>170</v>
      </c>
      <c r="Z10" s="66">
        <v>451.76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451.76</v>
      </c>
      <c r="AG10" s="66">
        <v>411.32</v>
      </c>
      <c r="AH10" s="66">
        <v>425.66</v>
      </c>
      <c r="AI10" s="66">
        <v>409.5</v>
      </c>
      <c r="AJ10" s="66">
        <v>413.4</v>
      </c>
      <c r="AK10" s="66">
        <v>440.31</v>
      </c>
      <c r="AL10" s="66">
        <v>410.42949999999996</v>
      </c>
      <c r="AM10" s="66">
        <v>446.654</v>
      </c>
      <c r="AN10" s="66">
        <v>664.755</v>
      </c>
      <c r="AO10" s="66">
        <v>602.5954999999999</v>
      </c>
      <c r="AP10" s="66">
        <v>364.403</v>
      </c>
      <c r="AQ10" s="66">
        <v>310.23199999999997</v>
      </c>
      <c r="AR10" s="66">
        <v>316.641</v>
      </c>
      <c r="AS10" s="66">
        <v>286.377</v>
      </c>
      <c r="AT10" s="66">
        <v>290.1795</v>
      </c>
      <c r="AU10" s="66">
        <v>290.966</v>
      </c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G10" s="222"/>
    </row>
    <row r="11" spans="24:59" ht="14.25">
      <c r="X11" s="378"/>
      <c r="Y11" s="381" t="s">
        <v>171</v>
      </c>
      <c r="Z11" s="66" t="s">
        <v>188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 t="s">
        <v>223</v>
      </c>
      <c r="AG11" s="14">
        <v>0.19795372820856308</v>
      </c>
      <c r="AH11" s="66">
        <v>0.5380940166314836</v>
      </c>
      <c r="AI11" s="66">
        <v>1.4626911720982592</v>
      </c>
      <c r="AJ11" s="66">
        <v>3.035662270727319</v>
      </c>
      <c r="AK11" s="66">
        <v>3.7293946394058066</v>
      </c>
      <c r="AL11" s="66">
        <v>4.315936999675455</v>
      </c>
      <c r="AM11" s="66">
        <v>4.8240231027523155</v>
      </c>
      <c r="AN11" s="66">
        <v>5.272186807323948</v>
      </c>
      <c r="AO11" s="66">
        <v>5.646600152628732</v>
      </c>
      <c r="AP11" s="66">
        <v>5.923922546666666</v>
      </c>
      <c r="AQ11" s="66">
        <v>6.0292702799999995</v>
      </c>
      <c r="AR11" s="66">
        <v>6.2380604</v>
      </c>
      <c r="AS11" s="66">
        <v>6.349249192</v>
      </c>
      <c r="AT11" s="66">
        <v>6.545818312</v>
      </c>
      <c r="AU11" s="66">
        <v>6.719312952000001</v>
      </c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G11" s="222"/>
    </row>
    <row r="12" spans="24:59" ht="14.25">
      <c r="X12" s="378"/>
      <c r="Y12" s="381" t="s">
        <v>172</v>
      </c>
      <c r="Z12" s="69">
        <v>1365</v>
      </c>
      <c r="AA12" s="69">
        <v>0</v>
      </c>
      <c r="AB12" s="69">
        <v>0</v>
      </c>
      <c r="AC12" s="69">
        <v>0</v>
      </c>
      <c r="AD12" s="69">
        <v>0</v>
      </c>
      <c r="AE12" s="69">
        <v>0</v>
      </c>
      <c r="AF12" s="69">
        <v>1365</v>
      </c>
      <c r="AG12" s="69">
        <v>2083.25</v>
      </c>
      <c r="AH12" s="69">
        <v>2647.515</v>
      </c>
      <c r="AI12" s="69">
        <v>2861.6899999999996</v>
      </c>
      <c r="AJ12" s="69">
        <v>2810.34</v>
      </c>
      <c r="AK12" s="69">
        <v>2834.351</v>
      </c>
      <c r="AL12" s="69">
        <v>2683.5620000000004</v>
      </c>
      <c r="AM12" s="69">
        <v>2683.2129999999997</v>
      </c>
      <c r="AN12" s="69">
        <v>2587.2130000000006</v>
      </c>
      <c r="AO12" s="69">
        <v>2149.5420000000004</v>
      </c>
      <c r="AP12" s="69">
        <v>1571.8880000000001</v>
      </c>
      <c r="AQ12" s="69">
        <v>1056.971</v>
      </c>
      <c r="AR12" s="69">
        <v>849.7527</v>
      </c>
      <c r="AS12" s="69">
        <v>889.5459999999998</v>
      </c>
      <c r="AT12" s="69">
        <v>809.25</v>
      </c>
      <c r="AU12" s="69">
        <v>640.094</v>
      </c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G12" s="222"/>
    </row>
    <row r="13" spans="24:60" ht="14.25">
      <c r="X13" s="378"/>
      <c r="Y13" s="381" t="s">
        <v>173</v>
      </c>
      <c r="Z13" s="69">
        <v>145.39938900000004</v>
      </c>
      <c r="AA13" s="69">
        <v>0</v>
      </c>
      <c r="AB13" s="69">
        <v>0</v>
      </c>
      <c r="AC13" s="69">
        <v>0</v>
      </c>
      <c r="AD13" s="69">
        <v>0</v>
      </c>
      <c r="AE13" s="69">
        <v>0</v>
      </c>
      <c r="AF13" s="69">
        <v>157.89058900000006</v>
      </c>
      <c r="AG13" s="69">
        <v>152.2161210000001</v>
      </c>
      <c r="AH13" s="69">
        <v>170.49972100000005</v>
      </c>
      <c r="AI13" s="69">
        <v>160.2583140000001</v>
      </c>
      <c r="AJ13" s="69">
        <v>165.89743824700008</v>
      </c>
      <c r="AK13" s="69">
        <v>173.59931240800006</v>
      </c>
      <c r="AL13" s="69">
        <v>134.69021407750006</v>
      </c>
      <c r="AM13" s="69">
        <v>132.3018655596</v>
      </c>
      <c r="AN13" s="69">
        <v>128.08357447265138</v>
      </c>
      <c r="AO13" s="69">
        <v>145.4743914912</v>
      </c>
      <c r="AP13" s="69">
        <v>141.06358488852004</v>
      </c>
      <c r="AQ13" s="69">
        <v>153.58819690875606</v>
      </c>
      <c r="AR13" s="69">
        <v>164.486158387718</v>
      </c>
      <c r="AS13" s="69">
        <v>145.67566496614432</v>
      </c>
      <c r="AT13" s="69">
        <v>92.3607743781094</v>
      </c>
      <c r="AU13" s="69">
        <v>102.19269320303401</v>
      </c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G13" s="222"/>
      <c r="BH13" s="222"/>
    </row>
    <row r="14" spans="24:60" ht="14.25">
      <c r="X14" s="382" t="s">
        <v>127</v>
      </c>
      <c r="Y14" s="383"/>
      <c r="Z14" s="254">
        <f>SUM(Z15:Z19)</f>
        <v>14045.93048389475</v>
      </c>
      <c r="AA14" s="254">
        <f aca="true" t="shared" si="2" ref="AA14:AT14">SUM(AA15:AA19)</f>
        <v>0</v>
      </c>
      <c r="AB14" s="254">
        <f t="shared" si="2"/>
        <v>0</v>
      </c>
      <c r="AC14" s="254">
        <f t="shared" si="2"/>
        <v>0</v>
      </c>
      <c r="AD14" s="254">
        <f t="shared" si="2"/>
        <v>0</v>
      </c>
      <c r="AE14" s="254">
        <f t="shared" si="2"/>
        <v>0</v>
      </c>
      <c r="AF14" s="254">
        <f t="shared" si="2"/>
        <v>14240.364772258054</v>
      </c>
      <c r="AG14" s="254">
        <f t="shared" si="2"/>
        <v>14783.016205145383</v>
      </c>
      <c r="AH14" s="254">
        <f t="shared" si="2"/>
        <v>16164.620871040952</v>
      </c>
      <c r="AI14" s="254">
        <f t="shared" si="2"/>
        <v>13411.821124723647</v>
      </c>
      <c r="AJ14" s="254">
        <f t="shared" si="2"/>
        <v>10395.493323704586</v>
      </c>
      <c r="AK14" s="254">
        <f t="shared" si="2"/>
        <v>9519.487591588364</v>
      </c>
      <c r="AL14" s="254">
        <f t="shared" si="2"/>
        <v>7902.3126748850245</v>
      </c>
      <c r="AM14" s="254">
        <f t="shared" si="2"/>
        <v>7388.019788295573</v>
      </c>
      <c r="AN14" s="254">
        <f t="shared" si="2"/>
        <v>7181.451374779672</v>
      </c>
      <c r="AO14" s="254">
        <f t="shared" si="2"/>
        <v>7478.300390378376</v>
      </c>
      <c r="AP14" s="254">
        <f t="shared" si="2"/>
        <v>7002.070173828284</v>
      </c>
      <c r="AQ14" s="254">
        <f t="shared" si="2"/>
        <v>7315.7534219875415</v>
      </c>
      <c r="AR14" s="254">
        <f t="shared" si="2"/>
        <v>6411.994715202799</v>
      </c>
      <c r="AS14" s="254">
        <f t="shared" si="2"/>
        <v>4616.014893659556</v>
      </c>
      <c r="AT14" s="254">
        <f t="shared" si="2"/>
        <v>3271.465322056887</v>
      </c>
      <c r="AU14" s="254">
        <f>SUM(AU15:AU19)</f>
        <v>3410.059243630615</v>
      </c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G14" s="403"/>
      <c r="BH14" s="222"/>
    </row>
    <row r="15" spans="24:59" ht="14.25">
      <c r="X15" s="384"/>
      <c r="Y15" s="379" t="s">
        <v>174</v>
      </c>
      <c r="Z15" s="69">
        <v>69.72719432</v>
      </c>
      <c r="AA15" s="69">
        <v>0</v>
      </c>
      <c r="AB15" s="69">
        <v>0</v>
      </c>
      <c r="AC15" s="69">
        <v>0</v>
      </c>
      <c r="AD15" s="69">
        <v>0</v>
      </c>
      <c r="AE15" s="69">
        <v>0</v>
      </c>
      <c r="AF15" s="69">
        <v>69.73558268330488</v>
      </c>
      <c r="AG15" s="69">
        <v>65.878557475596</v>
      </c>
      <c r="AH15" s="69">
        <v>59.43358288827826</v>
      </c>
      <c r="AI15" s="69">
        <v>49.39824716596656</v>
      </c>
      <c r="AJ15" s="69">
        <v>29.122365322680935</v>
      </c>
      <c r="AK15" s="69">
        <v>17.784901217391308</v>
      </c>
      <c r="AL15" s="69">
        <v>15.727638929365188</v>
      </c>
      <c r="AM15" s="69">
        <v>14.834945425889764</v>
      </c>
      <c r="AN15" s="69">
        <v>15.206030662490178</v>
      </c>
      <c r="AO15" s="69">
        <v>14.802782458366266</v>
      </c>
      <c r="AP15" s="69">
        <v>14.801212240783784</v>
      </c>
      <c r="AQ15" s="69">
        <v>14.823006694299213</v>
      </c>
      <c r="AR15" s="69">
        <v>14.69183257368189</v>
      </c>
      <c r="AS15" s="69">
        <v>14.669605898078741</v>
      </c>
      <c r="AT15" s="69">
        <v>11.022589836094484</v>
      </c>
      <c r="AU15" s="69">
        <v>10.379857506670861</v>
      </c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G15" s="403"/>
    </row>
    <row r="16" spans="24:59" ht="14.25">
      <c r="X16" s="384"/>
      <c r="Y16" s="379" t="s">
        <v>175</v>
      </c>
      <c r="Z16" s="69">
        <v>762.85</v>
      </c>
      <c r="AA16" s="69">
        <v>0</v>
      </c>
      <c r="AB16" s="69">
        <v>0</v>
      </c>
      <c r="AC16" s="69">
        <v>0</v>
      </c>
      <c r="AD16" s="69">
        <v>0</v>
      </c>
      <c r="AE16" s="69">
        <v>0</v>
      </c>
      <c r="AF16" s="69">
        <v>762.85</v>
      </c>
      <c r="AG16" s="69">
        <v>1007.8000000000001</v>
      </c>
      <c r="AH16" s="69">
        <v>1416.8</v>
      </c>
      <c r="AI16" s="69">
        <v>1389.5</v>
      </c>
      <c r="AJ16" s="69">
        <v>1270.88</v>
      </c>
      <c r="AK16" s="69">
        <v>1359.0000000000002</v>
      </c>
      <c r="AL16" s="69">
        <v>1082.6</v>
      </c>
      <c r="AM16" s="69">
        <v>1009.9200000000002</v>
      </c>
      <c r="AN16" s="69">
        <v>965.5999999999999</v>
      </c>
      <c r="AO16" s="69">
        <v>866.8399999999999</v>
      </c>
      <c r="AP16" s="69">
        <v>837.4879999999999</v>
      </c>
      <c r="AQ16" s="69">
        <v>879.1419999999999</v>
      </c>
      <c r="AR16" s="69">
        <v>783.0235</v>
      </c>
      <c r="AS16" s="69">
        <v>523.7999999999998</v>
      </c>
      <c r="AT16" s="69">
        <v>399.478</v>
      </c>
      <c r="AU16" s="69">
        <v>200.243</v>
      </c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G16" s="403"/>
    </row>
    <row r="17" spans="24:59" ht="14.25">
      <c r="X17" s="384"/>
      <c r="Y17" s="379" t="s">
        <v>176</v>
      </c>
      <c r="Z17" s="69">
        <v>10356</v>
      </c>
      <c r="AA17" s="69">
        <v>0</v>
      </c>
      <c r="AB17" s="69">
        <v>0</v>
      </c>
      <c r="AC17" s="69">
        <v>0</v>
      </c>
      <c r="AD17" s="69">
        <v>0</v>
      </c>
      <c r="AE17" s="69">
        <v>0</v>
      </c>
      <c r="AF17" s="69">
        <v>10263.55</v>
      </c>
      <c r="AG17" s="69">
        <v>10038.357168</v>
      </c>
      <c r="AH17" s="69">
        <v>9998.865316799996</v>
      </c>
      <c r="AI17" s="69">
        <v>7190.5899006</v>
      </c>
      <c r="AJ17" s="69">
        <v>4047.6421187000005</v>
      </c>
      <c r="AK17" s="69">
        <v>2505.6291493000003</v>
      </c>
      <c r="AL17" s="69">
        <v>2490.4910309</v>
      </c>
      <c r="AM17" s="69">
        <v>2003.2552256000001</v>
      </c>
      <c r="AN17" s="69">
        <v>1866.2848787</v>
      </c>
      <c r="AO17" s="69">
        <v>2019.0706532</v>
      </c>
      <c r="AP17" s="69">
        <v>2289.2562863000003</v>
      </c>
      <c r="AQ17" s="69">
        <v>2266.7985045</v>
      </c>
      <c r="AR17" s="69">
        <v>1926.9695365999999</v>
      </c>
      <c r="AS17" s="69">
        <v>1318.2662480000001</v>
      </c>
      <c r="AT17" s="69">
        <v>1142.146248</v>
      </c>
      <c r="AU17" s="69">
        <v>1375.986248</v>
      </c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G17" s="403"/>
    </row>
    <row r="18" spans="24:59" ht="14.25">
      <c r="X18" s="397"/>
      <c r="Y18" s="379" t="s">
        <v>177</v>
      </c>
      <c r="Z18" s="69">
        <v>2857.3532895747494</v>
      </c>
      <c r="AA18" s="69">
        <v>0</v>
      </c>
      <c r="AB18" s="69">
        <v>0</v>
      </c>
      <c r="AC18" s="69">
        <v>0</v>
      </c>
      <c r="AD18" s="69">
        <v>0</v>
      </c>
      <c r="AE18" s="69">
        <v>0</v>
      </c>
      <c r="AF18" s="69">
        <v>3144.2291895747485</v>
      </c>
      <c r="AG18" s="69">
        <v>3670.9804796697867</v>
      </c>
      <c r="AH18" s="69">
        <v>4689.521971352678</v>
      </c>
      <c r="AI18" s="69">
        <v>4782.33297695768</v>
      </c>
      <c r="AJ18" s="69">
        <v>5047.848839681905</v>
      </c>
      <c r="AK18" s="69">
        <v>5637.073541070972</v>
      </c>
      <c r="AL18" s="69">
        <v>4313.494005055659</v>
      </c>
      <c r="AM18" s="69">
        <v>4360.009617269682</v>
      </c>
      <c r="AN18" s="69">
        <v>4334.360465417182</v>
      </c>
      <c r="AO18" s="69">
        <v>4577.58695472001</v>
      </c>
      <c r="AP18" s="69">
        <v>3860.5246752874996</v>
      </c>
      <c r="AQ18" s="69">
        <v>4154.059403030686</v>
      </c>
      <c r="AR18" s="69">
        <v>3685.448830504003</v>
      </c>
      <c r="AS18" s="69">
        <v>2756.4875164738055</v>
      </c>
      <c r="AT18" s="69">
        <v>1715.1914029422537</v>
      </c>
      <c r="AU18" s="69">
        <v>1818.6456796764555</v>
      </c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G18" s="403"/>
    </row>
    <row r="19" spans="24:59" ht="14.25">
      <c r="X19" s="385"/>
      <c r="Y19" s="396" t="s">
        <v>189</v>
      </c>
      <c r="Z19" s="66" t="s">
        <v>224</v>
      </c>
      <c r="AA19" s="66">
        <v>0</v>
      </c>
      <c r="AB19" s="66">
        <v>0</v>
      </c>
      <c r="AC19" s="66">
        <v>0</v>
      </c>
      <c r="AD19" s="66">
        <v>0</v>
      </c>
      <c r="AE19" s="66">
        <v>0</v>
      </c>
      <c r="AF19" s="66">
        <v>0</v>
      </c>
      <c r="AG19" s="66">
        <v>0</v>
      </c>
      <c r="AH19" s="66">
        <v>0</v>
      </c>
      <c r="AI19" s="66">
        <v>0</v>
      </c>
      <c r="AJ19" s="66">
        <v>0</v>
      </c>
      <c r="AK19" s="66">
        <v>0</v>
      </c>
      <c r="AL19" s="66">
        <v>0</v>
      </c>
      <c r="AM19" s="66">
        <v>0</v>
      </c>
      <c r="AN19" s="66">
        <v>0</v>
      </c>
      <c r="AO19" s="66">
        <v>0</v>
      </c>
      <c r="AP19" s="66">
        <v>0</v>
      </c>
      <c r="AQ19" s="66">
        <v>0.9305077625570778</v>
      </c>
      <c r="AR19" s="66">
        <v>1.8610155251141556</v>
      </c>
      <c r="AS19" s="66">
        <v>2.791523287671233</v>
      </c>
      <c r="AT19" s="66">
        <v>3.627081278538813</v>
      </c>
      <c r="AU19" s="66">
        <v>4.804458447488585</v>
      </c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G19" s="403"/>
    </row>
    <row r="20" spans="24:57" ht="18.75">
      <c r="X20" s="386" t="s">
        <v>178</v>
      </c>
      <c r="Y20" s="387"/>
      <c r="Z20" s="395">
        <f>SUM(Z21:Z24)</f>
        <v>16928.791416990993</v>
      </c>
      <c r="AA20" s="395">
        <f aca="true" t="shared" si="3" ref="AA20:AQ20">SUM(AA21:AA24)</f>
        <v>0</v>
      </c>
      <c r="AB20" s="395">
        <f t="shared" si="3"/>
        <v>0</v>
      </c>
      <c r="AC20" s="395">
        <f t="shared" si="3"/>
        <v>0</v>
      </c>
      <c r="AD20" s="395">
        <f t="shared" si="3"/>
        <v>0</v>
      </c>
      <c r="AE20" s="395">
        <f t="shared" si="3"/>
        <v>0</v>
      </c>
      <c r="AF20" s="395">
        <f t="shared" si="3"/>
        <v>16961.452416990993</v>
      </c>
      <c r="AG20" s="395">
        <f t="shared" si="3"/>
        <v>17535.349589877478</v>
      </c>
      <c r="AH20" s="395">
        <f t="shared" si="3"/>
        <v>14998.115150488287</v>
      </c>
      <c r="AI20" s="255">
        <f t="shared" si="3"/>
        <v>13624.108921405405</v>
      </c>
      <c r="AJ20" s="255">
        <f t="shared" si="3"/>
        <v>9309.932441742343</v>
      </c>
      <c r="AK20" s="255">
        <f t="shared" si="3"/>
        <v>7188.494627625674</v>
      </c>
      <c r="AL20" s="255">
        <f t="shared" si="3"/>
        <v>5962.417551027451</v>
      </c>
      <c r="AM20" s="255">
        <f t="shared" si="3"/>
        <v>5579.501940051414</v>
      </c>
      <c r="AN20" s="255">
        <f t="shared" si="3"/>
        <v>5253.913202844444</v>
      </c>
      <c r="AO20" s="255">
        <f t="shared" si="3"/>
        <v>5095.885453526202</v>
      </c>
      <c r="AP20" s="255">
        <f t="shared" si="3"/>
        <v>4807.9428646805</v>
      </c>
      <c r="AQ20" s="255">
        <f t="shared" si="3"/>
        <v>4910.855228331151</v>
      </c>
      <c r="AR20" s="255">
        <f>SUM(AR21:AR24)</f>
        <v>4407.451682319999</v>
      </c>
      <c r="AS20" s="255">
        <f>SUM(AS21:AS24)</f>
        <v>3795.215952332137</v>
      </c>
      <c r="AT20" s="255">
        <f>SUM(AT21:AT24)</f>
        <v>1851.2729982122612</v>
      </c>
      <c r="AU20" s="255">
        <f>SUM(AU21:AU24)</f>
        <v>1862.4246221068338</v>
      </c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</row>
    <row r="21" spans="24:57" ht="14.25">
      <c r="X21" s="386"/>
      <c r="Y21" s="381" t="s">
        <v>179</v>
      </c>
      <c r="Z21" s="69">
        <v>119.5</v>
      </c>
      <c r="AA21" s="69">
        <v>0</v>
      </c>
      <c r="AB21" s="69">
        <v>0</v>
      </c>
      <c r="AC21" s="69">
        <v>0</v>
      </c>
      <c r="AD21" s="69">
        <v>0</v>
      </c>
      <c r="AE21" s="69">
        <v>0</v>
      </c>
      <c r="AF21" s="69">
        <v>119.5</v>
      </c>
      <c r="AG21" s="69">
        <v>143.4</v>
      </c>
      <c r="AH21" s="69">
        <v>191.2</v>
      </c>
      <c r="AI21" s="69">
        <v>406.3</v>
      </c>
      <c r="AJ21" s="69">
        <v>645.3</v>
      </c>
      <c r="AK21" s="69">
        <v>1027.7</v>
      </c>
      <c r="AL21" s="69">
        <v>1147.2</v>
      </c>
      <c r="AM21" s="69">
        <v>1123.3</v>
      </c>
      <c r="AN21" s="69">
        <v>1125.5272</v>
      </c>
      <c r="AO21" s="69">
        <v>1111.0210000000002</v>
      </c>
      <c r="AP21" s="69">
        <v>1157.311</v>
      </c>
      <c r="AQ21" s="69">
        <v>1091.084</v>
      </c>
      <c r="AR21" s="69">
        <v>1089.342</v>
      </c>
      <c r="AS21" s="69">
        <v>652.47</v>
      </c>
      <c r="AT21" s="69">
        <v>239</v>
      </c>
      <c r="AU21" s="69">
        <v>307.9037</v>
      </c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</row>
    <row r="22" spans="24:57" ht="18.75">
      <c r="X22" s="386"/>
      <c r="Y22" s="381" t="s">
        <v>180</v>
      </c>
      <c r="Z22" s="69">
        <v>4708.3</v>
      </c>
      <c r="AA22" s="69">
        <v>0</v>
      </c>
      <c r="AB22" s="69">
        <v>0</v>
      </c>
      <c r="AC22" s="69">
        <v>0</v>
      </c>
      <c r="AD22" s="69">
        <v>0</v>
      </c>
      <c r="AE22" s="69">
        <v>0</v>
      </c>
      <c r="AF22" s="69">
        <v>4708.3</v>
      </c>
      <c r="AG22" s="69">
        <v>4182.5</v>
      </c>
      <c r="AH22" s="69">
        <v>2581.2</v>
      </c>
      <c r="AI22" s="69">
        <v>2103.2</v>
      </c>
      <c r="AJ22" s="69">
        <v>1529.6</v>
      </c>
      <c r="AK22" s="69">
        <v>860.4</v>
      </c>
      <c r="AL22" s="69">
        <v>788.7</v>
      </c>
      <c r="AM22" s="69">
        <v>860.4</v>
      </c>
      <c r="AN22" s="69">
        <v>812.6</v>
      </c>
      <c r="AO22" s="69">
        <v>764.8</v>
      </c>
      <c r="AP22" s="69">
        <v>975.1199999999999</v>
      </c>
      <c r="AQ22" s="69">
        <v>1366.363</v>
      </c>
      <c r="AR22" s="69">
        <v>1198.824</v>
      </c>
      <c r="AS22" s="69">
        <v>1288.21</v>
      </c>
      <c r="AT22" s="69">
        <v>260.51</v>
      </c>
      <c r="AU22" s="69">
        <v>198.37</v>
      </c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</row>
    <row r="23" spans="24:57" ht="14.25">
      <c r="X23" s="386"/>
      <c r="Y23" s="381" t="s">
        <v>181</v>
      </c>
      <c r="Z23" s="69">
        <v>1099.8214169909909</v>
      </c>
      <c r="AA23" s="69">
        <v>0</v>
      </c>
      <c r="AB23" s="69">
        <v>0</v>
      </c>
      <c r="AC23" s="69">
        <v>0</v>
      </c>
      <c r="AD23" s="69">
        <v>0</v>
      </c>
      <c r="AE23" s="69">
        <v>0</v>
      </c>
      <c r="AF23" s="69">
        <v>1128.658416990991</v>
      </c>
      <c r="AG23" s="69">
        <v>1431.5295898774773</v>
      </c>
      <c r="AH23" s="69">
        <v>1765.641150488288</v>
      </c>
      <c r="AI23" s="69">
        <v>1866.5039214054052</v>
      </c>
      <c r="AJ23" s="69">
        <v>2043.6634417423425</v>
      </c>
      <c r="AK23" s="69">
        <v>2250.3246276256755</v>
      </c>
      <c r="AL23" s="69">
        <v>1800.5465510274503</v>
      </c>
      <c r="AM23" s="69">
        <v>1900.5999400514143</v>
      </c>
      <c r="AN23" s="69">
        <v>1869.3420028444439</v>
      </c>
      <c r="AO23" s="69">
        <v>1984.1854535261998</v>
      </c>
      <c r="AP23" s="69">
        <v>1732.7008646805002</v>
      </c>
      <c r="AQ23" s="69">
        <v>1439.8165283311498</v>
      </c>
      <c r="AR23" s="69">
        <v>1196.8787073199999</v>
      </c>
      <c r="AS23" s="69">
        <v>952.4759523321358</v>
      </c>
      <c r="AT23" s="69">
        <v>606.3079982122613</v>
      </c>
      <c r="AU23" s="69">
        <v>703.9059221068339</v>
      </c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</row>
    <row r="24" spans="24:57" ht="15" thickBot="1">
      <c r="X24" s="388"/>
      <c r="Y24" s="389" t="s">
        <v>182</v>
      </c>
      <c r="Z24" s="67">
        <v>11001.17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11004.994</v>
      </c>
      <c r="AG24" s="67">
        <v>11777.92</v>
      </c>
      <c r="AH24" s="67">
        <v>10460.074</v>
      </c>
      <c r="AI24" s="67">
        <v>9248.105</v>
      </c>
      <c r="AJ24" s="67">
        <v>5091.369000000001</v>
      </c>
      <c r="AK24" s="67">
        <v>3050.0699999999993</v>
      </c>
      <c r="AL24" s="67">
        <v>2225.971000000001</v>
      </c>
      <c r="AM24" s="67">
        <v>1695.202</v>
      </c>
      <c r="AN24" s="67">
        <v>1446.4439999999995</v>
      </c>
      <c r="AO24" s="67">
        <v>1235.8790000000017</v>
      </c>
      <c r="AP24" s="67">
        <v>942.8109999999999</v>
      </c>
      <c r="AQ24" s="67">
        <v>1013.591700000001</v>
      </c>
      <c r="AR24" s="67">
        <v>922.4069749999994</v>
      </c>
      <c r="AS24" s="67">
        <v>902.0600000000015</v>
      </c>
      <c r="AT24" s="67">
        <v>745.4549999999999</v>
      </c>
      <c r="AU24" s="67">
        <v>652.245</v>
      </c>
      <c r="AV24" s="82"/>
      <c r="AW24" s="82"/>
      <c r="AX24" s="82"/>
      <c r="AY24" s="82"/>
      <c r="AZ24" s="82"/>
      <c r="BA24" s="82"/>
      <c r="BB24" s="82"/>
      <c r="BC24" s="82"/>
      <c r="BD24" s="82"/>
      <c r="BE24" s="82"/>
    </row>
    <row r="25" spans="2:61" ht="15" thickTop="1">
      <c r="B25" s="1" t="s">
        <v>129</v>
      </c>
      <c r="X25" s="390" t="s">
        <v>183</v>
      </c>
      <c r="Y25" s="391"/>
      <c r="Z25" s="256">
        <f aca="true" t="shared" si="4" ref="Z25:AR25">Z6+Z14+Z20</f>
        <v>51186.524693787345</v>
      </c>
      <c r="AA25" s="256">
        <f t="shared" si="4"/>
        <v>0</v>
      </c>
      <c r="AB25" s="256">
        <f t="shared" si="4"/>
        <v>0</v>
      </c>
      <c r="AC25" s="256">
        <f t="shared" si="4"/>
        <v>0</v>
      </c>
      <c r="AD25" s="256">
        <f t="shared" si="4"/>
        <v>0</v>
      </c>
      <c r="AE25" s="256">
        <f t="shared" si="4"/>
        <v>0</v>
      </c>
      <c r="AF25" s="256">
        <f t="shared" si="4"/>
        <v>51461.98303744379</v>
      </c>
      <c r="AG25" s="256">
        <f t="shared" si="4"/>
        <v>52224.56119013249</v>
      </c>
      <c r="AH25" s="256">
        <f t="shared" si="4"/>
        <v>51067.847990045295</v>
      </c>
      <c r="AI25" s="256">
        <f t="shared" si="4"/>
        <v>46451.891216282194</v>
      </c>
      <c r="AJ25" s="256">
        <f t="shared" si="4"/>
        <v>39639.88112393365</v>
      </c>
      <c r="AK25" s="256">
        <f t="shared" si="4"/>
        <v>35508.415597458814</v>
      </c>
      <c r="AL25" s="256">
        <f t="shared" si="4"/>
        <v>30032.786005907314</v>
      </c>
      <c r="AM25" s="256">
        <f t="shared" si="4"/>
        <v>26660.54786135855</v>
      </c>
      <c r="AN25" s="256">
        <f t="shared" si="4"/>
        <v>26197.046880878926</v>
      </c>
      <c r="AO25" s="256">
        <f t="shared" si="4"/>
        <v>23126.6723428993</v>
      </c>
      <c r="AP25" s="256">
        <f t="shared" si="4"/>
        <v>22376.330064027545</v>
      </c>
      <c r="AQ25" s="256">
        <f t="shared" si="4"/>
        <v>23968.825693220526</v>
      </c>
      <c r="AR25" s="256">
        <f t="shared" si="4"/>
        <v>24098.691278828876</v>
      </c>
      <c r="AS25" s="256">
        <f>AS6+AS14+AS20</f>
        <v>23709.527844265154</v>
      </c>
      <c r="AT25" s="256">
        <f>AT6+AT14+AT20</f>
        <v>21676.907716711048</v>
      </c>
      <c r="AU25" s="256">
        <f>AU6+AU14+AU20</f>
        <v>23528.98797934506</v>
      </c>
      <c r="AV25" s="83">
        <f aca="true" t="shared" si="5" ref="AV25:BE25">SUM(AV6:AV24)</f>
        <v>0</v>
      </c>
      <c r="AW25" s="83">
        <f t="shared" si="5"/>
        <v>0</v>
      </c>
      <c r="AX25" s="83">
        <f t="shared" si="5"/>
        <v>0</v>
      </c>
      <c r="AY25" s="83">
        <f t="shared" si="5"/>
        <v>0</v>
      </c>
      <c r="AZ25" s="83">
        <f t="shared" si="5"/>
        <v>0</v>
      </c>
      <c r="BA25" s="83">
        <f t="shared" si="5"/>
        <v>0</v>
      </c>
      <c r="BB25" s="83">
        <f t="shared" si="5"/>
        <v>0</v>
      </c>
      <c r="BC25" s="83">
        <f t="shared" si="5"/>
        <v>0</v>
      </c>
      <c r="BD25" s="83">
        <f t="shared" si="5"/>
        <v>0</v>
      </c>
      <c r="BE25" s="83">
        <f t="shared" si="5"/>
        <v>0</v>
      </c>
      <c r="BG25" s="222"/>
      <c r="BH25" s="222"/>
      <c r="BI25" s="222"/>
    </row>
    <row r="26" spans="32:61" ht="14.25">
      <c r="AF26" s="250"/>
      <c r="BG26" s="223"/>
      <c r="BH26" s="223"/>
      <c r="BI26" s="223"/>
    </row>
    <row r="27" ht="14.25">
      <c r="X27" s="373" t="s">
        <v>184</v>
      </c>
    </row>
    <row r="28" spans="24:47" ht="28.5">
      <c r="X28" s="374"/>
      <c r="Y28" s="375"/>
      <c r="Z28" s="321" t="s">
        <v>101</v>
      </c>
      <c r="AA28" s="322" t="e">
        <f aca="true" t="shared" si="6" ref="AA28:AP28">Z28+1</f>
        <v>#VALUE!</v>
      </c>
      <c r="AB28" s="322" t="e">
        <f t="shared" si="6"/>
        <v>#VALUE!</v>
      </c>
      <c r="AC28" s="322" t="e">
        <f t="shared" si="6"/>
        <v>#VALUE!</v>
      </c>
      <c r="AD28" s="322" t="e">
        <f t="shared" si="6"/>
        <v>#VALUE!</v>
      </c>
      <c r="AE28" s="322" t="e">
        <f t="shared" si="6"/>
        <v>#VALUE!</v>
      </c>
      <c r="AF28" s="322">
        <v>1995</v>
      </c>
      <c r="AG28" s="322">
        <f t="shared" si="6"/>
        <v>1996</v>
      </c>
      <c r="AH28" s="322">
        <f t="shared" si="6"/>
        <v>1997</v>
      </c>
      <c r="AI28" s="322">
        <f t="shared" si="6"/>
        <v>1998</v>
      </c>
      <c r="AJ28" s="322">
        <f t="shared" si="6"/>
        <v>1999</v>
      </c>
      <c r="AK28" s="322">
        <f t="shared" si="6"/>
        <v>2000</v>
      </c>
      <c r="AL28" s="322">
        <f t="shared" si="6"/>
        <v>2001</v>
      </c>
      <c r="AM28" s="322">
        <f t="shared" si="6"/>
        <v>2002</v>
      </c>
      <c r="AN28" s="322">
        <f t="shared" si="6"/>
        <v>2003</v>
      </c>
      <c r="AO28" s="322">
        <f t="shared" si="6"/>
        <v>2004</v>
      </c>
      <c r="AP28" s="322">
        <f t="shared" si="6"/>
        <v>2005</v>
      </c>
      <c r="AQ28" s="322">
        <f>AP28+1</f>
        <v>2006</v>
      </c>
      <c r="AR28" s="322">
        <f>AQ28+1</f>
        <v>2007</v>
      </c>
      <c r="AS28" s="323">
        <v>2008</v>
      </c>
      <c r="AT28" s="323">
        <v>2009</v>
      </c>
      <c r="AU28" s="323" t="s">
        <v>146</v>
      </c>
    </row>
    <row r="29" spans="24:59" ht="14.25">
      <c r="X29" s="376" t="s">
        <v>126</v>
      </c>
      <c r="Y29" s="377"/>
      <c r="Z29" s="257">
        <f>Z6/Z$6</f>
        <v>1</v>
      </c>
      <c r="AA29" s="257" t="e">
        <f aca="true" t="shared" si="7" ref="AA29:AS29">AA6/AA$6</f>
        <v>#DIV/0!</v>
      </c>
      <c r="AB29" s="257" t="e">
        <f t="shared" si="7"/>
        <v>#DIV/0!</v>
      </c>
      <c r="AC29" s="257" t="e">
        <f t="shared" si="7"/>
        <v>#DIV/0!</v>
      </c>
      <c r="AD29" s="257" t="e">
        <f t="shared" si="7"/>
        <v>#DIV/0!</v>
      </c>
      <c r="AE29" s="257" t="e">
        <f t="shared" si="7"/>
        <v>#DIV/0!</v>
      </c>
      <c r="AF29" s="257">
        <f t="shared" si="7"/>
        <v>1</v>
      </c>
      <c r="AG29" s="257">
        <f t="shared" si="7"/>
        <v>1</v>
      </c>
      <c r="AH29" s="257">
        <f t="shared" si="7"/>
        <v>1</v>
      </c>
      <c r="AI29" s="257">
        <f t="shared" si="7"/>
        <v>1</v>
      </c>
      <c r="AJ29" s="257">
        <f t="shared" si="7"/>
        <v>1</v>
      </c>
      <c r="AK29" s="257">
        <f t="shared" si="7"/>
        <v>1</v>
      </c>
      <c r="AL29" s="257">
        <f t="shared" si="7"/>
        <v>1</v>
      </c>
      <c r="AM29" s="257">
        <f t="shared" si="7"/>
        <v>1</v>
      </c>
      <c r="AN29" s="257">
        <f t="shared" si="7"/>
        <v>1</v>
      </c>
      <c r="AO29" s="257">
        <f t="shared" si="7"/>
        <v>1</v>
      </c>
      <c r="AP29" s="257">
        <f t="shared" si="7"/>
        <v>1</v>
      </c>
      <c r="AQ29" s="257">
        <f t="shared" si="7"/>
        <v>1</v>
      </c>
      <c r="AR29" s="257">
        <f t="shared" si="7"/>
        <v>1</v>
      </c>
      <c r="AS29" s="257">
        <f t="shared" si="7"/>
        <v>1</v>
      </c>
      <c r="AT29" s="257">
        <f aca="true" t="shared" si="8" ref="AT29:AU36">AT6/AT$6</f>
        <v>1</v>
      </c>
      <c r="AU29" s="257">
        <f>AU6/AU$6</f>
        <v>1</v>
      </c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G29" s="222"/>
    </row>
    <row r="30" spans="24:57" ht="14.25">
      <c r="X30" s="378"/>
      <c r="Y30" s="379" t="s">
        <v>168</v>
      </c>
      <c r="Z30" s="258">
        <f aca="true" t="shared" si="9" ref="Z30:AS30">Z7/Z$6</f>
        <v>0.8422553977213086</v>
      </c>
      <c r="AA30" s="258" t="e">
        <f t="shared" si="9"/>
        <v>#DIV/0!</v>
      </c>
      <c r="AB30" s="258" t="e">
        <f t="shared" si="9"/>
        <v>#DIV/0!</v>
      </c>
      <c r="AC30" s="258" t="e">
        <f t="shared" si="9"/>
        <v>#DIV/0!</v>
      </c>
      <c r="AD30" s="258" t="e">
        <f t="shared" si="9"/>
        <v>#DIV/0!</v>
      </c>
      <c r="AE30" s="258" t="e">
        <f t="shared" si="9"/>
        <v>#DIV/0!</v>
      </c>
      <c r="AF30" s="258">
        <f t="shared" si="9"/>
        <v>0.837357409959783</v>
      </c>
      <c r="AG30" s="258">
        <f t="shared" si="9"/>
        <v>0.7834797001857778</v>
      </c>
      <c r="AH30" s="258">
        <f t="shared" si="9"/>
        <v>0.7382626143095011</v>
      </c>
      <c r="AI30" s="258">
        <f t="shared" si="9"/>
        <v>0.7098592688363565</v>
      </c>
      <c r="AJ30" s="258">
        <f t="shared" si="9"/>
        <v>0.7072427987854619</v>
      </c>
      <c r="AK30" s="258">
        <f t="shared" si="9"/>
        <v>0.6596656444287702</v>
      </c>
      <c r="AL30" s="258">
        <f t="shared" si="9"/>
        <v>0.5774720304684019</v>
      </c>
      <c r="AM30" s="258">
        <f t="shared" si="9"/>
        <v>0.44516821488453173</v>
      </c>
      <c r="AN30" s="258">
        <f t="shared" si="9"/>
        <v>0.3649851732743491</v>
      </c>
      <c r="AO30" s="258">
        <f t="shared" si="9"/>
        <v>0.0964606777840436</v>
      </c>
      <c r="AP30" s="258">
        <f t="shared" si="9"/>
        <v>0.043848769526887536</v>
      </c>
      <c r="AQ30" s="258">
        <f t="shared" si="9"/>
        <v>0.055948122709682774</v>
      </c>
      <c r="AR30" s="258">
        <f t="shared" si="9"/>
        <v>0.016387980035397622</v>
      </c>
      <c r="AS30" s="258">
        <f t="shared" si="9"/>
        <v>0.03066811946800024</v>
      </c>
      <c r="AT30" s="362">
        <f t="shared" si="8"/>
        <v>0.002403019991359409</v>
      </c>
      <c r="AU30" s="362">
        <f t="shared" si="8"/>
        <v>0.002307122970416092</v>
      </c>
      <c r="AV30" s="80"/>
      <c r="AW30" s="80"/>
      <c r="AX30" s="80"/>
      <c r="AY30" s="80"/>
      <c r="AZ30" s="80"/>
      <c r="BA30" s="80"/>
      <c r="BB30" s="80"/>
      <c r="BC30" s="80"/>
      <c r="BD30" s="80"/>
      <c r="BE30" s="80"/>
    </row>
    <row r="31" spans="24:57" ht="14.25">
      <c r="X31" s="378"/>
      <c r="Y31" s="380" t="s">
        <v>128</v>
      </c>
      <c r="Z31" s="258">
        <f aca="true" t="shared" si="10" ref="Z31:AS31">Z8/Z$6</f>
        <v>0.020731253134290358</v>
      </c>
      <c r="AA31" s="258" t="e">
        <f t="shared" si="10"/>
        <v>#DIV/0!</v>
      </c>
      <c r="AB31" s="258" t="e">
        <f t="shared" si="10"/>
        <v>#DIV/0!</v>
      </c>
      <c r="AC31" s="258" t="e">
        <f t="shared" si="10"/>
        <v>#DIV/0!</v>
      </c>
      <c r="AD31" s="258" t="e">
        <f t="shared" si="10"/>
        <v>#DIV/0!</v>
      </c>
      <c r="AE31" s="258" t="e">
        <f t="shared" si="10"/>
        <v>#DIV/0!</v>
      </c>
      <c r="AF31" s="258">
        <f t="shared" si="10"/>
        <v>0.023697535528455715</v>
      </c>
      <c r="AG31" s="258">
        <f t="shared" si="10"/>
        <v>0.0229182920666035</v>
      </c>
      <c r="AH31" s="258">
        <f t="shared" si="10"/>
        <v>0.019230738345278317</v>
      </c>
      <c r="AI31" s="258">
        <f t="shared" si="10"/>
        <v>0.013948729997272848</v>
      </c>
      <c r="AJ31" s="258">
        <f t="shared" si="10"/>
        <v>0.008129341739502732</v>
      </c>
      <c r="AK31" s="258">
        <f t="shared" si="10"/>
        <v>0.013714524277847903</v>
      </c>
      <c r="AL31" s="258">
        <f t="shared" si="10"/>
        <v>0.023306945815109024</v>
      </c>
      <c r="AM31" s="258">
        <f t="shared" si="10"/>
        <v>0.026358015861072566</v>
      </c>
      <c r="AN31" s="258">
        <f t="shared" si="10"/>
        <v>0.0317323849204626</v>
      </c>
      <c r="AO31" s="258">
        <f t="shared" si="10"/>
        <v>0.04281815475841112</v>
      </c>
      <c r="AP31" s="258">
        <f t="shared" si="10"/>
        <v>0.03337851771324119</v>
      </c>
      <c r="AQ31" s="258">
        <f t="shared" si="10"/>
        <v>0.023955527220478383</v>
      </c>
      <c r="AR31" s="258">
        <f t="shared" si="10"/>
        <v>0.021084482024587986</v>
      </c>
      <c r="AS31" s="258">
        <f t="shared" si="10"/>
        <v>0.015180774698400103</v>
      </c>
      <c r="AT31" s="258">
        <f t="shared" si="8"/>
        <v>0.011015895490304432</v>
      </c>
      <c r="AU31" s="362">
        <f t="shared" si="8"/>
        <v>0.004722809989440084</v>
      </c>
      <c r="AV31" s="80"/>
      <c r="AW31" s="80"/>
      <c r="AX31" s="80"/>
      <c r="AY31" s="80"/>
      <c r="AZ31" s="80"/>
      <c r="BA31" s="80"/>
      <c r="BB31" s="80"/>
      <c r="BC31" s="80"/>
      <c r="BD31" s="80"/>
      <c r="BE31" s="80"/>
    </row>
    <row r="32" spans="24:57" ht="14.25">
      <c r="X32" s="378"/>
      <c r="Y32" s="379" t="s">
        <v>169</v>
      </c>
      <c r="Z32" s="258">
        <f aca="true" t="shared" si="11" ref="Z32:AS32">Z9/Z$6</f>
        <v>0.03993346917995237</v>
      </c>
      <c r="AA32" s="258" t="e">
        <f t="shared" si="11"/>
        <v>#DIV/0!</v>
      </c>
      <c r="AB32" s="258" t="e">
        <f t="shared" si="11"/>
        <v>#DIV/0!</v>
      </c>
      <c r="AC32" s="258" t="e">
        <f t="shared" si="11"/>
        <v>#DIV/0!</v>
      </c>
      <c r="AD32" s="258" t="e">
        <f t="shared" si="11"/>
        <v>#DIV/0!</v>
      </c>
      <c r="AE32" s="258" t="e">
        <f t="shared" si="11"/>
        <v>#DIV/0!</v>
      </c>
      <c r="AF32" s="258">
        <f t="shared" si="11"/>
        <v>0.04148037412386864</v>
      </c>
      <c r="AG32" s="258">
        <f t="shared" si="11"/>
        <v>0.060629130601115036</v>
      </c>
      <c r="AH32" s="258">
        <f t="shared" si="11"/>
        <v>0.07952274551397184</v>
      </c>
      <c r="AI32" s="258">
        <f t="shared" si="11"/>
        <v>0.09938329336727993</v>
      </c>
      <c r="AJ32" s="258">
        <f t="shared" si="11"/>
        <v>0.11443644769546238</v>
      </c>
      <c r="AK32" s="258">
        <f t="shared" si="11"/>
        <v>0.1430075901499447</v>
      </c>
      <c r="AL32" s="258">
        <f t="shared" si="11"/>
        <v>0.1992589692140889</v>
      </c>
      <c r="AM32" s="258">
        <f t="shared" si="11"/>
        <v>0.2898856838357761</v>
      </c>
      <c r="AN32" s="258">
        <f t="shared" si="11"/>
        <v>0.3572860812817874</v>
      </c>
      <c r="AO32" s="258">
        <f t="shared" si="11"/>
        <v>0.5855956326444557</v>
      </c>
      <c r="AP32" s="258">
        <f t="shared" si="11"/>
        <v>0.7256104941359315</v>
      </c>
      <c r="AQ32" s="258">
        <f t="shared" si="11"/>
        <v>0.7900680545946059</v>
      </c>
      <c r="AR32" s="258">
        <f t="shared" si="11"/>
        <v>0.8618352221691039</v>
      </c>
      <c r="AS32" s="258">
        <f t="shared" si="11"/>
        <v>0.8673474626367121</v>
      </c>
      <c r="AT32" s="258">
        <f t="shared" si="8"/>
        <v>0.9141923065620301</v>
      </c>
      <c r="AU32" s="258">
        <f t="shared" si="8"/>
        <v>0.9360056011334491</v>
      </c>
      <c r="AV32" s="80"/>
      <c r="AW32" s="80"/>
      <c r="AX32" s="80"/>
      <c r="AY32" s="80"/>
      <c r="AZ32" s="80"/>
      <c r="BA32" s="80"/>
      <c r="BB32" s="80"/>
      <c r="BC32" s="80"/>
      <c r="BD32" s="80"/>
      <c r="BE32" s="80"/>
    </row>
    <row r="33" spans="24:57" ht="14.25">
      <c r="X33" s="378"/>
      <c r="Y33" s="379" t="s">
        <v>170</v>
      </c>
      <c r="Z33" s="258">
        <f aca="true" t="shared" si="12" ref="Z33:AS33">Z10/Z$6</f>
        <v>0.022351296647256932</v>
      </c>
      <c r="AA33" s="258" t="e">
        <f t="shared" si="12"/>
        <v>#DIV/0!</v>
      </c>
      <c r="AB33" s="258" t="e">
        <f t="shared" si="12"/>
        <v>#DIV/0!</v>
      </c>
      <c r="AC33" s="258" t="e">
        <f t="shared" si="12"/>
        <v>#DIV/0!</v>
      </c>
      <c r="AD33" s="258" t="e">
        <f t="shared" si="12"/>
        <v>#DIV/0!</v>
      </c>
      <c r="AE33" s="258" t="e">
        <f t="shared" si="12"/>
        <v>#DIV/0!</v>
      </c>
      <c r="AF33" s="258">
        <f t="shared" si="12"/>
        <v>0.02229794185225061</v>
      </c>
      <c r="AG33" s="258">
        <f t="shared" si="12"/>
        <v>0.020662913823354178</v>
      </c>
      <c r="AH33" s="258">
        <f t="shared" si="12"/>
        <v>0.02138445644883923</v>
      </c>
      <c r="AI33" s="258">
        <f t="shared" si="12"/>
        <v>0.021090895084272053</v>
      </c>
      <c r="AJ33" s="258">
        <f t="shared" si="12"/>
        <v>0.020737963117913958</v>
      </c>
      <c r="AK33" s="258">
        <f t="shared" si="12"/>
        <v>0.02342020479748684</v>
      </c>
      <c r="AL33" s="258">
        <f t="shared" si="12"/>
        <v>0.025385210540146405</v>
      </c>
      <c r="AM33" s="258">
        <f t="shared" si="12"/>
        <v>0.03261908621668318</v>
      </c>
      <c r="AN33" s="258">
        <f t="shared" si="12"/>
        <v>0.04830477737760136</v>
      </c>
      <c r="AO33" s="258">
        <f t="shared" si="12"/>
        <v>0.05710459805444015</v>
      </c>
      <c r="AP33" s="258">
        <f t="shared" si="12"/>
        <v>0.03448722947834412</v>
      </c>
      <c r="AQ33" s="258">
        <f t="shared" si="12"/>
        <v>0.02642022361420539</v>
      </c>
      <c r="AR33" s="258">
        <f t="shared" si="12"/>
        <v>0.02384480464290202</v>
      </c>
      <c r="AS33" s="258">
        <f t="shared" si="12"/>
        <v>0.018719534601290586</v>
      </c>
      <c r="AT33" s="258">
        <f t="shared" si="8"/>
        <v>0.01752908847618596</v>
      </c>
      <c r="AU33" s="258">
        <f t="shared" si="8"/>
        <v>0.015937662445633636</v>
      </c>
      <c r="AV33" s="80"/>
      <c r="AW33" s="80"/>
      <c r="AX33" s="80"/>
      <c r="AY33" s="80"/>
      <c r="AZ33" s="80"/>
      <c r="BA33" s="80"/>
      <c r="BB33" s="80"/>
      <c r="BC33" s="80"/>
      <c r="BD33" s="80"/>
      <c r="BE33" s="80"/>
    </row>
    <row r="34" spans="24:57" ht="14.25">
      <c r="X34" s="378"/>
      <c r="Y34" s="381" t="s">
        <v>171</v>
      </c>
      <c r="Z34" s="315" t="s">
        <v>188</v>
      </c>
      <c r="AA34" s="315" t="s">
        <v>119</v>
      </c>
      <c r="AB34" s="315" t="s">
        <v>119</v>
      </c>
      <c r="AC34" s="315" t="s">
        <v>119</v>
      </c>
      <c r="AD34" s="315" t="s">
        <v>119</v>
      </c>
      <c r="AE34" s="315" t="s">
        <v>119</v>
      </c>
      <c r="AF34" s="315" t="s">
        <v>119</v>
      </c>
      <c r="AG34" s="402">
        <f aca="true" t="shared" si="13" ref="AG34:AS34">AG11/AG$6</f>
        <v>9.944327596482578E-06</v>
      </c>
      <c r="AH34" s="402">
        <f t="shared" si="13"/>
        <v>2.7032956030721543E-05</v>
      </c>
      <c r="AI34" s="363">
        <f t="shared" si="13"/>
        <v>7.53344714320276E-05</v>
      </c>
      <c r="AJ34" s="363">
        <f t="shared" si="13"/>
        <v>0.00015228217757326098</v>
      </c>
      <c r="AK34" s="363">
        <f t="shared" si="13"/>
        <v>0.00019836748251353268</v>
      </c>
      <c r="AL34" s="363">
        <f t="shared" si="13"/>
        <v>0.0002669422383497512</v>
      </c>
      <c r="AM34" s="363">
        <f t="shared" si="13"/>
        <v>0.0003522978088183454</v>
      </c>
      <c r="AN34" s="363">
        <f t="shared" si="13"/>
        <v>0.00038310627226709117</v>
      </c>
      <c r="AO34" s="363">
        <f t="shared" si="13"/>
        <v>0.0005350966479006303</v>
      </c>
      <c r="AP34" s="363">
        <f t="shared" si="13"/>
        <v>0.0005606421359835951</v>
      </c>
      <c r="AQ34" s="363">
        <f t="shared" si="13"/>
        <v>0.0005134694971121056</v>
      </c>
      <c r="AR34" s="363">
        <f t="shared" si="13"/>
        <v>0.000469760175051946</v>
      </c>
      <c r="AS34" s="363">
        <f t="shared" si="13"/>
        <v>0.00041502980316806274</v>
      </c>
      <c r="AT34" s="363">
        <f t="shared" si="8"/>
        <v>0.0003954181061725113</v>
      </c>
      <c r="AU34" s="363">
        <f t="shared" si="8"/>
        <v>0.0003680503622263429</v>
      </c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</row>
    <row r="35" spans="24:57" ht="14.25">
      <c r="X35" s="378"/>
      <c r="Y35" s="381" t="s">
        <v>172</v>
      </c>
      <c r="Z35" s="259">
        <f aca="true" t="shared" si="14" ref="Z35:AS35">Z12/Z$6</f>
        <v>0.06753479706814618</v>
      </c>
      <c r="AA35" s="259" t="e">
        <f t="shared" si="14"/>
        <v>#DIV/0!</v>
      </c>
      <c r="AB35" s="259" t="e">
        <f t="shared" si="14"/>
        <v>#DIV/0!</v>
      </c>
      <c r="AC35" s="259" t="e">
        <f t="shared" si="14"/>
        <v>#DIV/0!</v>
      </c>
      <c r="AD35" s="259" t="e">
        <f t="shared" si="14"/>
        <v>#DIV/0!</v>
      </c>
      <c r="AE35" s="259" t="e">
        <f t="shared" si="14"/>
        <v>#DIV/0!</v>
      </c>
      <c r="AF35" s="259">
        <f t="shared" si="14"/>
        <v>0.06737358470940784</v>
      </c>
      <c r="AG35" s="259">
        <f t="shared" si="14"/>
        <v>0.10465334829938393</v>
      </c>
      <c r="AH35" s="259">
        <f t="shared" si="14"/>
        <v>0.13300678761252782</v>
      </c>
      <c r="AI35" s="259">
        <f t="shared" si="14"/>
        <v>0.14738853126669227</v>
      </c>
      <c r="AJ35" s="259">
        <f t="shared" si="14"/>
        <v>0.14097902096951698</v>
      </c>
      <c r="AK35" s="259">
        <f t="shared" si="14"/>
        <v>0.15075987574200364</v>
      </c>
      <c r="AL35" s="259">
        <f t="shared" si="14"/>
        <v>0.16597926408198332</v>
      </c>
      <c r="AM35" s="259">
        <f t="shared" si="14"/>
        <v>0.19595471256212887</v>
      </c>
      <c r="AN35" s="259">
        <f t="shared" si="14"/>
        <v>0.18800121547553036</v>
      </c>
      <c r="AO35" s="259">
        <f t="shared" si="14"/>
        <v>0.20370004739686481</v>
      </c>
      <c r="AP35" s="259">
        <f t="shared" si="14"/>
        <v>0.14876403918259562</v>
      </c>
      <c r="AQ35" s="259">
        <f t="shared" si="14"/>
        <v>0.0900146025352971</v>
      </c>
      <c r="AR35" s="259">
        <f t="shared" si="14"/>
        <v>0.06399104072523308</v>
      </c>
      <c r="AS35" s="259">
        <f t="shared" si="14"/>
        <v>0.058146733593967506</v>
      </c>
      <c r="AT35" s="259">
        <f t="shared" si="8"/>
        <v>0.04888496551049777</v>
      </c>
      <c r="AU35" s="259">
        <f t="shared" si="8"/>
        <v>0.035061148400415916</v>
      </c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</row>
    <row r="36" spans="24:57" ht="14.25">
      <c r="X36" s="378"/>
      <c r="Y36" s="381" t="s">
        <v>173</v>
      </c>
      <c r="Z36" s="259">
        <f aca="true" t="shared" si="15" ref="Z36:AS36">Z13/Z$6</f>
        <v>0.007193786249045749</v>
      </c>
      <c r="AA36" s="259" t="e">
        <f t="shared" si="15"/>
        <v>#DIV/0!</v>
      </c>
      <c r="AB36" s="259" t="e">
        <f t="shared" si="15"/>
        <v>#DIV/0!</v>
      </c>
      <c r="AC36" s="259" t="e">
        <f t="shared" si="15"/>
        <v>#DIV/0!</v>
      </c>
      <c r="AD36" s="259" t="e">
        <f t="shared" si="15"/>
        <v>#DIV/0!</v>
      </c>
      <c r="AE36" s="259" t="e">
        <f t="shared" si="15"/>
        <v>#DIV/0!</v>
      </c>
      <c r="AF36" s="259">
        <f t="shared" si="15"/>
        <v>0.007793153826234286</v>
      </c>
      <c r="AG36" s="259">
        <f t="shared" si="15"/>
        <v>0.0076466706961690525</v>
      </c>
      <c r="AH36" s="259">
        <f t="shared" si="15"/>
        <v>0.008565624813850821</v>
      </c>
      <c r="AI36" s="259">
        <f t="shared" si="15"/>
        <v>0.008253946976694333</v>
      </c>
      <c r="AJ36" s="259">
        <f t="shared" si="15"/>
        <v>0.00832214551456869</v>
      </c>
      <c r="AK36" s="259">
        <f t="shared" si="15"/>
        <v>0.009233793121433216</v>
      </c>
      <c r="AL36" s="259">
        <f t="shared" si="15"/>
        <v>0.008330637641920794</v>
      </c>
      <c r="AM36" s="259">
        <f t="shared" si="15"/>
        <v>0.00966198883098913</v>
      </c>
      <c r="AN36" s="259">
        <f t="shared" si="15"/>
        <v>0.009307261398002045</v>
      </c>
      <c r="AO36" s="259">
        <f t="shared" si="15"/>
        <v>0.013785792713883936</v>
      </c>
      <c r="AP36" s="259">
        <f t="shared" si="15"/>
        <v>0.013350307827016426</v>
      </c>
      <c r="AQ36" s="259">
        <f t="shared" si="15"/>
        <v>0.013079999828618405</v>
      </c>
      <c r="AR36" s="259">
        <f t="shared" si="15"/>
        <v>0.012386710227723433</v>
      </c>
      <c r="AS36" s="259">
        <f t="shared" si="15"/>
        <v>0.009522345198461306</v>
      </c>
      <c r="AT36" s="259">
        <f t="shared" si="8"/>
        <v>0.005579305863449792</v>
      </c>
      <c r="AU36" s="259">
        <f>AU13/AU$6</f>
        <v>0.005597604698418904</v>
      </c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</row>
    <row r="37" spans="24:57" ht="14.25">
      <c r="X37" s="382" t="s">
        <v>127</v>
      </c>
      <c r="Y37" s="383"/>
      <c r="Z37" s="260">
        <f>Z14/Z$14</f>
        <v>1</v>
      </c>
      <c r="AA37" s="260" t="e">
        <f aca="true" t="shared" si="16" ref="AA37:AS37">AA14/AA$14</f>
        <v>#DIV/0!</v>
      </c>
      <c r="AB37" s="260" t="e">
        <f t="shared" si="16"/>
        <v>#DIV/0!</v>
      </c>
      <c r="AC37" s="260" t="e">
        <f t="shared" si="16"/>
        <v>#DIV/0!</v>
      </c>
      <c r="AD37" s="260" t="e">
        <f t="shared" si="16"/>
        <v>#DIV/0!</v>
      </c>
      <c r="AE37" s="260" t="e">
        <f t="shared" si="16"/>
        <v>#DIV/0!</v>
      </c>
      <c r="AF37" s="260">
        <f t="shared" si="16"/>
        <v>1</v>
      </c>
      <c r="AG37" s="260">
        <f t="shared" si="16"/>
        <v>1</v>
      </c>
      <c r="AH37" s="260">
        <f t="shared" si="16"/>
        <v>1</v>
      </c>
      <c r="AI37" s="260">
        <f t="shared" si="16"/>
        <v>1</v>
      </c>
      <c r="AJ37" s="260">
        <f t="shared" si="16"/>
        <v>1</v>
      </c>
      <c r="AK37" s="260">
        <f t="shared" si="16"/>
        <v>1</v>
      </c>
      <c r="AL37" s="260">
        <f t="shared" si="16"/>
        <v>1</v>
      </c>
      <c r="AM37" s="260">
        <f t="shared" si="16"/>
        <v>1</v>
      </c>
      <c r="AN37" s="260">
        <f t="shared" si="16"/>
        <v>1</v>
      </c>
      <c r="AO37" s="260">
        <f t="shared" si="16"/>
        <v>1</v>
      </c>
      <c r="AP37" s="260">
        <f t="shared" si="16"/>
        <v>1</v>
      </c>
      <c r="AQ37" s="260">
        <f t="shared" si="16"/>
        <v>1</v>
      </c>
      <c r="AR37" s="260">
        <f t="shared" si="16"/>
        <v>1</v>
      </c>
      <c r="AS37" s="260">
        <f t="shared" si="16"/>
        <v>1</v>
      </c>
      <c r="AT37" s="260">
        <f aca="true" t="shared" si="17" ref="AT37:AU41">AT14/AT$14</f>
        <v>1</v>
      </c>
      <c r="AU37" s="260">
        <f>AU14/AU$14</f>
        <v>1</v>
      </c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</row>
    <row r="38" spans="24:57" ht="14.25">
      <c r="X38" s="384"/>
      <c r="Y38" s="379" t="s">
        <v>174</v>
      </c>
      <c r="Z38" s="364">
        <f aca="true" t="shared" si="18" ref="Z38:AS38">Z15/Z$14</f>
        <v>0.004964227496352066</v>
      </c>
      <c r="AA38" s="364" t="e">
        <f t="shared" si="18"/>
        <v>#DIV/0!</v>
      </c>
      <c r="AB38" s="364" t="e">
        <f t="shared" si="18"/>
        <v>#DIV/0!</v>
      </c>
      <c r="AC38" s="364" t="e">
        <f t="shared" si="18"/>
        <v>#DIV/0!</v>
      </c>
      <c r="AD38" s="364" t="e">
        <f t="shared" si="18"/>
        <v>#DIV/0!</v>
      </c>
      <c r="AE38" s="364" t="e">
        <f t="shared" si="18"/>
        <v>#DIV/0!</v>
      </c>
      <c r="AF38" s="364">
        <f t="shared" si="18"/>
        <v>0.0048970362626635944</v>
      </c>
      <c r="AG38" s="364">
        <f t="shared" si="18"/>
        <v>0.004456367804877754</v>
      </c>
      <c r="AH38" s="364">
        <f t="shared" si="18"/>
        <v>0.00367676936950337</v>
      </c>
      <c r="AI38" s="364">
        <f t="shared" si="18"/>
        <v>0.003683187145622211</v>
      </c>
      <c r="AJ38" s="364">
        <f t="shared" si="18"/>
        <v>0.002801441395404865</v>
      </c>
      <c r="AK38" s="364">
        <f t="shared" si="18"/>
        <v>0.0018682624507128359</v>
      </c>
      <c r="AL38" s="364">
        <f t="shared" si="18"/>
        <v>0.0019902577354791924</v>
      </c>
      <c r="AM38" s="364">
        <f t="shared" si="18"/>
        <v>0.0020079731580296984</v>
      </c>
      <c r="AN38" s="364">
        <f t="shared" si="18"/>
        <v>0.0021174035538125053</v>
      </c>
      <c r="AO38" s="364">
        <f t="shared" si="18"/>
        <v>0.0019794313795433536</v>
      </c>
      <c r="AP38" s="364">
        <f t="shared" si="18"/>
        <v>0.002113833748211556</v>
      </c>
      <c r="AQ38" s="364">
        <f t="shared" si="18"/>
        <v>0.002026176367528815</v>
      </c>
      <c r="AR38" s="364">
        <f t="shared" si="18"/>
        <v>0.002291304535677119</v>
      </c>
      <c r="AS38" s="364">
        <f t="shared" si="18"/>
        <v>0.003177980625285362</v>
      </c>
      <c r="AT38" s="364">
        <f t="shared" si="17"/>
        <v>0.0033693127546784414</v>
      </c>
      <c r="AU38" s="364">
        <f t="shared" si="17"/>
        <v>0.0030438935998131386</v>
      </c>
      <c r="AV38" s="80"/>
      <c r="AW38" s="80"/>
      <c r="AX38" s="80"/>
      <c r="AY38" s="80"/>
      <c r="AZ38" s="80"/>
      <c r="BA38" s="80"/>
      <c r="BB38" s="80"/>
      <c r="BC38" s="80"/>
      <c r="BD38" s="80"/>
      <c r="BE38" s="80"/>
    </row>
    <row r="39" spans="24:57" ht="14.25">
      <c r="X39" s="384"/>
      <c r="Y39" s="379" t="s">
        <v>175</v>
      </c>
      <c r="Z39" s="259">
        <f aca="true" t="shared" si="19" ref="Z39:AS39">Z16/Z$14</f>
        <v>0.05431110462028087</v>
      </c>
      <c r="AA39" s="259" t="e">
        <f t="shared" si="19"/>
        <v>#DIV/0!</v>
      </c>
      <c r="AB39" s="259" t="e">
        <f t="shared" si="19"/>
        <v>#DIV/0!</v>
      </c>
      <c r="AC39" s="259" t="e">
        <f t="shared" si="19"/>
        <v>#DIV/0!</v>
      </c>
      <c r="AD39" s="259" t="e">
        <f t="shared" si="19"/>
        <v>#DIV/0!</v>
      </c>
      <c r="AE39" s="259" t="e">
        <f t="shared" si="19"/>
        <v>#DIV/0!</v>
      </c>
      <c r="AF39" s="259">
        <f t="shared" si="19"/>
        <v>0.05356955472700557</v>
      </c>
      <c r="AG39" s="259">
        <f t="shared" si="19"/>
        <v>0.06817282657440535</v>
      </c>
      <c r="AH39" s="259">
        <f t="shared" si="19"/>
        <v>0.08764820476168474</v>
      </c>
      <c r="AI39" s="259">
        <f t="shared" si="19"/>
        <v>0.10360263435355285</v>
      </c>
      <c r="AJ39" s="259">
        <f t="shared" si="19"/>
        <v>0.12225297640296146</v>
      </c>
      <c r="AK39" s="259">
        <f t="shared" si="19"/>
        <v>0.14275978480195128</v>
      </c>
      <c r="AL39" s="259">
        <f t="shared" si="19"/>
        <v>0.1369978694263387</v>
      </c>
      <c r="AM39" s="259">
        <f t="shared" si="19"/>
        <v>0.13669698091496182</v>
      </c>
      <c r="AN39" s="259">
        <f t="shared" si="19"/>
        <v>0.13445750024724282</v>
      </c>
      <c r="AO39" s="259">
        <f t="shared" si="19"/>
        <v>0.11591403858492784</v>
      </c>
      <c r="AP39" s="259">
        <f t="shared" si="19"/>
        <v>0.11960577075195393</v>
      </c>
      <c r="AQ39" s="259">
        <f t="shared" si="19"/>
        <v>0.12017108140328149</v>
      </c>
      <c r="AR39" s="259">
        <f t="shared" si="19"/>
        <v>0.1221185504322791</v>
      </c>
      <c r="AS39" s="259">
        <f t="shared" si="19"/>
        <v>0.11347450388851184</v>
      </c>
      <c r="AT39" s="259">
        <f t="shared" si="17"/>
        <v>0.12210980728013156</v>
      </c>
      <c r="AU39" s="259">
        <f t="shared" si="17"/>
        <v>0.0587212671961692</v>
      </c>
      <c r="AV39" s="80"/>
      <c r="AW39" s="80"/>
      <c r="AX39" s="80"/>
      <c r="AY39" s="80"/>
      <c r="AZ39" s="80"/>
      <c r="BA39" s="80"/>
      <c r="BB39" s="80"/>
      <c r="BC39" s="80"/>
      <c r="BD39" s="80"/>
      <c r="BE39" s="80"/>
    </row>
    <row r="40" spans="24:57" ht="14.25">
      <c r="X40" s="384"/>
      <c r="Y40" s="379" t="s">
        <v>176</v>
      </c>
      <c r="Z40" s="259">
        <f aca="true" t="shared" si="20" ref="Z40:AS40">Z17/Z$14</f>
        <v>0.7372954046636018</v>
      </c>
      <c r="AA40" s="259" t="e">
        <f t="shared" si="20"/>
        <v>#DIV/0!</v>
      </c>
      <c r="AB40" s="259" t="e">
        <f t="shared" si="20"/>
        <v>#DIV/0!</v>
      </c>
      <c r="AC40" s="259" t="e">
        <f t="shared" si="20"/>
        <v>#DIV/0!</v>
      </c>
      <c r="AD40" s="259" t="e">
        <f t="shared" si="20"/>
        <v>#DIV/0!</v>
      </c>
      <c r="AE40" s="259" t="e">
        <f t="shared" si="20"/>
        <v>#DIV/0!</v>
      </c>
      <c r="AF40" s="259">
        <f t="shared" si="20"/>
        <v>0.7207364533241896</v>
      </c>
      <c r="AG40" s="259">
        <f t="shared" si="20"/>
        <v>0.6790466186802965</v>
      </c>
      <c r="AH40" s="259">
        <f t="shared" si="20"/>
        <v>0.6185647901407353</v>
      </c>
      <c r="AI40" s="259">
        <f t="shared" si="20"/>
        <v>0.5361382196892492</v>
      </c>
      <c r="AJ40" s="259">
        <f t="shared" si="20"/>
        <v>0.38936508279701</v>
      </c>
      <c r="AK40" s="259">
        <f t="shared" si="20"/>
        <v>0.2632105063631819</v>
      </c>
      <c r="AL40" s="259">
        <f t="shared" si="20"/>
        <v>0.315159768204975</v>
      </c>
      <c r="AM40" s="259">
        <f t="shared" si="20"/>
        <v>0.2711491418544446</v>
      </c>
      <c r="AN40" s="259">
        <f t="shared" si="20"/>
        <v>0.25987572446067814</v>
      </c>
      <c r="AO40" s="259">
        <f t="shared" si="20"/>
        <v>0.2699905791157771</v>
      </c>
      <c r="AP40" s="259">
        <f t="shared" si="20"/>
        <v>0.32693992340387834</v>
      </c>
      <c r="AQ40" s="259">
        <f t="shared" si="20"/>
        <v>0.3098516822186931</v>
      </c>
      <c r="AR40" s="259">
        <f t="shared" si="20"/>
        <v>0.30052575246688323</v>
      </c>
      <c r="AS40" s="259">
        <f t="shared" si="20"/>
        <v>0.28558535411372654</v>
      </c>
      <c r="AT40" s="259">
        <f t="shared" si="17"/>
        <v>0.34912375206896334</v>
      </c>
      <c r="AU40" s="259">
        <f t="shared" si="17"/>
        <v>0.40350801839296424</v>
      </c>
      <c r="AV40" s="80"/>
      <c r="AW40" s="80"/>
      <c r="AX40" s="80"/>
      <c r="AY40" s="80"/>
      <c r="AZ40" s="80"/>
      <c r="BA40" s="80"/>
      <c r="BB40" s="80"/>
      <c r="BC40" s="80"/>
      <c r="BD40" s="80"/>
      <c r="BE40" s="80"/>
    </row>
    <row r="41" spans="24:57" ht="14.25">
      <c r="X41" s="397"/>
      <c r="Y41" s="379" t="s">
        <v>177</v>
      </c>
      <c r="Z41" s="259">
        <f aca="true" t="shared" si="21" ref="Z41:AS41">Z18/Z$14</f>
        <v>0.20342926321976523</v>
      </c>
      <c r="AA41" s="259" t="e">
        <f t="shared" si="21"/>
        <v>#DIV/0!</v>
      </c>
      <c r="AB41" s="259" t="e">
        <f t="shared" si="21"/>
        <v>#DIV/0!</v>
      </c>
      <c r="AC41" s="259" t="e">
        <f t="shared" si="21"/>
        <v>#DIV/0!</v>
      </c>
      <c r="AD41" s="259" t="e">
        <f t="shared" si="21"/>
        <v>#DIV/0!</v>
      </c>
      <c r="AE41" s="259" t="e">
        <f t="shared" si="21"/>
        <v>#DIV/0!</v>
      </c>
      <c r="AF41" s="259">
        <f t="shared" si="21"/>
        <v>0.22079695568614124</v>
      </c>
      <c r="AG41" s="259">
        <f t="shared" si="21"/>
        <v>0.24832418694042044</v>
      </c>
      <c r="AH41" s="259">
        <f t="shared" si="21"/>
        <v>0.2901102357280766</v>
      </c>
      <c r="AI41" s="259">
        <f t="shared" si="21"/>
        <v>0.3565759588115757</v>
      </c>
      <c r="AJ41" s="259">
        <f t="shared" si="21"/>
        <v>0.4855804994046237</v>
      </c>
      <c r="AK41" s="259">
        <f t="shared" si="21"/>
        <v>0.592161446384154</v>
      </c>
      <c r="AL41" s="259">
        <f t="shared" si="21"/>
        <v>0.5458521046332071</v>
      </c>
      <c r="AM41" s="259">
        <f t="shared" si="21"/>
        <v>0.5901459040725638</v>
      </c>
      <c r="AN41" s="259">
        <f t="shared" si="21"/>
        <v>0.6035493717382666</v>
      </c>
      <c r="AO41" s="259">
        <f t="shared" si="21"/>
        <v>0.6121159509197517</v>
      </c>
      <c r="AP41" s="259">
        <f t="shared" si="21"/>
        <v>0.551340472095956</v>
      </c>
      <c r="AQ41" s="259">
        <f t="shared" si="21"/>
        <v>0.5678238676751508</v>
      </c>
      <c r="AR41" s="259">
        <f t="shared" si="21"/>
        <v>0.5747741528491637</v>
      </c>
      <c r="AS41" s="259">
        <f t="shared" si="21"/>
        <v>0.5971574139113045</v>
      </c>
      <c r="AT41" s="259">
        <f t="shared" si="17"/>
        <v>0.5242884255498853</v>
      </c>
      <c r="AU41" s="259">
        <f>AU18/AU$14</f>
        <v>0.5333179131926703</v>
      </c>
      <c r="AV41" s="80"/>
      <c r="AW41" s="80"/>
      <c r="AX41" s="80"/>
      <c r="AY41" s="80"/>
      <c r="AZ41" s="80"/>
      <c r="BA41" s="80"/>
      <c r="BB41" s="80"/>
      <c r="BC41" s="80"/>
      <c r="BD41" s="80"/>
      <c r="BE41" s="80"/>
    </row>
    <row r="42" spans="24:57" ht="14.25">
      <c r="X42" s="385"/>
      <c r="Y42" s="396" t="s">
        <v>189</v>
      </c>
      <c r="Z42" s="315" t="s">
        <v>119</v>
      </c>
      <c r="AA42" s="315" t="s">
        <v>119</v>
      </c>
      <c r="AB42" s="315" t="s">
        <v>119</v>
      </c>
      <c r="AC42" s="315" t="s">
        <v>119</v>
      </c>
      <c r="AD42" s="315" t="s">
        <v>119</v>
      </c>
      <c r="AE42" s="315" t="s">
        <v>119</v>
      </c>
      <c r="AF42" s="401">
        <f aca="true" t="shared" si="22" ref="AF42:AT42">AF19/AF$14</f>
        <v>0</v>
      </c>
      <c r="AG42" s="401">
        <f t="shared" si="22"/>
        <v>0</v>
      </c>
      <c r="AH42" s="401">
        <f t="shared" si="22"/>
        <v>0</v>
      </c>
      <c r="AI42" s="401">
        <f t="shared" si="22"/>
        <v>0</v>
      </c>
      <c r="AJ42" s="401">
        <f t="shared" si="22"/>
        <v>0</v>
      </c>
      <c r="AK42" s="401">
        <f t="shared" si="22"/>
        <v>0</v>
      </c>
      <c r="AL42" s="401">
        <f t="shared" si="22"/>
        <v>0</v>
      </c>
      <c r="AM42" s="401">
        <f t="shared" si="22"/>
        <v>0</v>
      </c>
      <c r="AN42" s="401">
        <f t="shared" si="22"/>
        <v>0</v>
      </c>
      <c r="AO42" s="401">
        <f t="shared" si="22"/>
        <v>0</v>
      </c>
      <c r="AP42" s="401">
        <f t="shared" si="22"/>
        <v>0</v>
      </c>
      <c r="AQ42" s="363">
        <f t="shared" si="22"/>
        <v>0.00012719233534586212</v>
      </c>
      <c r="AR42" s="363">
        <f t="shared" si="22"/>
        <v>0.00029023971599691114</v>
      </c>
      <c r="AS42" s="363">
        <f t="shared" si="22"/>
        <v>0.00060474746117167</v>
      </c>
      <c r="AT42" s="362">
        <f t="shared" si="22"/>
        <v>0.0011087023463413445</v>
      </c>
      <c r="AU42" s="362">
        <f>AU19/AU$14</f>
        <v>0.001408907618383012</v>
      </c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</row>
    <row r="43" spans="24:57" ht="18.75">
      <c r="X43" s="386" t="s">
        <v>178</v>
      </c>
      <c r="Y43" s="387"/>
      <c r="Z43" s="400">
        <f>Z20/Z$20</f>
        <v>1</v>
      </c>
      <c r="AA43" s="400" t="e">
        <f aca="true" t="shared" si="23" ref="AA43:AS43">AA20/AA$20</f>
        <v>#DIV/0!</v>
      </c>
      <c r="AB43" s="400" t="e">
        <f t="shared" si="23"/>
        <v>#DIV/0!</v>
      </c>
      <c r="AC43" s="400" t="e">
        <f t="shared" si="23"/>
        <v>#DIV/0!</v>
      </c>
      <c r="AD43" s="400" t="e">
        <f t="shared" si="23"/>
        <v>#DIV/0!</v>
      </c>
      <c r="AE43" s="400" t="e">
        <f t="shared" si="23"/>
        <v>#DIV/0!</v>
      </c>
      <c r="AF43" s="400">
        <f t="shared" si="23"/>
        <v>1</v>
      </c>
      <c r="AG43" s="400">
        <f t="shared" si="23"/>
        <v>1</v>
      </c>
      <c r="AH43" s="400">
        <f t="shared" si="23"/>
        <v>1</v>
      </c>
      <c r="AI43" s="400">
        <f t="shared" si="23"/>
        <v>1</v>
      </c>
      <c r="AJ43" s="400">
        <f t="shared" si="23"/>
        <v>1</v>
      </c>
      <c r="AK43" s="400">
        <f t="shared" si="23"/>
        <v>1</v>
      </c>
      <c r="AL43" s="400">
        <f t="shared" si="23"/>
        <v>1</v>
      </c>
      <c r="AM43" s="400">
        <f t="shared" si="23"/>
        <v>1</v>
      </c>
      <c r="AN43" s="400">
        <f t="shared" si="23"/>
        <v>1</v>
      </c>
      <c r="AO43" s="400">
        <f t="shared" si="23"/>
        <v>1</v>
      </c>
      <c r="AP43" s="400">
        <f t="shared" si="23"/>
        <v>1</v>
      </c>
      <c r="AQ43" s="400">
        <f t="shared" si="23"/>
        <v>1</v>
      </c>
      <c r="AR43" s="400">
        <f t="shared" si="23"/>
        <v>1</v>
      </c>
      <c r="AS43" s="400">
        <f t="shared" si="23"/>
        <v>1</v>
      </c>
      <c r="AT43" s="400">
        <f aca="true" t="shared" si="24" ref="AT43:AU47">AT20/AT$20</f>
        <v>1</v>
      </c>
      <c r="AU43" s="400">
        <f>AU20/AU$20</f>
        <v>1</v>
      </c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</row>
    <row r="44" spans="24:57" ht="14.25">
      <c r="X44" s="386"/>
      <c r="Y44" s="381" t="s">
        <v>179</v>
      </c>
      <c r="Z44" s="259">
        <f aca="true" t="shared" si="25" ref="Z44:AS44">Z21/Z$20</f>
        <v>0.0070589799978314416</v>
      </c>
      <c r="AA44" s="259" t="e">
        <f t="shared" si="25"/>
        <v>#DIV/0!</v>
      </c>
      <c r="AB44" s="259" t="e">
        <f t="shared" si="25"/>
        <v>#DIV/0!</v>
      </c>
      <c r="AC44" s="259" t="e">
        <f t="shared" si="25"/>
        <v>#DIV/0!</v>
      </c>
      <c r="AD44" s="259" t="e">
        <f t="shared" si="25"/>
        <v>#DIV/0!</v>
      </c>
      <c r="AE44" s="259" t="e">
        <f t="shared" si="25"/>
        <v>#DIV/0!</v>
      </c>
      <c r="AF44" s="259">
        <f t="shared" si="25"/>
        <v>0.007045387214616826</v>
      </c>
      <c r="AG44" s="259">
        <f t="shared" si="25"/>
        <v>0.008177766816966092</v>
      </c>
      <c r="AH44" s="259">
        <f t="shared" si="25"/>
        <v>0.012748268571186105</v>
      </c>
      <c r="AI44" s="259">
        <f t="shared" si="25"/>
        <v>0.029822133861660865</v>
      </c>
      <c r="AJ44" s="259">
        <f t="shared" si="25"/>
        <v>0.0693130701042158</v>
      </c>
      <c r="AK44" s="259">
        <f t="shared" si="25"/>
        <v>0.14296456396454796</v>
      </c>
      <c r="AL44" s="259">
        <f t="shared" si="25"/>
        <v>0.19240517628664117</v>
      </c>
      <c r="AM44" s="259">
        <f t="shared" si="25"/>
        <v>0.201326213713916</v>
      </c>
      <c r="AN44" s="259">
        <f t="shared" si="25"/>
        <v>0.2142264549385104</v>
      </c>
      <c r="AO44" s="259">
        <f t="shared" si="25"/>
        <v>0.2180231502714031</v>
      </c>
      <c r="AP44" s="259">
        <f t="shared" si="25"/>
        <v>0.24070814328965745</v>
      </c>
      <c r="AQ44" s="259">
        <f t="shared" si="25"/>
        <v>0.22217800144167182</v>
      </c>
      <c r="AR44" s="259">
        <f t="shared" si="25"/>
        <v>0.2471591473979792</v>
      </c>
      <c r="AS44" s="259">
        <f t="shared" si="25"/>
        <v>0.17191907079729185</v>
      </c>
      <c r="AT44" s="259">
        <f t="shared" si="24"/>
        <v>0.12910035431338204</v>
      </c>
      <c r="AU44" s="259">
        <f>AU21/AU$20</f>
        <v>0.16532411370919783</v>
      </c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</row>
    <row r="45" spans="24:57" ht="18.75">
      <c r="X45" s="386"/>
      <c r="Y45" s="381" t="s">
        <v>180</v>
      </c>
      <c r="Z45" s="259">
        <f aca="true" t="shared" si="26" ref="Z45:AS45">Z22/Z$20</f>
        <v>0.2781238119145588</v>
      </c>
      <c r="AA45" s="259" t="e">
        <f t="shared" si="26"/>
        <v>#DIV/0!</v>
      </c>
      <c r="AB45" s="259" t="e">
        <f t="shared" si="26"/>
        <v>#DIV/0!</v>
      </c>
      <c r="AC45" s="259" t="e">
        <f t="shared" si="26"/>
        <v>#DIV/0!</v>
      </c>
      <c r="AD45" s="259" t="e">
        <f t="shared" si="26"/>
        <v>#DIV/0!</v>
      </c>
      <c r="AE45" s="259" t="e">
        <f t="shared" si="26"/>
        <v>#DIV/0!</v>
      </c>
      <c r="AF45" s="259">
        <f t="shared" si="26"/>
        <v>0.27758825625590294</v>
      </c>
      <c r="AG45" s="259">
        <f t="shared" si="26"/>
        <v>0.23851819882817765</v>
      </c>
      <c r="AH45" s="259">
        <f t="shared" si="26"/>
        <v>0.17210162571101242</v>
      </c>
      <c r="AI45" s="259">
        <f t="shared" si="26"/>
        <v>0.15437339881330328</v>
      </c>
      <c r="AJ45" s="259">
        <f t="shared" si="26"/>
        <v>0.16429764765443744</v>
      </c>
      <c r="AK45" s="259">
        <f t="shared" si="26"/>
        <v>0.11969126285404014</v>
      </c>
      <c r="AL45" s="259">
        <f t="shared" si="26"/>
        <v>0.1322785586970658</v>
      </c>
      <c r="AM45" s="259">
        <f t="shared" si="26"/>
        <v>0.15420731263193568</v>
      </c>
      <c r="AN45" s="259">
        <f t="shared" si="26"/>
        <v>0.15466566892655598</v>
      </c>
      <c r="AO45" s="259">
        <f t="shared" si="26"/>
        <v>0.15008186643417995</v>
      </c>
      <c r="AP45" s="259">
        <f t="shared" si="26"/>
        <v>0.20281439015494604</v>
      </c>
      <c r="AQ45" s="259">
        <f t="shared" si="26"/>
        <v>0.2782332071443143</v>
      </c>
      <c r="AR45" s="259">
        <f t="shared" si="26"/>
        <v>0.27199935164552086</v>
      </c>
      <c r="AS45" s="259">
        <f t="shared" si="26"/>
        <v>0.339429960292089</v>
      </c>
      <c r="AT45" s="259">
        <f t="shared" si="24"/>
        <v>0.14071938620158642</v>
      </c>
      <c r="AU45" s="259">
        <f t="shared" si="24"/>
        <v>0.10651169322256789</v>
      </c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</row>
    <row r="46" spans="24:57" ht="14.25">
      <c r="X46" s="386"/>
      <c r="Y46" s="381" t="s">
        <v>181</v>
      </c>
      <c r="Z46" s="259">
        <f aca="true" t="shared" si="27" ref="Z46:AS46">Z23/Z$20</f>
        <v>0.06496750948724718</v>
      </c>
      <c r="AA46" s="259" t="e">
        <f t="shared" si="27"/>
        <v>#DIV/0!</v>
      </c>
      <c r="AB46" s="259" t="e">
        <f t="shared" si="27"/>
        <v>#DIV/0!</v>
      </c>
      <c r="AC46" s="259" t="e">
        <f t="shared" si="27"/>
        <v>#DIV/0!</v>
      </c>
      <c r="AD46" s="259" t="e">
        <f t="shared" si="27"/>
        <v>#DIV/0!</v>
      </c>
      <c r="AE46" s="259" t="e">
        <f t="shared" si="27"/>
        <v>#DIV/0!</v>
      </c>
      <c r="AF46" s="259">
        <f t="shared" si="27"/>
        <v>0.0665425571609874</v>
      </c>
      <c r="AG46" s="259">
        <f t="shared" si="27"/>
        <v>0.08163678645470789</v>
      </c>
      <c r="AH46" s="259">
        <f t="shared" si="27"/>
        <v>0.11772420285963765</v>
      </c>
      <c r="AI46" s="259">
        <f t="shared" si="27"/>
        <v>0.1370000733385846</v>
      </c>
      <c r="AJ46" s="259">
        <f t="shared" si="27"/>
        <v>0.21951431490300624</v>
      </c>
      <c r="AK46" s="259">
        <f t="shared" si="27"/>
        <v>0.3130453237006796</v>
      </c>
      <c r="AL46" s="259">
        <f t="shared" si="27"/>
        <v>0.30198263298704703</v>
      </c>
      <c r="AM46" s="259">
        <f t="shared" si="27"/>
        <v>0.3406397130912908</v>
      </c>
      <c r="AN46" s="259">
        <f t="shared" si="27"/>
        <v>0.3557999400965343</v>
      </c>
      <c r="AO46" s="259">
        <f t="shared" si="27"/>
        <v>0.3893701048859335</v>
      </c>
      <c r="AP46" s="259">
        <f t="shared" si="27"/>
        <v>0.36038299818599084</v>
      </c>
      <c r="AQ46" s="259">
        <f t="shared" si="27"/>
        <v>0.2931905872575357</v>
      </c>
      <c r="AR46" s="259">
        <f t="shared" si="27"/>
        <v>0.2715579871518831</v>
      </c>
      <c r="AS46" s="259">
        <f t="shared" si="27"/>
        <v>0.25096752445584686</v>
      </c>
      <c r="AT46" s="259">
        <f t="shared" si="24"/>
        <v>0.327508692017742</v>
      </c>
      <c r="AU46" s="259">
        <f t="shared" si="24"/>
        <v>0.37795136176333044</v>
      </c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</row>
    <row r="47" spans="24:57" ht="15" thickBot="1">
      <c r="X47" s="388"/>
      <c r="Y47" s="389" t="s">
        <v>182</v>
      </c>
      <c r="Z47" s="261">
        <f aca="true" t="shared" si="28" ref="Z47:AS47">Z24/Z$20</f>
        <v>0.6498496986003625</v>
      </c>
      <c r="AA47" s="261" t="e">
        <f t="shared" si="28"/>
        <v>#DIV/0!</v>
      </c>
      <c r="AB47" s="261" t="e">
        <f t="shared" si="28"/>
        <v>#DIV/0!</v>
      </c>
      <c r="AC47" s="261" t="e">
        <f t="shared" si="28"/>
        <v>#DIV/0!</v>
      </c>
      <c r="AD47" s="261" t="e">
        <f t="shared" si="28"/>
        <v>#DIV/0!</v>
      </c>
      <c r="AE47" s="261" t="e">
        <f t="shared" si="28"/>
        <v>#DIV/0!</v>
      </c>
      <c r="AF47" s="261">
        <f t="shared" si="28"/>
        <v>0.6488237993684928</v>
      </c>
      <c r="AG47" s="261">
        <f t="shared" si="28"/>
        <v>0.6716672479001483</v>
      </c>
      <c r="AH47" s="261">
        <f t="shared" si="28"/>
        <v>0.6974259028581639</v>
      </c>
      <c r="AI47" s="261">
        <f t="shared" si="28"/>
        <v>0.6788043939864512</v>
      </c>
      <c r="AJ47" s="261">
        <f t="shared" si="28"/>
        <v>0.5468749673383405</v>
      </c>
      <c r="AK47" s="261">
        <f t="shared" si="28"/>
        <v>0.4242988494807324</v>
      </c>
      <c r="AL47" s="261">
        <f t="shared" si="28"/>
        <v>0.3733336320292461</v>
      </c>
      <c r="AM47" s="261">
        <f t="shared" si="28"/>
        <v>0.3038267605628575</v>
      </c>
      <c r="AN47" s="261">
        <f t="shared" si="28"/>
        <v>0.27530793603839926</v>
      </c>
      <c r="AO47" s="261">
        <f t="shared" si="28"/>
        <v>0.24252487840848347</v>
      </c>
      <c r="AP47" s="261">
        <f t="shared" si="28"/>
        <v>0.19609446836940567</v>
      </c>
      <c r="AQ47" s="261">
        <f t="shared" si="28"/>
        <v>0.20639820415647814</v>
      </c>
      <c r="AR47" s="261">
        <f t="shared" si="28"/>
        <v>0.20928351380461688</v>
      </c>
      <c r="AS47" s="261">
        <f t="shared" si="28"/>
        <v>0.23768344445477238</v>
      </c>
      <c r="AT47" s="261">
        <f t="shared" si="24"/>
        <v>0.40267156746728955</v>
      </c>
      <c r="AU47" s="261">
        <f>AU24/AU$20</f>
        <v>0.35021283130490394</v>
      </c>
      <c r="AV47" s="82"/>
      <c r="AW47" s="82"/>
      <c r="AX47" s="82"/>
      <c r="AY47" s="82"/>
      <c r="AZ47" s="82"/>
      <c r="BA47" s="82"/>
      <c r="BB47" s="82"/>
      <c r="BC47" s="82"/>
      <c r="BD47" s="82"/>
      <c r="BE47" s="82"/>
    </row>
    <row r="48" spans="2:59" ht="15" thickTop="1">
      <c r="B48" s="1" t="s">
        <v>129</v>
      </c>
      <c r="X48" s="390"/>
      <c r="Y48" s="391"/>
      <c r="Z48" s="262"/>
      <c r="AA48" s="262"/>
      <c r="AB48" s="262"/>
      <c r="AC48" s="262"/>
      <c r="AD48" s="262"/>
      <c r="AE48" s="262"/>
      <c r="AF48" s="262"/>
      <c r="AG48" s="262"/>
      <c r="AH48" s="262"/>
      <c r="AI48" s="262"/>
      <c r="AJ48" s="262"/>
      <c r="AK48" s="262"/>
      <c r="AL48" s="262"/>
      <c r="AM48" s="262"/>
      <c r="AN48" s="262"/>
      <c r="AO48" s="262"/>
      <c r="AP48" s="262"/>
      <c r="AQ48" s="262"/>
      <c r="AR48" s="262"/>
      <c r="AS48" s="262"/>
      <c r="AT48" s="262"/>
      <c r="AU48" s="262"/>
      <c r="AV48" s="83">
        <f aca="true" t="shared" si="29" ref="AV48:BE48">SUM(AV29:AV47)</f>
        <v>0</v>
      </c>
      <c r="AW48" s="83">
        <f t="shared" si="29"/>
        <v>0</v>
      </c>
      <c r="AX48" s="83">
        <f t="shared" si="29"/>
        <v>0</v>
      </c>
      <c r="AY48" s="83">
        <f t="shared" si="29"/>
        <v>0</v>
      </c>
      <c r="AZ48" s="83">
        <f t="shared" si="29"/>
        <v>0</v>
      </c>
      <c r="BA48" s="83">
        <f t="shared" si="29"/>
        <v>0</v>
      </c>
      <c r="BB48" s="83">
        <f t="shared" si="29"/>
        <v>0</v>
      </c>
      <c r="BC48" s="83">
        <f t="shared" si="29"/>
        <v>0</v>
      </c>
      <c r="BD48" s="83">
        <f t="shared" si="29"/>
        <v>0</v>
      </c>
      <c r="BE48" s="83">
        <f t="shared" si="29"/>
        <v>0</v>
      </c>
      <c r="BG48" s="222"/>
    </row>
    <row r="49" ht="14.25"/>
    <row r="50" ht="14.25">
      <c r="X50" s="373" t="s">
        <v>185</v>
      </c>
    </row>
    <row r="51" spans="24:47" ht="28.5">
      <c r="X51" s="374"/>
      <c r="Y51" s="375"/>
      <c r="Z51" s="321" t="s">
        <v>101</v>
      </c>
      <c r="AA51" s="322" t="e">
        <f aca="true" t="shared" si="30" ref="AA51:AP51">Z51+1</f>
        <v>#VALUE!</v>
      </c>
      <c r="AB51" s="322" t="e">
        <f t="shared" si="30"/>
        <v>#VALUE!</v>
      </c>
      <c r="AC51" s="322" t="e">
        <f t="shared" si="30"/>
        <v>#VALUE!</v>
      </c>
      <c r="AD51" s="322" t="e">
        <f t="shared" si="30"/>
        <v>#VALUE!</v>
      </c>
      <c r="AE51" s="322" t="e">
        <f t="shared" si="30"/>
        <v>#VALUE!</v>
      </c>
      <c r="AF51" s="322">
        <v>1995</v>
      </c>
      <c r="AG51" s="322">
        <f t="shared" si="30"/>
        <v>1996</v>
      </c>
      <c r="AH51" s="322">
        <f t="shared" si="30"/>
        <v>1997</v>
      </c>
      <c r="AI51" s="322">
        <f t="shared" si="30"/>
        <v>1998</v>
      </c>
      <c r="AJ51" s="322">
        <f t="shared" si="30"/>
        <v>1999</v>
      </c>
      <c r="AK51" s="322">
        <f t="shared" si="30"/>
        <v>2000</v>
      </c>
      <c r="AL51" s="322">
        <f t="shared" si="30"/>
        <v>2001</v>
      </c>
      <c r="AM51" s="322">
        <f t="shared" si="30"/>
        <v>2002</v>
      </c>
      <c r="AN51" s="322">
        <f t="shared" si="30"/>
        <v>2003</v>
      </c>
      <c r="AO51" s="322">
        <f t="shared" si="30"/>
        <v>2004</v>
      </c>
      <c r="AP51" s="322">
        <f t="shared" si="30"/>
        <v>2005</v>
      </c>
      <c r="AQ51" s="322">
        <f>AP51+1</f>
        <v>2006</v>
      </c>
      <c r="AR51" s="322">
        <f>AQ51+1</f>
        <v>2007</v>
      </c>
      <c r="AS51" s="323">
        <v>2008</v>
      </c>
      <c r="AT51" s="323">
        <v>2009</v>
      </c>
      <c r="AU51" s="323" t="s">
        <v>146</v>
      </c>
    </row>
    <row r="52" spans="24:59" ht="14.25">
      <c r="X52" s="376" t="s">
        <v>126</v>
      </c>
      <c r="Y52" s="377"/>
      <c r="Z52" s="263"/>
      <c r="AA52" s="253">
        <f aca="true" t="shared" si="31" ref="AA52:AR52">AA6/$Z6-1</f>
        <v>-1</v>
      </c>
      <c r="AB52" s="253">
        <f t="shared" si="31"/>
        <v>-1</v>
      </c>
      <c r="AC52" s="253">
        <f t="shared" si="31"/>
        <v>-1</v>
      </c>
      <c r="AD52" s="253">
        <f t="shared" si="31"/>
        <v>-1</v>
      </c>
      <c r="AE52" s="253">
        <f t="shared" si="31"/>
        <v>-1</v>
      </c>
      <c r="AF52" s="253">
        <f t="shared" si="31"/>
        <v>0.002392812545653822</v>
      </c>
      <c r="AG52" s="253">
        <f t="shared" si="31"/>
        <v>-0.015120244390040782</v>
      </c>
      <c r="AH52" s="253">
        <f t="shared" si="31"/>
        <v>-0.01517384804948052</v>
      </c>
      <c r="AI52" s="253">
        <f t="shared" si="31"/>
        <v>-0.0393750933997814</v>
      </c>
      <c r="AJ52" s="253">
        <f t="shared" si="31"/>
        <v>-0.013722053260498135</v>
      </c>
      <c r="AK52" s="253">
        <f t="shared" si="31"/>
        <v>-0.06982897216632766</v>
      </c>
      <c r="AL52" s="253">
        <f t="shared" si="31"/>
        <v>-0.2000685962722204</v>
      </c>
      <c r="AM52" s="253">
        <f t="shared" si="31"/>
        <v>-0.3225232665628145</v>
      </c>
      <c r="AN52" s="253">
        <f t="shared" si="31"/>
        <v>-0.31912643101347105</v>
      </c>
      <c r="AO52" s="253">
        <f t="shared" si="31"/>
        <v>-0.47790473679563317</v>
      </c>
      <c r="AP52" s="253">
        <f t="shared" si="31"/>
        <v>-0.4772204570871008</v>
      </c>
      <c r="AQ52" s="253">
        <f t="shared" si="31"/>
        <v>-0.41904157866483327</v>
      </c>
      <c r="AR52" s="253">
        <f t="shared" si="31"/>
        <v>-0.3429955250716302</v>
      </c>
      <c r="AS52" s="253">
        <f aca="true" t="shared" si="32" ref="AS52:AT56">AS6/$Z6-1</f>
        <v>-0.24310081811968642</v>
      </c>
      <c r="AT52" s="253">
        <f t="shared" si="32"/>
        <v>-0.18096522284218353</v>
      </c>
      <c r="AU52" s="253">
        <f>AU6/$Z6-1</f>
        <v>-0.09674043920420083</v>
      </c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G52" s="222"/>
    </row>
    <row r="53" spans="24:57" ht="14.25">
      <c r="X53" s="378"/>
      <c r="Y53" s="379" t="s">
        <v>168</v>
      </c>
      <c r="Z53" s="63"/>
      <c r="AA53" s="182">
        <f aca="true" t="shared" si="33" ref="AA53:AR53">AA7/$Z7-1</f>
        <v>-1</v>
      </c>
      <c r="AB53" s="182">
        <f t="shared" si="33"/>
        <v>-1</v>
      </c>
      <c r="AC53" s="182">
        <f t="shared" si="33"/>
        <v>-1</v>
      </c>
      <c r="AD53" s="182">
        <f t="shared" si="33"/>
        <v>-1</v>
      </c>
      <c r="AE53" s="182">
        <f t="shared" si="33"/>
        <v>-1</v>
      </c>
      <c r="AF53" s="182">
        <f t="shared" si="33"/>
        <v>-0.0034364261168384758</v>
      </c>
      <c r="AG53" s="182">
        <f t="shared" si="33"/>
        <v>-0.08384879725085903</v>
      </c>
      <c r="AH53" s="182">
        <f t="shared" si="33"/>
        <v>-0.13676975945017178</v>
      </c>
      <c r="AI53" s="182">
        <f t="shared" si="33"/>
        <v>-0.19037800687285222</v>
      </c>
      <c r="AJ53" s="182">
        <f t="shared" si="33"/>
        <v>-0.17182130584192434</v>
      </c>
      <c r="AK53" s="182">
        <f t="shared" si="33"/>
        <v>-0.2714776632302406</v>
      </c>
      <c r="AL53" s="182">
        <f t="shared" si="33"/>
        <v>-0.45154639175257727</v>
      </c>
      <c r="AM53" s="182">
        <f t="shared" si="33"/>
        <v>-0.6419243986254295</v>
      </c>
      <c r="AN53" s="182">
        <f t="shared" si="33"/>
        <v>-0.7049484536082473</v>
      </c>
      <c r="AO53" s="182">
        <f t="shared" si="33"/>
        <v>-0.9402061855670103</v>
      </c>
      <c r="AP53" s="182">
        <f t="shared" si="33"/>
        <v>-0.9727835051546392</v>
      </c>
      <c r="AQ53" s="182">
        <f t="shared" si="33"/>
        <v>-0.9614089347079038</v>
      </c>
      <c r="AR53" s="182">
        <f t="shared" si="33"/>
        <v>-0.9872164948453608</v>
      </c>
      <c r="AS53" s="182">
        <f t="shared" si="32"/>
        <v>-0.9724398625429553</v>
      </c>
      <c r="AT53" s="182">
        <f t="shared" si="32"/>
        <v>-0.9976632302405498</v>
      </c>
      <c r="AU53" s="182">
        <f>AU7/$Z7-1</f>
        <v>-0.9975257731958763</v>
      </c>
      <c r="AV53" s="80"/>
      <c r="AW53" s="80"/>
      <c r="AX53" s="80"/>
      <c r="AY53" s="80"/>
      <c r="AZ53" s="80"/>
      <c r="BA53" s="80"/>
      <c r="BB53" s="80"/>
      <c r="BC53" s="80"/>
      <c r="BD53" s="80"/>
      <c r="BE53" s="80"/>
    </row>
    <row r="54" spans="24:57" ht="14.25">
      <c r="X54" s="378"/>
      <c r="Y54" s="380" t="s">
        <v>128</v>
      </c>
      <c r="Z54" s="63"/>
      <c r="AA54" s="182">
        <f aca="true" t="shared" si="34" ref="AA54:AR54">AA8/$Z8-1</f>
        <v>-1</v>
      </c>
      <c r="AB54" s="182">
        <f t="shared" si="34"/>
        <v>-1</v>
      </c>
      <c r="AC54" s="182">
        <f t="shared" si="34"/>
        <v>-1</v>
      </c>
      <c r="AD54" s="182">
        <f t="shared" si="34"/>
        <v>-1</v>
      </c>
      <c r="AE54" s="182">
        <f t="shared" si="34"/>
        <v>-1</v>
      </c>
      <c r="AF54" s="182">
        <f t="shared" si="34"/>
        <v>0.1458178207992058</v>
      </c>
      <c r="AG54" s="182">
        <f t="shared" si="34"/>
        <v>0.08877942608396827</v>
      </c>
      <c r="AH54" s="182">
        <f t="shared" si="34"/>
        <v>-0.08645493250854386</v>
      </c>
      <c r="AI54" s="182">
        <f t="shared" si="34"/>
        <v>-0.35365713958416867</v>
      </c>
      <c r="AJ54" s="182">
        <f t="shared" si="34"/>
        <v>-0.6132510453061458</v>
      </c>
      <c r="AK54" s="182">
        <f t="shared" si="34"/>
        <v>-0.38465595585848744</v>
      </c>
      <c r="AL54" s="182">
        <f t="shared" si="34"/>
        <v>-0.10068350611909815</v>
      </c>
      <c r="AM54" s="182">
        <f t="shared" si="34"/>
        <v>-0.13864625694484245</v>
      </c>
      <c r="AN54" s="182">
        <f t="shared" si="34"/>
        <v>0.042182160108444444</v>
      </c>
      <c r="AO54" s="182">
        <f t="shared" si="34"/>
        <v>0.07833113771311817</v>
      </c>
      <c r="AP54" s="182">
        <f t="shared" si="34"/>
        <v>-0.15829467132520003</v>
      </c>
      <c r="AQ54" s="182">
        <f t="shared" si="34"/>
        <v>-0.32868673272619664</v>
      </c>
      <c r="AR54" s="182">
        <f t="shared" si="34"/>
        <v>-0.3318011722702714</v>
      </c>
      <c r="AS54" s="182">
        <f t="shared" si="32"/>
        <v>-0.445749088340302</v>
      </c>
      <c r="AT54" s="182">
        <f t="shared" si="32"/>
        <v>-0.5647922752353134</v>
      </c>
      <c r="AU54" s="182">
        <f>AU8/$Z8-1</f>
        <v>-0.7942274280695725</v>
      </c>
      <c r="AV54" s="80"/>
      <c r="AW54" s="80"/>
      <c r="AX54" s="80"/>
      <c r="AY54" s="80"/>
      <c r="AZ54" s="80"/>
      <c r="BA54" s="80"/>
      <c r="BB54" s="80"/>
      <c r="BC54" s="80"/>
      <c r="BD54" s="80"/>
      <c r="BE54" s="80"/>
    </row>
    <row r="55" spans="24:57" ht="14.25">
      <c r="X55" s="378"/>
      <c r="Y55" s="379" t="s">
        <v>169</v>
      </c>
      <c r="Z55" s="63"/>
      <c r="AA55" s="182">
        <f aca="true" t="shared" si="35" ref="AA55:AR55">AA9/$Z9-1</f>
        <v>-1</v>
      </c>
      <c r="AB55" s="182">
        <f t="shared" si="35"/>
        <v>-1</v>
      </c>
      <c r="AC55" s="182">
        <f t="shared" si="35"/>
        <v>-1</v>
      </c>
      <c r="AD55" s="182">
        <f t="shared" si="35"/>
        <v>-1</v>
      </c>
      <c r="AE55" s="182">
        <f t="shared" si="35"/>
        <v>-1</v>
      </c>
      <c r="AF55" s="182">
        <f t="shared" si="35"/>
        <v>0.04122255685075027</v>
      </c>
      <c r="AG55" s="182">
        <f t="shared" si="35"/>
        <v>0.4952971668999808</v>
      </c>
      <c r="AH55" s="182">
        <f t="shared" si="35"/>
        <v>0.9611639325436325</v>
      </c>
      <c r="AI55" s="182">
        <f t="shared" si="35"/>
        <v>1.3907281002396314</v>
      </c>
      <c r="AJ55" s="182">
        <f t="shared" si="35"/>
        <v>1.826354608877927</v>
      </c>
      <c r="AK55" s="182">
        <f t="shared" si="35"/>
        <v>2.331078412405273</v>
      </c>
      <c r="AL55" s="182">
        <f t="shared" si="35"/>
        <v>2.9914765789694076</v>
      </c>
      <c r="AM55" s="182">
        <f t="shared" si="35"/>
        <v>3.917950035101372</v>
      </c>
      <c r="AN55" s="182">
        <f t="shared" si="35"/>
        <v>5.091798541601986</v>
      </c>
      <c r="AO55" s="182">
        <f t="shared" si="35"/>
        <v>6.6561519005296566</v>
      </c>
      <c r="AP55" s="182">
        <f t="shared" si="35"/>
        <v>8.499157730268545</v>
      </c>
      <c r="AQ55" s="182">
        <f t="shared" si="35"/>
        <v>10.494034932859195</v>
      </c>
      <c r="AR55" s="182">
        <f t="shared" si="35"/>
        <v>13.179323991721931</v>
      </c>
      <c r="AS55" s="182">
        <f t="shared" si="32"/>
        <v>15.43970830376216</v>
      </c>
      <c r="AT55" s="182">
        <f t="shared" si="32"/>
        <v>17.75006873833834</v>
      </c>
      <c r="AU55" s="182">
        <f>AU9/$Z9-1</f>
        <v>20.171614326126413</v>
      </c>
      <c r="AV55" s="80"/>
      <c r="AW55" s="80"/>
      <c r="AX55" s="80"/>
      <c r="AY55" s="80"/>
      <c r="AZ55" s="80"/>
      <c r="BA55" s="80"/>
      <c r="BB55" s="80"/>
      <c r="BC55" s="80"/>
      <c r="BD55" s="80"/>
      <c r="BE55" s="80"/>
    </row>
    <row r="56" spans="24:57" ht="14.25">
      <c r="X56" s="378"/>
      <c r="Y56" s="379" t="s">
        <v>170</v>
      </c>
      <c r="Z56" s="63"/>
      <c r="AA56" s="182">
        <f aca="true" t="shared" si="36" ref="AA56:AR56">AA10/$Z10-1</f>
        <v>-1</v>
      </c>
      <c r="AB56" s="182">
        <f t="shared" si="36"/>
        <v>-1</v>
      </c>
      <c r="AC56" s="182">
        <f t="shared" si="36"/>
        <v>-1</v>
      </c>
      <c r="AD56" s="182">
        <f t="shared" si="36"/>
        <v>-1</v>
      </c>
      <c r="AE56" s="182">
        <f t="shared" si="36"/>
        <v>-1</v>
      </c>
      <c r="AF56" s="182">
        <f t="shared" si="36"/>
        <v>0</v>
      </c>
      <c r="AG56" s="182">
        <f t="shared" si="36"/>
        <v>-0.08951655746414022</v>
      </c>
      <c r="AH56" s="182">
        <f t="shared" si="36"/>
        <v>-0.057774039312909475</v>
      </c>
      <c r="AI56" s="182">
        <f t="shared" si="36"/>
        <v>-0.09354524526297148</v>
      </c>
      <c r="AJ56" s="182">
        <f t="shared" si="36"/>
        <v>-0.08491234283690463</v>
      </c>
      <c r="AK56" s="182">
        <f t="shared" si="36"/>
        <v>-0.025345316097042603</v>
      </c>
      <c r="AL56" s="182">
        <f t="shared" si="36"/>
        <v>-0.09148773685142564</v>
      </c>
      <c r="AM56" s="182">
        <f t="shared" si="36"/>
        <v>-0.011302461483973736</v>
      </c>
      <c r="AN56" s="182">
        <f t="shared" si="36"/>
        <v>0.47147821852310967</v>
      </c>
      <c r="AO56" s="182">
        <f t="shared" si="36"/>
        <v>0.33388414202231265</v>
      </c>
      <c r="AP56" s="182">
        <f t="shared" si="36"/>
        <v>-0.19337037364972542</v>
      </c>
      <c r="AQ56" s="182">
        <f t="shared" si="36"/>
        <v>-0.3132813883477953</v>
      </c>
      <c r="AR56" s="182">
        <f t="shared" si="36"/>
        <v>-0.2990946520276252</v>
      </c>
      <c r="AS56" s="182">
        <f t="shared" si="32"/>
        <v>-0.3660859748539047</v>
      </c>
      <c r="AT56" s="182">
        <f t="shared" si="32"/>
        <v>-0.3576688949884894</v>
      </c>
      <c r="AU56" s="182">
        <f>AU10/$Z10-1</f>
        <v>-0.355927926332566</v>
      </c>
      <c r="AV56" s="80"/>
      <c r="AW56" s="80"/>
      <c r="AX56" s="80"/>
      <c r="AY56" s="80"/>
      <c r="AZ56" s="80"/>
      <c r="BA56" s="80"/>
      <c r="BB56" s="80"/>
      <c r="BC56" s="80"/>
      <c r="BD56" s="80"/>
      <c r="BE56" s="80"/>
    </row>
    <row r="57" spans="24:57" ht="14.25">
      <c r="X57" s="378"/>
      <c r="Y57" s="381" t="s">
        <v>171</v>
      </c>
      <c r="Z57" s="63"/>
      <c r="AA57" s="264"/>
      <c r="AB57" s="264"/>
      <c r="AC57" s="264"/>
      <c r="AD57" s="264"/>
      <c r="AE57" s="264"/>
      <c r="AF57" s="315" t="s">
        <v>188</v>
      </c>
      <c r="AG57" s="315" t="s">
        <v>188</v>
      </c>
      <c r="AH57" s="315" t="s">
        <v>188</v>
      </c>
      <c r="AI57" s="315" t="s">
        <v>188</v>
      </c>
      <c r="AJ57" s="315" t="s">
        <v>188</v>
      </c>
      <c r="AK57" s="315" t="s">
        <v>188</v>
      </c>
      <c r="AL57" s="315" t="s">
        <v>188</v>
      </c>
      <c r="AM57" s="315" t="s">
        <v>188</v>
      </c>
      <c r="AN57" s="315" t="s">
        <v>188</v>
      </c>
      <c r="AO57" s="315" t="s">
        <v>188</v>
      </c>
      <c r="AP57" s="315" t="s">
        <v>188</v>
      </c>
      <c r="AQ57" s="315" t="s">
        <v>188</v>
      </c>
      <c r="AR57" s="315" t="s">
        <v>188</v>
      </c>
      <c r="AS57" s="315" t="s">
        <v>188</v>
      </c>
      <c r="AT57" s="315" t="s">
        <v>188</v>
      </c>
      <c r="AU57" s="315" t="s">
        <v>188</v>
      </c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</row>
    <row r="58" spans="24:57" ht="14.25">
      <c r="X58" s="378"/>
      <c r="Y58" s="381" t="s">
        <v>172</v>
      </c>
      <c r="Z58" s="63"/>
      <c r="AA58" s="264">
        <f aca="true" t="shared" si="37" ref="AA58:AU58">AA12/$Z12-1</f>
        <v>-1</v>
      </c>
      <c r="AB58" s="264">
        <f t="shared" si="37"/>
        <v>-1</v>
      </c>
      <c r="AC58" s="264">
        <f t="shared" si="37"/>
        <v>-1</v>
      </c>
      <c r="AD58" s="264">
        <f t="shared" si="37"/>
        <v>-1</v>
      </c>
      <c r="AE58" s="264">
        <f t="shared" si="37"/>
        <v>-1</v>
      </c>
      <c r="AF58" s="264">
        <f t="shared" si="37"/>
        <v>0</v>
      </c>
      <c r="AG58" s="264">
        <f t="shared" si="37"/>
        <v>0.5261904761904761</v>
      </c>
      <c r="AH58" s="264">
        <f t="shared" si="37"/>
        <v>0.9395714285714285</v>
      </c>
      <c r="AI58" s="264">
        <f t="shared" si="37"/>
        <v>1.0964761904761904</v>
      </c>
      <c r="AJ58" s="264">
        <f t="shared" si="37"/>
        <v>1.0588571428571432</v>
      </c>
      <c r="AK58" s="264">
        <f t="shared" si="37"/>
        <v>1.0764476190476193</v>
      </c>
      <c r="AL58" s="264">
        <f t="shared" si="37"/>
        <v>0.9659794871794873</v>
      </c>
      <c r="AM58" s="264">
        <f t="shared" si="37"/>
        <v>0.9657238095238094</v>
      </c>
      <c r="AN58" s="264">
        <f t="shared" si="37"/>
        <v>0.8953941391941396</v>
      </c>
      <c r="AO58" s="264">
        <f t="shared" si="37"/>
        <v>0.5747560439560442</v>
      </c>
      <c r="AP58" s="264">
        <f t="shared" si="37"/>
        <v>0.15156630036630037</v>
      </c>
      <c r="AQ58" s="264">
        <f t="shared" si="37"/>
        <v>-0.2256622710622711</v>
      </c>
      <c r="AR58" s="264">
        <f t="shared" si="37"/>
        <v>-0.3774705494505495</v>
      </c>
      <c r="AS58" s="264">
        <f t="shared" si="37"/>
        <v>-0.34831794871794886</v>
      </c>
      <c r="AT58" s="264">
        <f t="shared" si="37"/>
        <v>-0.40714285714285714</v>
      </c>
      <c r="AU58" s="264">
        <f t="shared" si="37"/>
        <v>-0.5310666666666666</v>
      </c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</row>
    <row r="59" spans="24:57" ht="14.25">
      <c r="X59" s="378"/>
      <c r="Y59" s="381" t="s">
        <v>173</v>
      </c>
      <c r="Z59" s="63"/>
      <c r="AA59" s="264">
        <f aca="true" t="shared" si="38" ref="AA59:AU59">AA13/$Z13-1</f>
        <v>-1</v>
      </c>
      <c r="AB59" s="264">
        <f t="shared" si="38"/>
        <v>-1</v>
      </c>
      <c r="AC59" s="264">
        <f t="shared" si="38"/>
        <v>-1</v>
      </c>
      <c r="AD59" s="264">
        <f t="shared" si="38"/>
        <v>-1</v>
      </c>
      <c r="AE59" s="264">
        <f t="shared" si="38"/>
        <v>-1</v>
      </c>
      <c r="AF59" s="264">
        <f t="shared" si="38"/>
        <v>0.0859095769652789</v>
      </c>
      <c r="AG59" s="264">
        <f t="shared" si="38"/>
        <v>0.04688281049104037</v>
      </c>
      <c r="AH59" s="264">
        <f t="shared" si="38"/>
        <v>0.17263024399641735</v>
      </c>
      <c r="AI59" s="264">
        <f t="shared" si="38"/>
        <v>0.10219386135109576</v>
      </c>
      <c r="AJ59" s="264">
        <f t="shared" si="38"/>
        <v>0.14097754734719015</v>
      </c>
      <c r="AK59" s="264">
        <f t="shared" si="38"/>
        <v>0.19394801863988587</v>
      </c>
      <c r="AL59" s="264">
        <f t="shared" si="38"/>
        <v>-0.07365350704809348</v>
      </c>
      <c r="AM59" s="264">
        <f t="shared" si="38"/>
        <v>-0.09007963190546853</v>
      </c>
      <c r="AN59" s="264">
        <f t="shared" si="38"/>
        <v>-0.11909138440291978</v>
      </c>
      <c r="AO59" s="264">
        <f t="shared" si="38"/>
        <v>0.0005158377329905761</v>
      </c>
      <c r="AP59" s="264">
        <f t="shared" si="38"/>
        <v>-0.029819961014279084</v>
      </c>
      <c r="AQ59" s="264">
        <f t="shared" si="38"/>
        <v>0.056319410728445485</v>
      </c>
      <c r="AR59" s="264">
        <f t="shared" si="38"/>
        <v>0.13127131770627987</v>
      </c>
      <c r="AS59" s="264">
        <f t="shared" si="38"/>
        <v>0.0019001177930966229</v>
      </c>
      <c r="AT59" s="264">
        <f t="shared" si="38"/>
        <v>-0.3647787998743972</v>
      </c>
      <c r="AU59" s="264">
        <f t="shared" si="38"/>
        <v>-0.29715871637511504</v>
      </c>
      <c r="AV59" s="158"/>
      <c r="AW59" s="158"/>
      <c r="AX59" s="158"/>
      <c r="AY59" s="158"/>
      <c r="AZ59" s="158"/>
      <c r="BA59" s="158"/>
      <c r="BB59" s="158"/>
      <c r="BC59" s="158"/>
      <c r="BD59" s="158"/>
      <c r="BE59" s="158"/>
    </row>
    <row r="60" spans="24:57" ht="14.25">
      <c r="X60" s="382" t="s">
        <v>127</v>
      </c>
      <c r="Y60" s="383"/>
      <c r="Z60" s="265"/>
      <c r="AA60" s="266">
        <f aca="true" t="shared" si="39" ref="AA60:AU60">AA14/$Z14-1</f>
        <v>-1</v>
      </c>
      <c r="AB60" s="266">
        <f t="shared" si="39"/>
        <v>-1</v>
      </c>
      <c r="AC60" s="266">
        <f t="shared" si="39"/>
        <v>-1</v>
      </c>
      <c r="AD60" s="266">
        <f t="shared" si="39"/>
        <v>-1</v>
      </c>
      <c r="AE60" s="266">
        <f t="shared" si="39"/>
        <v>-1</v>
      </c>
      <c r="AF60" s="266">
        <f t="shared" si="39"/>
        <v>0.013842748872084032</v>
      </c>
      <c r="AG60" s="266">
        <f t="shared" si="39"/>
        <v>0.05247681683287442</v>
      </c>
      <c r="AH60" s="266">
        <f t="shared" si="39"/>
        <v>0.15084015897526482</v>
      </c>
      <c r="AI60" s="266">
        <f t="shared" si="39"/>
        <v>-0.04514541488712198</v>
      </c>
      <c r="AJ60" s="266">
        <f t="shared" si="39"/>
        <v>-0.2598928682137366</v>
      </c>
      <c r="AK60" s="266">
        <f t="shared" si="39"/>
        <v>-0.3222600950144574</v>
      </c>
      <c r="AL60" s="266">
        <f t="shared" si="39"/>
        <v>-0.4373948608142465</v>
      </c>
      <c r="AM60" s="266">
        <f t="shared" si="39"/>
        <v>-0.47400994211335634</v>
      </c>
      <c r="AN60" s="266">
        <f t="shared" si="39"/>
        <v>-0.4887165800077098</v>
      </c>
      <c r="AO60" s="266">
        <f t="shared" si="39"/>
        <v>-0.46758241478176943</v>
      </c>
      <c r="AP60" s="266">
        <f t="shared" si="39"/>
        <v>-0.5014876243437948</v>
      </c>
      <c r="AQ60" s="266">
        <f t="shared" si="39"/>
        <v>-0.4791549459556359</v>
      </c>
      <c r="AR60" s="266">
        <f t="shared" si="39"/>
        <v>-0.5434980457467822</v>
      </c>
      <c r="AS60" s="266">
        <f t="shared" si="39"/>
        <v>-0.6713628264818525</v>
      </c>
      <c r="AT60" s="266">
        <f t="shared" si="39"/>
        <v>-0.7670880312409354</v>
      </c>
      <c r="AU60" s="266">
        <f t="shared" si="39"/>
        <v>-0.7572208371997402</v>
      </c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</row>
    <row r="61" spans="24:57" ht="14.25">
      <c r="X61" s="384"/>
      <c r="Y61" s="379" t="s">
        <v>174</v>
      </c>
      <c r="Z61" s="63"/>
      <c r="AA61" s="264">
        <f aca="true" t="shared" si="40" ref="AA61:AU61">AA15/$Z15-1</f>
        <v>-1</v>
      </c>
      <c r="AB61" s="264">
        <f t="shared" si="40"/>
        <v>-1</v>
      </c>
      <c r="AC61" s="264">
        <f t="shared" si="40"/>
        <v>-1</v>
      </c>
      <c r="AD61" s="264">
        <f t="shared" si="40"/>
        <v>-1</v>
      </c>
      <c r="AE61" s="264">
        <f t="shared" si="40"/>
        <v>-1</v>
      </c>
      <c r="AF61" s="264">
        <f t="shared" si="40"/>
        <v>0.00012030260770834467</v>
      </c>
      <c r="AG61" s="264">
        <f t="shared" si="40"/>
        <v>-0.05519563610635747</v>
      </c>
      <c r="AH61" s="264">
        <f t="shared" si="40"/>
        <v>-0.14762692708502112</v>
      </c>
      <c r="AI61" s="264">
        <f t="shared" si="40"/>
        <v>-0.2915497655152667</v>
      </c>
      <c r="AJ61" s="264">
        <f t="shared" si="40"/>
        <v>-0.5823384892122685</v>
      </c>
      <c r="AK61" s="264">
        <f t="shared" si="40"/>
        <v>-0.7449359408357834</v>
      </c>
      <c r="AL61" s="264">
        <f t="shared" si="40"/>
        <v>-0.7744403875310669</v>
      </c>
      <c r="AM61" s="264">
        <f t="shared" si="40"/>
        <v>-0.7872430466969954</v>
      </c>
      <c r="AN61" s="264">
        <f t="shared" si="40"/>
        <v>-0.7819210881667642</v>
      </c>
      <c r="AO61" s="264">
        <f t="shared" si="40"/>
        <v>-0.7877043153287991</v>
      </c>
      <c r="AP61" s="264">
        <f t="shared" si="40"/>
        <v>-0.7877268347718629</v>
      </c>
      <c r="AQ61" s="264">
        <f t="shared" si="40"/>
        <v>-0.787414267290438</v>
      </c>
      <c r="AR61" s="264">
        <f t="shared" si="40"/>
        <v>-0.7892955149427574</v>
      </c>
      <c r="AS61" s="264">
        <f t="shared" si="40"/>
        <v>-0.7896142811833886</v>
      </c>
      <c r="AT61" s="264">
        <f t="shared" si="40"/>
        <v>-0.8419183513177319</v>
      </c>
      <c r="AU61" s="264">
        <f t="shared" si="40"/>
        <v>-0.851136165625216</v>
      </c>
      <c r="AV61" s="80"/>
      <c r="AW61" s="80"/>
      <c r="AX61" s="80"/>
      <c r="AY61" s="80"/>
      <c r="AZ61" s="80"/>
      <c r="BA61" s="80"/>
      <c r="BB61" s="80"/>
      <c r="BC61" s="80"/>
      <c r="BD61" s="80"/>
      <c r="BE61" s="80"/>
    </row>
    <row r="62" spans="24:57" ht="14.25">
      <c r="X62" s="384"/>
      <c r="Y62" s="379" t="s">
        <v>175</v>
      </c>
      <c r="Z62" s="63"/>
      <c r="AA62" s="264">
        <f aca="true" t="shared" si="41" ref="AA62:AU62">AA16/$Z16-1</f>
        <v>-1</v>
      </c>
      <c r="AB62" s="264">
        <f t="shared" si="41"/>
        <v>-1</v>
      </c>
      <c r="AC62" s="264">
        <f t="shared" si="41"/>
        <v>-1</v>
      </c>
      <c r="AD62" s="264">
        <f t="shared" si="41"/>
        <v>-1</v>
      </c>
      <c r="AE62" s="264">
        <f t="shared" si="41"/>
        <v>-1</v>
      </c>
      <c r="AF62" s="264">
        <f t="shared" si="41"/>
        <v>0</v>
      </c>
      <c r="AG62" s="264">
        <f t="shared" si="41"/>
        <v>0.3210985121583536</v>
      </c>
      <c r="AH62" s="264">
        <f t="shared" si="41"/>
        <v>0.8572458543619321</v>
      </c>
      <c r="AI62" s="264">
        <f t="shared" si="41"/>
        <v>0.8214590024251163</v>
      </c>
      <c r="AJ62" s="264">
        <f t="shared" si="41"/>
        <v>0.6659631644491055</v>
      </c>
      <c r="AK62" s="264">
        <f t="shared" si="41"/>
        <v>0.781477354656879</v>
      </c>
      <c r="AL62" s="264">
        <f t="shared" si="41"/>
        <v>0.4191518647178343</v>
      </c>
      <c r="AM62" s="264">
        <f t="shared" si="41"/>
        <v>0.3238775643966705</v>
      </c>
      <c r="AN62" s="264">
        <f t="shared" si="41"/>
        <v>0.2657796421314804</v>
      </c>
      <c r="AO62" s="264">
        <f t="shared" si="41"/>
        <v>0.1363177557842301</v>
      </c>
      <c r="AP62" s="264">
        <f t="shared" si="41"/>
        <v>0.09784099102051513</v>
      </c>
      <c r="AQ62" s="264">
        <f t="shared" si="41"/>
        <v>0.1524441240086516</v>
      </c>
      <c r="AR62" s="264">
        <f t="shared" si="41"/>
        <v>0.026444910532870125</v>
      </c>
      <c r="AS62" s="264">
        <f t="shared" si="41"/>
        <v>-0.3133643573441701</v>
      </c>
      <c r="AT62" s="264">
        <f t="shared" si="41"/>
        <v>-0.4763347971422953</v>
      </c>
      <c r="AU62" s="264">
        <f t="shared" si="41"/>
        <v>-0.7375067182276988</v>
      </c>
      <c r="AV62" s="80"/>
      <c r="AW62" s="80"/>
      <c r="AX62" s="80"/>
      <c r="AY62" s="80"/>
      <c r="AZ62" s="80"/>
      <c r="BA62" s="80"/>
      <c r="BB62" s="80"/>
      <c r="BC62" s="80"/>
      <c r="BD62" s="80"/>
      <c r="BE62" s="80"/>
    </row>
    <row r="63" spans="24:57" ht="14.25">
      <c r="X63" s="384"/>
      <c r="Y63" s="379" t="s">
        <v>176</v>
      </c>
      <c r="Z63" s="63"/>
      <c r="AA63" s="264">
        <f aca="true" t="shared" si="42" ref="AA63:AU63">AA17/$Z17-1</f>
        <v>-1</v>
      </c>
      <c r="AB63" s="264">
        <f t="shared" si="42"/>
        <v>-1</v>
      </c>
      <c r="AC63" s="264">
        <f t="shared" si="42"/>
        <v>-1</v>
      </c>
      <c r="AD63" s="264">
        <f t="shared" si="42"/>
        <v>-1</v>
      </c>
      <c r="AE63" s="264">
        <f t="shared" si="42"/>
        <v>-1</v>
      </c>
      <c r="AF63" s="264">
        <f t="shared" si="42"/>
        <v>-0.008927191966010106</v>
      </c>
      <c r="AG63" s="264">
        <f t="shared" si="42"/>
        <v>-0.030672347624565388</v>
      </c>
      <c r="AH63" s="264">
        <f t="shared" si="42"/>
        <v>-0.03448577473928194</v>
      </c>
      <c r="AI63" s="264">
        <f t="shared" si="42"/>
        <v>-0.30565953064889917</v>
      </c>
      <c r="AJ63" s="264">
        <f t="shared" si="42"/>
        <v>-0.6091500464754731</v>
      </c>
      <c r="AK63" s="264">
        <f t="shared" si="42"/>
        <v>-0.7580504877076091</v>
      </c>
      <c r="AL63" s="264">
        <f t="shared" si="42"/>
        <v>-0.7595122604383931</v>
      </c>
      <c r="AM63" s="264">
        <f t="shared" si="42"/>
        <v>-0.8065609090768636</v>
      </c>
      <c r="AN63" s="264">
        <f t="shared" si="42"/>
        <v>-0.8197870916666666</v>
      </c>
      <c r="AO63" s="264">
        <f t="shared" si="42"/>
        <v>-0.8050337337582079</v>
      </c>
      <c r="AP63" s="264">
        <f t="shared" si="42"/>
        <v>-0.7789439661741985</v>
      </c>
      <c r="AQ63" s="264">
        <f t="shared" si="42"/>
        <v>-0.7811125430185399</v>
      </c>
      <c r="AR63" s="264">
        <f t="shared" si="42"/>
        <v>-0.8139272367130166</v>
      </c>
      <c r="AS63" s="264">
        <f t="shared" si="42"/>
        <v>-0.8727050745461569</v>
      </c>
      <c r="AT63" s="264">
        <f t="shared" si="42"/>
        <v>-0.8897116407879491</v>
      </c>
      <c r="AU63" s="264">
        <f t="shared" si="42"/>
        <v>-0.8671314940131325</v>
      </c>
      <c r="AV63" s="80"/>
      <c r="AW63" s="80"/>
      <c r="AX63" s="80"/>
      <c r="AY63" s="80"/>
      <c r="AZ63" s="80"/>
      <c r="BA63" s="80"/>
      <c r="BB63" s="80"/>
      <c r="BC63" s="80"/>
      <c r="BD63" s="80"/>
      <c r="BE63" s="80"/>
    </row>
    <row r="64" spans="24:57" ht="14.25">
      <c r="X64" s="397"/>
      <c r="Y64" s="379" t="s">
        <v>177</v>
      </c>
      <c r="Z64" s="63"/>
      <c r="AA64" s="264">
        <f aca="true" t="shared" si="43" ref="AA64:AU64">AA18/$Z18-1</f>
        <v>-1</v>
      </c>
      <c r="AB64" s="264">
        <f t="shared" si="43"/>
        <v>-1</v>
      </c>
      <c r="AC64" s="264">
        <f t="shared" si="43"/>
        <v>-1</v>
      </c>
      <c r="AD64" s="264">
        <f t="shared" si="43"/>
        <v>-1</v>
      </c>
      <c r="AE64" s="264">
        <f t="shared" si="43"/>
        <v>-1</v>
      </c>
      <c r="AF64" s="264">
        <f t="shared" si="43"/>
        <v>0.10039917046543922</v>
      </c>
      <c r="AG64" s="264">
        <f t="shared" si="43"/>
        <v>0.28474854441822517</v>
      </c>
      <c r="AH64" s="264">
        <f t="shared" si="43"/>
        <v>0.6412118125059025</v>
      </c>
      <c r="AI64" s="264">
        <f t="shared" si="43"/>
        <v>0.6736932721642619</v>
      </c>
      <c r="AJ64" s="264">
        <f t="shared" si="43"/>
        <v>0.7666169801610916</v>
      </c>
      <c r="AK64" s="264">
        <f t="shared" si="43"/>
        <v>0.9728304377474861</v>
      </c>
      <c r="AL64" s="264">
        <f t="shared" si="43"/>
        <v>0.509611716826806</v>
      </c>
      <c r="AM64" s="264">
        <f t="shared" si="43"/>
        <v>0.5258909821118298</v>
      </c>
      <c r="AN64" s="264">
        <f t="shared" si="43"/>
        <v>0.5169144400979029</v>
      </c>
      <c r="AO64" s="264">
        <f t="shared" si="43"/>
        <v>0.6020374419297927</v>
      </c>
      <c r="AP64" s="264">
        <f t="shared" si="43"/>
        <v>0.3510841271791243</v>
      </c>
      <c r="AQ64" s="264">
        <f t="shared" si="43"/>
        <v>0.4538137157162392</v>
      </c>
      <c r="AR64" s="264">
        <f t="shared" si="43"/>
        <v>0.2898120942729123</v>
      </c>
      <c r="AS64" s="264">
        <f t="shared" si="43"/>
        <v>-0.035300420661652065</v>
      </c>
      <c r="AT64" s="264">
        <f t="shared" si="43"/>
        <v>-0.3997272198715336</v>
      </c>
      <c r="AU64" s="264">
        <f t="shared" si="43"/>
        <v>-0.36352088965970375</v>
      </c>
      <c r="AV64" s="80"/>
      <c r="AW64" s="80"/>
      <c r="AX64" s="80"/>
      <c r="AY64" s="80"/>
      <c r="AZ64" s="80"/>
      <c r="BA64" s="80"/>
      <c r="BB64" s="80"/>
      <c r="BC64" s="80"/>
      <c r="BD64" s="80"/>
      <c r="BE64" s="80"/>
    </row>
    <row r="65" spans="24:57" ht="14.25">
      <c r="X65" s="385"/>
      <c r="Y65" s="396" t="s">
        <v>189</v>
      </c>
      <c r="Z65" s="63"/>
      <c r="AA65" s="182"/>
      <c r="AB65" s="182"/>
      <c r="AC65" s="182"/>
      <c r="AD65" s="182"/>
      <c r="AE65" s="182"/>
      <c r="AF65" s="315" t="s">
        <v>119</v>
      </c>
      <c r="AG65" s="315" t="s">
        <v>119</v>
      </c>
      <c r="AH65" s="315" t="s">
        <v>119</v>
      </c>
      <c r="AI65" s="315" t="s">
        <v>119</v>
      </c>
      <c r="AJ65" s="315" t="s">
        <v>119</v>
      </c>
      <c r="AK65" s="315" t="s">
        <v>119</v>
      </c>
      <c r="AL65" s="315" t="s">
        <v>119</v>
      </c>
      <c r="AM65" s="315" t="s">
        <v>119</v>
      </c>
      <c r="AN65" s="315" t="s">
        <v>119</v>
      </c>
      <c r="AO65" s="315" t="s">
        <v>119</v>
      </c>
      <c r="AP65" s="315" t="s">
        <v>119</v>
      </c>
      <c r="AQ65" s="315" t="s">
        <v>119</v>
      </c>
      <c r="AR65" s="315" t="s">
        <v>119</v>
      </c>
      <c r="AS65" s="315" t="s">
        <v>119</v>
      </c>
      <c r="AT65" s="315" t="s">
        <v>119</v>
      </c>
      <c r="AU65" s="315" t="s">
        <v>119</v>
      </c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</row>
    <row r="66" spans="24:57" ht="18.75">
      <c r="X66" s="386" t="s">
        <v>178</v>
      </c>
      <c r="Y66" s="387"/>
      <c r="Z66" s="398"/>
      <c r="AA66" s="399">
        <f aca="true" t="shared" si="44" ref="AA66:AR68">AA20/$Z20-1</f>
        <v>-1</v>
      </c>
      <c r="AB66" s="399">
        <f t="shared" si="44"/>
        <v>-1</v>
      </c>
      <c r="AC66" s="399">
        <f t="shared" si="44"/>
        <v>-1</v>
      </c>
      <c r="AD66" s="399">
        <f t="shared" si="44"/>
        <v>-1</v>
      </c>
      <c r="AE66" s="399">
        <f t="shared" si="44"/>
        <v>-1</v>
      </c>
      <c r="AF66" s="399">
        <f t="shared" si="44"/>
        <v>0.0019293167004952316</v>
      </c>
      <c r="AG66" s="399">
        <f t="shared" si="44"/>
        <v>0.03582997497846763</v>
      </c>
      <c r="AH66" s="399">
        <f t="shared" si="44"/>
        <v>-0.11404690500025505</v>
      </c>
      <c r="AI66" s="399">
        <f t="shared" si="44"/>
        <v>-0.19521077519265573</v>
      </c>
      <c r="AJ66" s="399">
        <f t="shared" si="44"/>
        <v>-0.4500533314860148</v>
      </c>
      <c r="AK66" s="399">
        <f t="shared" si="44"/>
        <v>-0.5753687046784234</v>
      </c>
      <c r="AL66" s="399">
        <f t="shared" si="44"/>
        <v>-0.647794257477641</v>
      </c>
      <c r="AM66" s="399">
        <f t="shared" si="44"/>
        <v>-0.6704134511072415</v>
      </c>
      <c r="AN66" s="399">
        <f t="shared" si="44"/>
        <v>-0.6896462911362222</v>
      </c>
      <c r="AO66" s="399">
        <f t="shared" si="44"/>
        <v>-0.6989811423624965</v>
      </c>
      <c r="AP66" s="399">
        <f t="shared" si="44"/>
        <v>-0.7159901881799493</v>
      </c>
      <c r="AQ66" s="399">
        <f t="shared" si="44"/>
        <v>-0.7099110558239703</v>
      </c>
      <c r="AR66" s="399">
        <f t="shared" si="44"/>
        <v>-0.7396475877246409</v>
      </c>
      <c r="AS66" s="399">
        <f aca="true" t="shared" si="45" ref="AS66:AT71">AS20/$Z20-1</f>
        <v>-0.7758129414647418</v>
      </c>
      <c r="AT66" s="399">
        <f t="shared" si="45"/>
        <v>-0.8906435224694076</v>
      </c>
      <c r="AU66" s="399">
        <f aca="true" t="shared" si="46" ref="AU66:AU71">AU20/$Z20-1</f>
        <v>-0.8899847853144693</v>
      </c>
      <c r="AV66" s="158"/>
      <c r="AW66" s="158"/>
      <c r="AX66" s="158"/>
      <c r="AY66" s="158"/>
      <c r="AZ66" s="158"/>
      <c r="BA66" s="158"/>
      <c r="BB66" s="158"/>
      <c r="BC66" s="158"/>
      <c r="BD66" s="158"/>
      <c r="BE66" s="158"/>
    </row>
    <row r="67" spans="24:57" ht="14.25">
      <c r="X67" s="386"/>
      <c r="Y67" s="381" t="s">
        <v>179</v>
      </c>
      <c r="Z67" s="63"/>
      <c r="AA67" s="264">
        <f t="shared" si="44"/>
        <v>-1</v>
      </c>
      <c r="AB67" s="264">
        <f t="shared" si="44"/>
        <v>-1</v>
      </c>
      <c r="AC67" s="264">
        <f t="shared" si="44"/>
        <v>-1</v>
      </c>
      <c r="AD67" s="264">
        <f t="shared" si="44"/>
        <v>-1</v>
      </c>
      <c r="AE67" s="264">
        <f t="shared" si="44"/>
        <v>-1</v>
      </c>
      <c r="AF67" s="264">
        <f t="shared" si="44"/>
        <v>0</v>
      </c>
      <c r="AG67" s="264">
        <f t="shared" si="44"/>
        <v>0.19999999999999996</v>
      </c>
      <c r="AH67" s="264">
        <f t="shared" si="44"/>
        <v>0.5999999999999999</v>
      </c>
      <c r="AI67" s="264">
        <f t="shared" si="44"/>
        <v>2.4</v>
      </c>
      <c r="AJ67" s="264">
        <f t="shared" si="44"/>
        <v>4.3999999999999995</v>
      </c>
      <c r="AK67" s="264">
        <f t="shared" si="44"/>
        <v>7.6</v>
      </c>
      <c r="AL67" s="264">
        <f t="shared" si="44"/>
        <v>8.6</v>
      </c>
      <c r="AM67" s="264">
        <f t="shared" si="44"/>
        <v>8.4</v>
      </c>
      <c r="AN67" s="264">
        <f t="shared" si="44"/>
        <v>8.418637656903766</v>
      </c>
      <c r="AO67" s="264">
        <f t="shared" si="44"/>
        <v>8.297246861924688</v>
      </c>
      <c r="AP67" s="264">
        <f t="shared" si="44"/>
        <v>8.684610878661088</v>
      </c>
      <c r="AQ67" s="264">
        <f t="shared" si="44"/>
        <v>8.130410041841005</v>
      </c>
      <c r="AR67" s="264">
        <f t="shared" si="44"/>
        <v>8.115832635983264</v>
      </c>
      <c r="AS67" s="264">
        <f t="shared" si="45"/>
        <v>4.46</v>
      </c>
      <c r="AT67" s="264">
        <f t="shared" si="45"/>
        <v>1</v>
      </c>
      <c r="AU67" s="264">
        <f t="shared" si="46"/>
        <v>1.5766</v>
      </c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</row>
    <row r="68" spans="24:57" ht="18.75">
      <c r="X68" s="386"/>
      <c r="Y68" s="381" t="s">
        <v>180</v>
      </c>
      <c r="Z68" s="63"/>
      <c r="AA68" s="264">
        <f t="shared" si="44"/>
        <v>-1</v>
      </c>
      <c r="AB68" s="264">
        <f t="shared" si="44"/>
        <v>-1</v>
      </c>
      <c r="AC68" s="264">
        <f t="shared" si="44"/>
        <v>-1</v>
      </c>
      <c r="AD68" s="264">
        <f t="shared" si="44"/>
        <v>-1</v>
      </c>
      <c r="AE68" s="264">
        <f t="shared" si="44"/>
        <v>-1</v>
      </c>
      <c r="AF68" s="264">
        <f aca="true" t="shared" si="47" ref="AF68:AR68">AF22/$Z22-1</f>
        <v>0</v>
      </c>
      <c r="AG68" s="264">
        <f t="shared" si="47"/>
        <v>-0.1116751269035533</v>
      </c>
      <c r="AH68" s="264">
        <f t="shared" si="47"/>
        <v>-0.4517766497461929</v>
      </c>
      <c r="AI68" s="264">
        <f t="shared" si="47"/>
        <v>-0.5532994923857868</v>
      </c>
      <c r="AJ68" s="264">
        <f t="shared" si="47"/>
        <v>-0.6751269035532995</v>
      </c>
      <c r="AK68" s="264">
        <f t="shared" si="47"/>
        <v>-0.817258883248731</v>
      </c>
      <c r="AL68" s="264">
        <f t="shared" si="47"/>
        <v>-0.8324873096446701</v>
      </c>
      <c r="AM68" s="264">
        <f t="shared" si="47"/>
        <v>-0.817258883248731</v>
      </c>
      <c r="AN68" s="264">
        <f t="shared" si="47"/>
        <v>-0.8274111675126904</v>
      </c>
      <c r="AO68" s="264">
        <f t="shared" si="47"/>
        <v>-0.8375634517766497</v>
      </c>
      <c r="AP68" s="264">
        <f t="shared" si="47"/>
        <v>-0.7928934010152284</v>
      </c>
      <c r="AQ68" s="264">
        <f t="shared" si="47"/>
        <v>-0.7097969543147208</v>
      </c>
      <c r="AR68" s="264">
        <f t="shared" si="47"/>
        <v>-0.7453807106598984</v>
      </c>
      <c r="AS68" s="264">
        <f t="shared" si="45"/>
        <v>-0.7263959390862944</v>
      </c>
      <c r="AT68" s="264">
        <f t="shared" si="45"/>
        <v>-0.9446700507614213</v>
      </c>
      <c r="AU68" s="264">
        <f t="shared" si="46"/>
        <v>-0.9578680203045685</v>
      </c>
      <c r="AV68" s="158"/>
      <c r="AW68" s="158"/>
      <c r="AX68" s="158"/>
      <c r="AY68" s="158"/>
      <c r="AZ68" s="158"/>
      <c r="BA68" s="158"/>
      <c r="BB68" s="158"/>
      <c r="BC68" s="158"/>
      <c r="BD68" s="158"/>
      <c r="BE68" s="158"/>
    </row>
    <row r="69" spans="24:57" ht="14.25">
      <c r="X69" s="386"/>
      <c r="Y69" s="381" t="s">
        <v>181</v>
      </c>
      <c r="Z69" s="63"/>
      <c r="AA69" s="264">
        <f aca="true" t="shared" si="48" ref="AA69:AR71">AA23/$Z23-1</f>
        <v>-1</v>
      </c>
      <c r="AB69" s="264">
        <f t="shared" si="48"/>
        <v>-1</v>
      </c>
      <c r="AC69" s="264">
        <f t="shared" si="48"/>
        <v>-1</v>
      </c>
      <c r="AD69" s="264">
        <f t="shared" si="48"/>
        <v>-1</v>
      </c>
      <c r="AE69" s="264">
        <f t="shared" si="48"/>
        <v>-1</v>
      </c>
      <c r="AF69" s="264">
        <f t="shared" si="48"/>
        <v>0.026219711268121726</v>
      </c>
      <c r="AG69" s="264">
        <f t="shared" si="48"/>
        <v>0.3016018489565415</v>
      </c>
      <c r="AH69" s="264">
        <f t="shared" si="48"/>
        <v>0.6053889506161083</v>
      </c>
      <c r="AI69" s="264">
        <f t="shared" si="48"/>
        <v>0.6970972674018172</v>
      </c>
      <c r="AJ69" s="264">
        <f t="shared" si="48"/>
        <v>0.8581775278877688</v>
      </c>
      <c r="AK69" s="264">
        <f t="shared" si="48"/>
        <v>1.0460818391610833</v>
      </c>
      <c r="AL69" s="264">
        <f t="shared" si="48"/>
        <v>0.6371262854232991</v>
      </c>
      <c r="AM69" s="264">
        <f t="shared" si="48"/>
        <v>0.7280986810124856</v>
      </c>
      <c r="AN69" s="264">
        <f t="shared" si="48"/>
        <v>0.6996777603756705</v>
      </c>
      <c r="AO69" s="264">
        <f t="shared" si="48"/>
        <v>0.8040978497715989</v>
      </c>
      <c r="AP69" s="264">
        <f t="shared" si="48"/>
        <v>0.5754383738234601</v>
      </c>
      <c r="AQ69" s="264">
        <f t="shared" si="48"/>
        <v>0.3091366526307098</v>
      </c>
      <c r="AR69" s="264">
        <f t="shared" si="48"/>
        <v>0.08824822723906278</v>
      </c>
      <c r="AS69" s="264">
        <f t="shared" si="45"/>
        <v>-0.1339721725568671</v>
      </c>
      <c r="AT69" s="264">
        <f t="shared" si="45"/>
        <v>-0.4487214116351147</v>
      </c>
      <c r="AU69" s="264">
        <f t="shared" si="46"/>
        <v>-0.35998161953178265</v>
      </c>
      <c r="AV69" s="158"/>
      <c r="AW69" s="158"/>
      <c r="AX69" s="158"/>
      <c r="AY69" s="158"/>
      <c r="AZ69" s="158"/>
      <c r="BA69" s="158"/>
      <c r="BB69" s="158"/>
      <c r="BC69" s="158"/>
      <c r="BD69" s="158"/>
      <c r="BE69" s="158"/>
    </row>
    <row r="70" spans="24:57" ht="15" thickBot="1">
      <c r="X70" s="388"/>
      <c r="Y70" s="389" t="s">
        <v>182</v>
      </c>
      <c r="Z70" s="74"/>
      <c r="AA70" s="267">
        <f t="shared" si="48"/>
        <v>-1</v>
      </c>
      <c r="AB70" s="267">
        <f t="shared" si="48"/>
        <v>-1</v>
      </c>
      <c r="AC70" s="267">
        <f t="shared" si="48"/>
        <v>-1</v>
      </c>
      <c r="AD70" s="267">
        <f t="shared" si="48"/>
        <v>-1</v>
      </c>
      <c r="AE70" s="267">
        <f t="shared" si="48"/>
        <v>-1</v>
      </c>
      <c r="AF70" s="267">
        <f t="shared" si="48"/>
        <v>0.0003475993917010367</v>
      </c>
      <c r="AG70" s="267">
        <f t="shared" si="48"/>
        <v>0.07060612643927877</v>
      </c>
      <c r="AH70" s="267">
        <f t="shared" si="48"/>
        <v>-0.04918531392570058</v>
      </c>
      <c r="AI70" s="267">
        <f t="shared" si="48"/>
        <v>-0.15935259613295683</v>
      </c>
      <c r="AJ70" s="267">
        <f t="shared" si="48"/>
        <v>-0.5371974980842946</v>
      </c>
      <c r="AK70" s="267">
        <f t="shared" si="48"/>
        <v>-0.7227503983667192</v>
      </c>
      <c r="AL70" s="267">
        <f t="shared" si="48"/>
        <v>-0.7976605215627064</v>
      </c>
      <c r="AM70" s="267">
        <f t="shared" si="48"/>
        <v>-0.8459071171520848</v>
      </c>
      <c r="AN70" s="267">
        <f t="shared" si="48"/>
        <v>-0.8685190756983121</v>
      </c>
      <c r="AO70" s="267">
        <f t="shared" si="48"/>
        <v>-0.8876593126003869</v>
      </c>
      <c r="AP70" s="267">
        <f t="shared" si="48"/>
        <v>-0.914299024558297</v>
      </c>
      <c r="AQ70" s="267">
        <f t="shared" si="48"/>
        <v>-0.9078650998030209</v>
      </c>
      <c r="AR70" s="267">
        <f t="shared" si="48"/>
        <v>-0.9161537386477985</v>
      </c>
      <c r="AS70" s="267">
        <f t="shared" si="45"/>
        <v>-0.9180032669252451</v>
      </c>
      <c r="AT70" s="267">
        <f t="shared" si="45"/>
        <v>-0.9322385709883585</v>
      </c>
      <c r="AU70" s="267">
        <f t="shared" si="46"/>
        <v>-0.9407113061610719</v>
      </c>
      <c r="AV70" s="82"/>
      <c r="AW70" s="82"/>
      <c r="AX70" s="82"/>
      <c r="AY70" s="82"/>
      <c r="AZ70" s="82"/>
      <c r="BA70" s="82"/>
      <c r="BB70" s="82"/>
      <c r="BC70" s="82"/>
      <c r="BD70" s="82"/>
      <c r="BE70" s="82"/>
    </row>
    <row r="71" spans="2:59" ht="15" thickTop="1">
      <c r="B71" s="1" t="s">
        <v>129</v>
      </c>
      <c r="X71" s="390" t="s">
        <v>183</v>
      </c>
      <c r="Y71" s="391"/>
      <c r="Z71" s="268"/>
      <c r="AA71" s="269">
        <f t="shared" si="48"/>
        <v>-1</v>
      </c>
      <c r="AB71" s="269">
        <f t="shared" si="48"/>
        <v>-1</v>
      </c>
      <c r="AC71" s="269">
        <f t="shared" si="48"/>
        <v>-1</v>
      </c>
      <c r="AD71" s="269">
        <f t="shared" si="48"/>
        <v>-1</v>
      </c>
      <c r="AE71" s="269">
        <f t="shared" si="48"/>
        <v>-1</v>
      </c>
      <c r="AF71" s="269">
        <f>AF25/$Z25-1</f>
        <v>0.005381462119265157</v>
      </c>
      <c r="AG71" s="269">
        <f t="shared" si="48"/>
        <v>0.02027948766897114</v>
      </c>
      <c r="AH71" s="269">
        <f t="shared" si="48"/>
        <v>-0.0023185145788273687</v>
      </c>
      <c r="AI71" s="269">
        <f t="shared" si="48"/>
        <v>-0.09249765452585623</v>
      </c>
      <c r="AJ71" s="269">
        <f t="shared" si="48"/>
        <v>-0.22557975246276374</v>
      </c>
      <c r="AK71" s="269">
        <f t="shared" si="48"/>
        <v>-0.30629368159138626</v>
      </c>
      <c r="AL71" s="269">
        <f t="shared" si="48"/>
        <v>-0.4132677265047362</v>
      </c>
      <c r="AM71" s="269">
        <f t="shared" si="48"/>
        <v>-0.47914909205401834</v>
      </c>
      <c r="AN71" s="269">
        <f t="shared" si="48"/>
        <v>-0.488204228796597</v>
      </c>
      <c r="AO71" s="269">
        <f t="shared" si="48"/>
        <v>-0.5481882686654393</v>
      </c>
      <c r="AP71" s="269">
        <f t="shared" si="48"/>
        <v>-0.5628472493905525</v>
      </c>
      <c r="AQ71" s="269">
        <f t="shared" si="48"/>
        <v>-0.5317356308792401</v>
      </c>
      <c r="AR71" s="269">
        <f t="shared" si="48"/>
        <v>-0.5291985259207527</v>
      </c>
      <c r="AS71" s="269">
        <f t="shared" si="45"/>
        <v>-0.5368013752427532</v>
      </c>
      <c r="AT71" s="269">
        <f t="shared" si="45"/>
        <v>-0.5765114383836644</v>
      </c>
      <c r="AU71" s="269">
        <f t="shared" si="46"/>
        <v>-0.5403284727747724</v>
      </c>
      <c r="AV71" s="83">
        <f aca="true" t="shared" si="49" ref="AV71:BE71">SUM(AV52:AV70)</f>
        <v>0</v>
      </c>
      <c r="AW71" s="83">
        <f t="shared" si="49"/>
        <v>0</v>
      </c>
      <c r="AX71" s="83">
        <f t="shared" si="49"/>
        <v>0</v>
      </c>
      <c r="AY71" s="83">
        <f t="shared" si="49"/>
        <v>0</v>
      </c>
      <c r="AZ71" s="83">
        <f t="shared" si="49"/>
        <v>0</v>
      </c>
      <c r="BA71" s="83">
        <f t="shared" si="49"/>
        <v>0</v>
      </c>
      <c r="BB71" s="83">
        <f t="shared" si="49"/>
        <v>0</v>
      </c>
      <c r="BC71" s="83">
        <f t="shared" si="49"/>
        <v>0</v>
      </c>
      <c r="BD71" s="83">
        <f t="shared" si="49"/>
        <v>0</v>
      </c>
      <c r="BE71" s="83">
        <f t="shared" si="49"/>
        <v>0</v>
      </c>
      <c r="BG71" s="222"/>
    </row>
    <row r="72" ht="14.25"/>
    <row r="73" ht="14.25">
      <c r="X73" s="373" t="s">
        <v>186</v>
      </c>
    </row>
    <row r="74" spans="24:47" ht="28.5">
      <c r="X74" s="374"/>
      <c r="Y74" s="375"/>
      <c r="Z74" s="321" t="s">
        <v>101</v>
      </c>
      <c r="AA74" s="322" t="e">
        <f aca="true" t="shared" si="50" ref="AA74:AP74">Z74+1</f>
        <v>#VALUE!</v>
      </c>
      <c r="AB74" s="322" t="e">
        <f t="shared" si="50"/>
        <v>#VALUE!</v>
      </c>
      <c r="AC74" s="322" t="e">
        <f t="shared" si="50"/>
        <v>#VALUE!</v>
      </c>
      <c r="AD74" s="322" t="e">
        <f t="shared" si="50"/>
        <v>#VALUE!</v>
      </c>
      <c r="AE74" s="322" t="e">
        <f t="shared" si="50"/>
        <v>#VALUE!</v>
      </c>
      <c r="AF74" s="322">
        <v>1995</v>
      </c>
      <c r="AG74" s="322">
        <f t="shared" si="50"/>
        <v>1996</v>
      </c>
      <c r="AH74" s="322">
        <f t="shared" si="50"/>
        <v>1997</v>
      </c>
      <c r="AI74" s="322">
        <f t="shared" si="50"/>
        <v>1998</v>
      </c>
      <c r="AJ74" s="322">
        <f t="shared" si="50"/>
        <v>1999</v>
      </c>
      <c r="AK74" s="322">
        <f t="shared" si="50"/>
        <v>2000</v>
      </c>
      <c r="AL74" s="322">
        <f t="shared" si="50"/>
        <v>2001</v>
      </c>
      <c r="AM74" s="322">
        <f t="shared" si="50"/>
        <v>2002</v>
      </c>
      <c r="AN74" s="322">
        <f t="shared" si="50"/>
        <v>2003</v>
      </c>
      <c r="AO74" s="322">
        <f t="shared" si="50"/>
        <v>2004</v>
      </c>
      <c r="AP74" s="322">
        <f t="shared" si="50"/>
        <v>2005</v>
      </c>
      <c r="AQ74" s="322">
        <f>AP74+1</f>
        <v>2006</v>
      </c>
      <c r="AR74" s="322">
        <f>AQ74+1</f>
        <v>2007</v>
      </c>
      <c r="AS74" s="323">
        <v>2008</v>
      </c>
      <c r="AT74" s="323">
        <v>2009</v>
      </c>
      <c r="AU74" s="323" t="s">
        <v>146</v>
      </c>
    </row>
    <row r="75" spans="24:59" ht="14.25">
      <c r="X75" s="376" t="s">
        <v>126</v>
      </c>
      <c r="Y75" s="377"/>
      <c r="Z75" s="263"/>
      <c r="AA75" s="253" t="e">
        <f aca="true" t="shared" si="51" ref="AA75:AE79">AA29/$Z29-1</f>
        <v>#DIV/0!</v>
      </c>
      <c r="AB75" s="253" t="e">
        <f t="shared" si="51"/>
        <v>#DIV/0!</v>
      </c>
      <c r="AC75" s="253" t="e">
        <f t="shared" si="51"/>
        <v>#DIV/0!</v>
      </c>
      <c r="AD75" s="253" t="e">
        <f t="shared" si="51"/>
        <v>#DIV/0!</v>
      </c>
      <c r="AE75" s="253" t="e">
        <f t="shared" si="51"/>
        <v>#DIV/0!</v>
      </c>
      <c r="AF75" s="263"/>
      <c r="AG75" s="253">
        <f>AG6/AF6-1</f>
        <v>-0.017471251505902896</v>
      </c>
      <c r="AH75" s="253">
        <f aca="true" t="shared" si="52" ref="AH75:AT75">AH6/AG6-1</f>
        <v>-5.4426602978052685E-05</v>
      </c>
      <c r="AI75" s="253">
        <f t="shared" si="52"/>
        <v>-0.02457412945662396</v>
      </c>
      <c r="AJ75" s="253">
        <f t="shared" si="52"/>
        <v>0.026704533645783624</v>
      </c>
      <c r="AK75" s="253">
        <f t="shared" si="52"/>
        <v>-0.056887532658832285</v>
      </c>
      <c r="AL75" s="253">
        <f t="shared" si="52"/>
        <v>-0.140016857339897</v>
      </c>
      <c r="AM75" s="253">
        <f t="shared" si="52"/>
        <v>-0.1530814638854534</v>
      </c>
      <c r="AN75" s="253">
        <f t="shared" si="52"/>
        <v>0.005013951596698485</v>
      </c>
      <c r="AO75" s="253">
        <f t="shared" si="52"/>
        <v>-0.23319792838852815</v>
      </c>
      <c r="AP75" s="253">
        <f t="shared" si="52"/>
        <v>0.001310641480124941</v>
      </c>
      <c r="AQ75" s="253">
        <f t="shared" si="52"/>
        <v>0.1112875957197903</v>
      </c>
      <c r="AR75" s="253">
        <f t="shared" si="52"/>
        <v>0.1308975837176658</v>
      </c>
      <c r="AS75" s="253">
        <f t="shared" si="52"/>
        <v>0.15204570252407335</v>
      </c>
      <c r="AT75" s="253">
        <f t="shared" si="52"/>
        <v>0.08209230075152618</v>
      </c>
      <c r="AU75" s="253">
        <f>AU6/AT6-1</f>
        <v>0.1028341970169524</v>
      </c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G75" s="222"/>
    </row>
    <row r="76" spans="24:57" ht="14.25">
      <c r="X76" s="378"/>
      <c r="Y76" s="379" t="s">
        <v>168</v>
      </c>
      <c r="Z76" s="63"/>
      <c r="AA76" s="182" t="e">
        <f t="shared" si="51"/>
        <v>#DIV/0!</v>
      </c>
      <c r="AB76" s="182" t="e">
        <f t="shared" si="51"/>
        <v>#DIV/0!</v>
      </c>
      <c r="AC76" s="182" t="e">
        <f t="shared" si="51"/>
        <v>#DIV/0!</v>
      </c>
      <c r="AD76" s="182" t="e">
        <f t="shared" si="51"/>
        <v>#DIV/0!</v>
      </c>
      <c r="AE76" s="182" t="e">
        <f t="shared" si="51"/>
        <v>#DIV/0!</v>
      </c>
      <c r="AF76" s="63"/>
      <c r="AG76" s="182">
        <f>AG7/AF7-1</f>
        <v>-0.08068965517241378</v>
      </c>
      <c r="AH76" s="182">
        <f aca="true" t="shared" si="53" ref="AH76:AU76">AH7/AG7-1</f>
        <v>-0.057764441110277565</v>
      </c>
      <c r="AI76" s="182">
        <f t="shared" si="53"/>
        <v>-0.06210191082802552</v>
      </c>
      <c r="AJ76" s="182">
        <f t="shared" si="53"/>
        <v>0.022920203735144362</v>
      </c>
      <c r="AK76" s="182">
        <f t="shared" si="53"/>
        <v>-0.1203319502074689</v>
      </c>
      <c r="AL76" s="182">
        <f t="shared" si="53"/>
        <v>-0.24716981132075466</v>
      </c>
      <c r="AM76" s="182">
        <f t="shared" si="53"/>
        <v>-0.3471177944862156</v>
      </c>
      <c r="AN76" s="182">
        <f t="shared" si="53"/>
        <v>-0.17600767754318614</v>
      </c>
      <c r="AO76" s="182">
        <f t="shared" si="53"/>
        <v>-0.7973445143256465</v>
      </c>
      <c r="AP76" s="182">
        <f t="shared" si="53"/>
        <v>-0.5448275862068965</v>
      </c>
      <c r="AQ76" s="182">
        <f t="shared" si="53"/>
        <v>0.41792929292929304</v>
      </c>
      <c r="AR76" s="182">
        <f t="shared" si="53"/>
        <v>-0.6687444345503116</v>
      </c>
      <c r="AS76" s="182">
        <f t="shared" si="53"/>
        <v>1.1559139784946235</v>
      </c>
      <c r="AT76" s="182">
        <f t="shared" si="53"/>
        <v>-0.9152119700748129</v>
      </c>
      <c r="AU76" s="182">
        <f t="shared" si="53"/>
        <v>0.05882352941176472</v>
      </c>
      <c r="AV76" s="80"/>
      <c r="AW76" s="80"/>
      <c r="AX76" s="80"/>
      <c r="AY76" s="80"/>
      <c r="AZ76" s="80"/>
      <c r="BA76" s="80"/>
      <c r="BB76" s="80"/>
      <c r="BC76" s="80"/>
      <c r="BD76" s="80"/>
      <c r="BE76" s="80"/>
    </row>
    <row r="77" spans="24:57" ht="14.25">
      <c r="X77" s="378"/>
      <c r="Y77" s="380" t="s">
        <v>128</v>
      </c>
      <c r="Z77" s="63"/>
      <c r="AA77" s="182" t="e">
        <f t="shared" si="51"/>
        <v>#DIV/0!</v>
      </c>
      <c r="AB77" s="182" t="e">
        <f t="shared" si="51"/>
        <v>#DIV/0!</v>
      </c>
      <c r="AC77" s="182" t="e">
        <f t="shared" si="51"/>
        <v>#DIV/0!</v>
      </c>
      <c r="AD77" s="182" t="e">
        <f t="shared" si="51"/>
        <v>#DIV/0!</v>
      </c>
      <c r="AE77" s="182" t="e">
        <f t="shared" si="51"/>
        <v>#DIV/0!</v>
      </c>
      <c r="AF77" s="63"/>
      <c r="AG77" s="182">
        <f>AG8/AF8-1</f>
        <v>-0.04977963658782458</v>
      </c>
      <c r="AH77" s="182">
        <f aca="true" t="shared" si="54" ref="AH77:AU77">AH8/AG8-1</f>
        <v>-0.1609456923913235</v>
      </c>
      <c r="AI77" s="182">
        <f t="shared" si="54"/>
        <v>-0.29248935447634483</v>
      </c>
      <c r="AJ77" s="182">
        <f t="shared" si="54"/>
        <v>-0.401634986042802</v>
      </c>
      <c r="AK77" s="182">
        <f t="shared" si="54"/>
        <v>0.5910684092956673</v>
      </c>
      <c r="AL77" s="182">
        <f t="shared" si="54"/>
        <v>0.46148565577744205</v>
      </c>
      <c r="AM77" s="182">
        <f t="shared" si="54"/>
        <v>-0.042212892884817554</v>
      </c>
      <c r="AN77" s="182">
        <f t="shared" si="54"/>
        <v>0.20993513816042864</v>
      </c>
      <c r="AO77" s="182">
        <f t="shared" si="54"/>
        <v>0.03468585338374264</v>
      </c>
      <c r="AP77" s="182">
        <f t="shared" si="54"/>
        <v>-0.21943705487364928</v>
      </c>
      <c r="AQ77" s="182">
        <f t="shared" si="54"/>
        <v>-0.2024367146032754</v>
      </c>
      <c r="AR77" s="182">
        <f t="shared" si="54"/>
        <v>-0.004639323689702102</v>
      </c>
      <c r="AS77" s="182">
        <f t="shared" si="54"/>
        <v>-0.1705299550691819</v>
      </c>
      <c r="AT77" s="182">
        <f t="shared" si="54"/>
        <v>-0.2147821219428181</v>
      </c>
      <c r="AU77" s="182">
        <f t="shared" si="54"/>
        <v>-0.5271853870661716</v>
      </c>
      <c r="AV77" s="80"/>
      <c r="AW77" s="80"/>
      <c r="AX77" s="80"/>
      <c r="AY77" s="80"/>
      <c r="AZ77" s="80"/>
      <c r="BA77" s="80"/>
      <c r="BB77" s="80"/>
      <c r="BC77" s="80"/>
      <c r="BD77" s="80"/>
      <c r="BE77" s="80"/>
    </row>
    <row r="78" spans="24:57" ht="14.25">
      <c r="X78" s="378"/>
      <c r="Y78" s="379" t="s">
        <v>169</v>
      </c>
      <c r="Z78" s="63"/>
      <c r="AA78" s="182" t="e">
        <f t="shared" si="51"/>
        <v>#DIV/0!</v>
      </c>
      <c r="AB78" s="182" t="e">
        <f t="shared" si="51"/>
        <v>#DIV/0!</v>
      </c>
      <c r="AC78" s="182" t="e">
        <f t="shared" si="51"/>
        <v>#DIV/0!</v>
      </c>
      <c r="AD78" s="182" t="e">
        <f t="shared" si="51"/>
        <v>#DIV/0!</v>
      </c>
      <c r="AE78" s="182" t="e">
        <f t="shared" si="51"/>
        <v>#DIV/0!</v>
      </c>
      <c r="AF78" s="63"/>
      <c r="AG78" s="182">
        <f>AG9/AF9-1</f>
        <v>0.43609755384344595</v>
      </c>
      <c r="AH78" s="182">
        <f aca="true" t="shared" si="55" ref="AH78:AU78">AH9/AG9-1</f>
        <v>0.3115546367345008</v>
      </c>
      <c r="AI78" s="182">
        <f t="shared" si="55"/>
        <v>0.21903531906119333</v>
      </c>
      <c r="AJ78" s="182">
        <f t="shared" si="55"/>
        <v>0.1822149949191758</v>
      </c>
      <c r="AK78" s="182">
        <f t="shared" si="55"/>
        <v>0.17857766394278562</v>
      </c>
      <c r="AL78" s="182">
        <f t="shared" si="55"/>
        <v>0.19825356380226444</v>
      </c>
      <c r="AM78" s="182">
        <f t="shared" si="55"/>
        <v>0.2321129631609109</v>
      </c>
      <c r="AN78" s="182">
        <f t="shared" si="55"/>
        <v>0.23868654584174065</v>
      </c>
      <c r="AO78" s="182">
        <f t="shared" si="55"/>
        <v>0.25679663374361783</v>
      </c>
      <c r="AP78" s="182">
        <f t="shared" si="55"/>
        <v>0.2407222131540243</v>
      </c>
      <c r="AQ78" s="182">
        <f t="shared" si="55"/>
        <v>0.2100056930557206</v>
      </c>
      <c r="AR78" s="182">
        <f t="shared" si="55"/>
        <v>0.23362457783959045</v>
      </c>
      <c r="AS78" s="182">
        <f t="shared" si="55"/>
        <v>0.1594141098235622</v>
      </c>
      <c r="AT78" s="182">
        <f t="shared" si="55"/>
        <v>0.14053536667967892</v>
      </c>
      <c r="AU78" s="182">
        <f t="shared" si="55"/>
        <v>0.12914862455073184</v>
      </c>
      <c r="AV78" s="80"/>
      <c r="AW78" s="80"/>
      <c r="AX78" s="80"/>
      <c r="AY78" s="80"/>
      <c r="AZ78" s="80"/>
      <c r="BA78" s="80"/>
      <c r="BB78" s="80"/>
      <c r="BC78" s="80"/>
      <c r="BD78" s="80"/>
      <c r="BE78" s="80"/>
    </row>
    <row r="79" spans="24:57" ht="14.25">
      <c r="X79" s="378"/>
      <c r="Y79" s="379" t="s">
        <v>170</v>
      </c>
      <c r="Z79" s="63"/>
      <c r="AA79" s="182" t="e">
        <f t="shared" si="51"/>
        <v>#DIV/0!</v>
      </c>
      <c r="AB79" s="182" t="e">
        <f t="shared" si="51"/>
        <v>#DIV/0!</v>
      </c>
      <c r="AC79" s="182" t="e">
        <f t="shared" si="51"/>
        <v>#DIV/0!</v>
      </c>
      <c r="AD79" s="182" t="e">
        <f t="shared" si="51"/>
        <v>#DIV/0!</v>
      </c>
      <c r="AE79" s="182" t="e">
        <f t="shared" si="51"/>
        <v>#DIV/0!</v>
      </c>
      <c r="AF79" s="63"/>
      <c r="AG79" s="182">
        <f>AG10/AF10-1</f>
        <v>-0.08951655746414022</v>
      </c>
      <c r="AH79" s="182">
        <f aca="true" t="shared" si="56" ref="AH79:AU79">AH10/AG10-1</f>
        <v>0.034863366721773925</v>
      </c>
      <c r="AI79" s="182">
        <f t="shared" si="56"/>
        <v>-0.03796457266362829</v>
      </c>
      <c r="AJ79" s="182">
        <f t="shared" si="56"/>
        <v>0.00952380952380949</v>
      </c>
      <c r="AK79" s="182">
        <f t="shared" si="56"/>
        <v>0.06509433962264155</v>
      </c>
      <c r="AL79" s="182">
        <f t="shared" si="56"/>
        <v>-0.0678624151166225</v>
      </c>
      <c r="AM79" s="182">
        <f t="shared" si="56"/>
        <v>0.08825998131225954</v>
      </c>
      <c r="AN79" s="182">
        <f t="shared" si="56"/>
        <v>0.48829966819954596</v>
      </c>
      <c r="AO79" s="182">
        <f t="shared" si="56"/>
        <v>-0.09350738241908685</v>
      </c>
      <c r="AP79" s="182">
        <f t="shared" si="56"/>
        <v>-0.39527759500361337</v>
      </c>
      <c r="AQ79" s="182">
        <f t="shared" si="56"/>
        <v>-0.14865684420819825</v>
      </c>
      <c r="AR79" s="182">
        <f t="shared" si="56"/>
        <v>0.020658732819309522</v>
      </c>
      <c r="AS79" s="182">
        <f t="shared" si="56"/>
        <v>-0.09557827318635304</v>
      </c>
      <c r="AT79" s="182">
        <f t="shared" si="56"/>
        <v>0.013277951790821252</v>
      </c>
      <c r="AU79" s="182">
        <f t="shared" si="56"/>
        <v>0.002710391326747663</v>
      </c>
      <c r="AV79" s="80"/>
      <c r="AW79" s="80"/>
      <c r="AX79" s="80"/>
      <c r="AY79" s="80"/>
      <c r="AZ79" s="80"/>
      <c r="BA79" s="80"/>
      <c r="BB79" s="80"/>
      <c r="BC79" s="80"/>
      <c r="BD79" s="80"/>
      <c r="BE79" s="80"/>
    </row>
    <row r="80" spans="24:57" ht="14.25">
      <c r="X80" s="378"/>
      <c r="Y80" s="381" t="s">
        <v>171</v>
      </c>
      <c r="Z80" s="63"/>
      <c r="AA80" s="264"/>
      <c r="AB80" s="264"/>
      <c r="AC80" s="264"/>
      <c r="AD80" s="264"/>
      <c r="AE80" s="264"/>
      <c r="AF80" s="63"/>
      <c r="AG80" s="315" t="s">
        <v>188</v>
      </c>
      <c r="AH80" s="182">
        <f aca="true" t="shared" si="57" ref="AH80:AH87">AH11/AG11-1</f>
        <v>1.7182817999999997</v>
      </c>
      <c r="AI80" s="182">
        <f aca="true" t="shared" si="58" ref="AI80:AU80">AI11/AH11-1</f>
        <v>1.7182818000000002</v>
      </c>
      <c r="AJ80" s="182">
        <f t="shared" si="58"/>
        <v>1.0753952226105268</v>
      </c>
      <c r="AK80" s="182">
        <f t="shared" si="58"/>
        <v>0.22852751947016658</v>
      </c>
      <c r="AL80" s="182">
        <f t="shared" si="58"/>
        <v>0.15727548757433207</v>
      </c>
      <c r="AM80" s="182">
        <f t="shared" si="58"/>
        <v>0.11772324366993003</v>
      </c>
      <c r="AN80" s="182">
        <f t="shared" si="58"/>
        <v>0.09290247891141634</v>
      </c>
      <c r="AO80" s="182">
        <f t="shared" si="58"/>
        <v>0.07101670691650419</v>
      </c>
      <c r="AP80" s="182">
        <f t="shared" si="58"/>
        <v>0.049113163061285325</v>
      </c>
      <c r="AQ80" s="182">
        <f t="shared" si="58"/>
        <v>0.01778344205270077</v>
      </c>
      <c r="AR80" s="182">
        <f t="shared" si="58"/>
        <v>0.0346294178737665</v>
      </c>
      <c r="AS80" s="182">
        <f t="shared" si="58"/>
        <v>0.01782425703989654</v>
      </c>
      <c r="AT80" s="182">
        <f t="shared" si="58"/>
        <v>0.030959427493832736</v>
      </c>
      <c r="AU80" s="182">
        <f t="shared" si="58"/>
        <v>0.026504652547710617</v>
      </c>
      <c r="AV80" s="158"/>
      <c r="AW80" s="158"/>
      <c r="AX80" s="158"/>
      <c r="AY80" s="158"/>
      <c r="AZ80" s="158"/>
      <c r="BA80" s="158"/>
      <c r="BB80" s="158"/>
      <c r="BC80" s="158"/>
      <c r="BD80" s="158"/>
      <c r="BE80" s="158"/>
    </row>
    <row r="81" spans="24:57" ht="14.25">
      <c r="X81" s="378"/>
      <c r="Y81" s="381" t="s">
        <v>172</v>
      </c>
      <c r="Z81" s="63"/>
      <c r="AA81" s="264" t="e">
        <f aca="true" t="shared" si="59" ref="AA81:AE87">AA35/$Z35-1</f>
        <v>#DIV/0!</v>
      </c>
      <c r="AB81" s="264" t="e">
        <f t="shared" si="59"/>
        <v>#DIV/0!</v>
      </c>
      <c r="AC81" s="264" t="e">
        <f t="shared" si="59"/>
        <v>#DIV/0!</v>
      </c>
      <c r="AD81" s="264" t="e">
        <f t="shared" si="59"/>
        <v>#DIV/0!</v>
      </c>
      <c r="AE81" s="264" t="e">
        <f t="shared" si="59"/>
        <v>#DIV/0!</v>
      </c>
      <c r="AF81" s="63"/>
      <c r="AG81" s="264">
        <f aca="true" t="shared" si="60" ref="AG81:AG87">AG12/AF12-1</f>
        <v>0.5261904761904761</v>
      </c>
      <c r="AH81" s="264">
        <f t="shared" si="57"/>
        <v>0.2708580343213729</v>
      </c>
      <c r="AI81" s="264">
        <f aca="true" t="shared" si="61" ref="AI81:AU81">AI12/AH12-1</f>
        <v>0.0808966143723453</v>
      </c>
      <c r="AJ81" s="264">
        <f t="shared" si="61"/>
        <v>-0.01794394221596307</v>
      </c>
      <c r="AK81" s="264">
        <f t="shared" si="61"/>
        <v>0.00854380608751959</v>
      </c>
      <c r="AL81" s="264">
        <f t="shared" si="61"/>
        <v>-0.053200538677108056</v>
      </c>
      <c r="AM81" s="264">
        <f t="shared" si="61"/>
        <v>-0.00013005102919205758</v>
      </c>
      <c r="AN81" s="264">
        <f t="shared" si="61"/>
        <v>-0.0357780019700259</v>
      </c>
      <c r="AO81" s="264">
        <f t="shared" si="61"/>
        <v>-0.16916697620180488</v>
      </c>
      <c r="AP81" s="264">
        <f t="shared" si="61"/>
        <v>-0.2687335255603287</v>
      </c>
      <c r="AQ81" s="264">
        <f t="shared" si="61"/>
        <v>-0.32757868245065813</v>
      </c>
      <c r="AR81" s="264">
        <f t="shared" si="61"/>
        <v>-0.1960491820494602</v>
      </c>
      <c r="AS81" s="264">
        <f t="shared" si="61"/>
        <v>0.046829271622202295</v>
      </c>
      <c r="AT81" s="264">
        <f t="shared" si="61"/>
        <v>-0.09026627065941484</v>
      </c>
      <c r="AU81" s="264">
        <f t="shared" si="61"/>
        <v>-0.20902811244979913</v>
      </c>
      <c r="AV81" s="158"/>
      <c r="AW81" s="158"/>
      <c r="AX81" s="158"/>
      <c r="AY81" s="158"/>
      <c r="AZ81" s="158"/>
      <c r="BA81" s="158"/>
      <c r="BB81" s="158"/>
      <c r="BC81" s="158"/>
      <c r="BD81" s="158"/>
      <c r="BE81" s="158"/>
    </row>
    <row r="82" spans="24:57" ht="14.25">
      <c r="X82" s="378"/>
      <c r="Y82" s="381" t="s">
        <v>173</v>
      </c>
      <c r="Z82" s="63"/>
      <c r="AA82" s="264" t="e">
        <f t="shared" si="59"/>
        <v>#DIV/0!</v>
      </c>
      <c r="AB82" s="264" t="e">
        <f t="shared" si="59"/>
        <v>#DIV/0!</v>
      </c>
      <c r="AC82" s="264" t="e">
        <f t="shared" si="59"/>
        <v>#DIV/0!</v>
      </c>
      <c r="AD82" s="264" t="e">
        <f t="shared" si="59"/>
        <v>#DIV/0!</v>
      </c>
      <c r="AE82" s="264" t="e">
        <f t="shared" si="59"/>
        <v>#DIV/0!</v>
      </c>
      <c r="AF82" s="63"/>
      <c r="AG82" s="264">
        <f t="shared" si="60"/>
        <v>-0.03593924144522609</v>
      </c>
      <c r="AH82" s="264">
        <f t="shared" si="57"/>
        <v>0.12011605525015279</v>
      </c>
      <c r="AI82" s="264">
        <f aca="true" t="shared" si="62" ref="AI82:AU82">AI13/AH13-1</f>
        <v>-0.060067001517263185</v>
      </c>
      <c r="AJ82" s="264">
        <f t="shared" si="62"/>
        <v>0.0351877172937185</v>
      </c>
      <c r="AK82" s="264">
        <f t="shared" si="62"/>
        <v>0.0464255159234761</v>
      </c>
      <c r="AL82" s="264">
        <f t="shared" si="62"/>
        <v>-0.2241316384886034</v>
      </c>
      <c r="AM82" s="264">
        <f t="shared" si="62"/>
        <v>-0.017732160678917697</v>
      </c>
      <c r="AN82" s="264">
        <f t="shared" si="62"/>
        <v>-0.03188383677816209</v>
      </c>
      <c r="AO82" s="264">
        <f t="shared" si="62"/>
        <v>0.13577710561366274</v>
      </c>
      <c r="AP82" s="264">
        <f t="shared" si="62"/>
        <v>-0.030320158465462876</v>
      </c>
      <c r="AQ82" s="264">
        <f t="shared" si="62"/>
        <v>0.08878699651744992</v>
      </c>
      <c r="AR82" s="264">
        <f t="shared" si="62"/>
        <v>0.07095572249888593</v>
      </c>
      <c r="AS82" s="264">
        <f t="shared" si="62"/>
        <v>-0.1143591266642302</v>
      </c>
      <c r="AT82" s="264">
        <f t="shared" si="62"/>
        <v>-0.36598350589596107</v>
      </c>
      <c r="AU82" s="264">
        <f t="shared" si="62"/>
        <v>0.10645123853849903</v>
      </c>
      <c r="AV82" s="158"/>
      <c r="AW82" s="158"/>
      <c r="AX82" s="158"/>
      <c r="AY82" s="158"/>
      <c r="AZ82" s="158"/>
      <c r="BA82" s="158"/>
      <c r="BB82" s="158"/>
      <c r="BC82" s="158"/>
      <c r="BD82" s="158"/>
      <c r="BE82" s="158"/>
    </row>
    <row r="83" spans="24:57" ht="14.25">
      <c r="X83" s="382" t="s">
        <v>127</v>
      </c>
      <c r="Y83" s="383"/>
      <c r="Z83" s="265"/>
      <c r="AA83" s="266" t="e">
        <f t="shared" si="59"/>
        <v>#DIV/0!</v>
      </c>
      <c r="AB83" s="266" t="e">
        <f t="shared" si="59"/>
        <v>#DIV/0!</v>
      </c>
      <c r="AC83" s="266" t="e">
        <f t="shared" si="59"/>
        <v>#DIV/0!</v>
      </c>
      <c r="AD83" s="266" t="e">
        <f t="shared" si="59"/>
        <v>#DIV/0!</v>
      </c>
      <c r="AE83" s="266" t="e">
        <f t="shared" si="59"/>
        <v>#DIV/0!</v>
      </c>
      <c r="AF83" s="265"/>
      <c r="AG83" s="266">
        <f t="shared" si="60"/>
        <v>0.03810656830536252</v>
      </c>
      <c r="AH83" s="266">
        <f t="shared" si="57"/>
        <v>0.0934589157397181</v>
      </c>
      <c r="AI83" s="266">
        <f aca="true" t="shared" si="63" ref="AI83:AU83">AI14/AH14-1</f>
        <v>-0.17029782314591546</v>
      </c>
      <c r="AJ83" s="266">
        <f t="shared" si="63"/>
        <v>-0.22490068820398268</v>
      </c>
      <c r="AK83" s="266">
        <f t="shared" si="63"/>
        <v>-0.08426783653630832</v>
      </c>
      <c r="AL83" s="266">
        <f t="shared" si="63"/>
        <v>-0.1698804584957191</v>
      </c>
      <c r="AM83" s="266">
        <f t="shared" si="63"/>
        <v>-0.06508131324947031</v>
      </c>
      <c r="AN83" s="266">
        <f t="shared" si="63"/>
        <v>-0.02795991611218418</v>
      </c>
      <c r="AO83" s="266">
        <f t="shared" si="63"/>
        <v>0.04133551842197236</v>
      </c>
      <c r="AP83" s="266">
        <f t="shared" si="63"/>
        <v>-0.06368161101990666</v>
      </c>
      <c r="AQ83" s="266">
        <f t="shared" si="63"/>
        <v>0.04479864388273547</v>
      </c>
      <c r="AR83" s="266">
        <f t="shared" si="63"/>
        <v>-0.12353597157450524</v>
      </c>
      <c r="AS83" s="266">
        <f t="shared" si="63"/>
        <v>-0.280096896724663</v>
      </c>
      <c r="AT83" s="266">
        <f t="shared" si="63"/>
        <v>-0.291279296661176</v>
      </c>
      <c r="AU83" s="266">
        <f t="shared" si="63"/>
        <v>0.042364478278066775</v>
      </c>
      <c r="AV83" s="158"/>
      <c r="AW83" s="158"/>
      <c r="AX83" s="158"/>
      <c r="AY83" s="158"/>
      <c r="AZ83" s="158"/>
      <c r="BA83" s="158"/>
      <c r="BB83" s="158"/>
      <c r="BC83" s="158"/>
      <c r="BD83" s="158"/>
      <c r="BE83" s="158"/>
    </row>
    <row r="84" spans="24:57" ht="14.25">
      <c r="X84" s="384"/>
      <c r="Y84" s="379" t="s">
        <v>174</v>
      </c>
      <c r="Z84" s="63"/>
      <c r="AA84" s="264" t="e">
        <f t="shared" si="59"/>
        <v>#DIV/0!</v>
      </c>
      <c r="AB84" s="264" t="e">
        <f t="shared" si="59"/>
        <v>#DIV/0!</v>
      </c>
      <c r="AC84" s="264" t="e">
        <f t="shared" si="59"/>
        <v>#DIV/0!</v>
      </c>
      <c r="AD84" s="264" t="e">
        <f t="shared" si="59"/>
        <v>#DIV/0!</v>
      </c>
      <c r="AE84" s="264" t="e">
        <f t="shared" si="59"/>
        <v>#DIV/0!</v>
      </c>
      <c r="AF84" s="63"/>
      <c r="AG84" s="264">
        <f t="shared" si="60"/>
        <v>-0.05530928486286646</v>
      </c>
      <c r="AH84" s="264">
        <f t="shared" si="57"/>
        <v>-0.09783114315618113</v>
      </c>
      <c r="AI84" s="264">
        <f aca="true" t="shared" si="64" ref="AI84:AU84">AI15/AH15-1</f>
        <v>-0.16884958359612734</v>
      </c>
      <c r="AJ84" s="264">
        <f t="shared" si="64"/>
        <v>-0.4104575163398694</v>
      </c>
      <c r="AK84" s="264">
        <f t="shared" si="64"/>
        <v>-0.38930437070164214</v>
      </c>
      <c r="AL84" s="264">
        <f t="shared" si="64"/>
        <v>-0.11567465362216278</v>
      </c>
      <c r="AM84" s="264">
        <f t="shared" si="64"/>
        <v>-0.05675953698356273</v>
      </c>
      <c r="AN84" s="264">
        <f t="shared" si="64"/>
        <v>0.02501426368261539</v>
      </c>
      <c r="AO84" s="264">
        <f t="shared" si="64"/>
        <v>-0.026518965604786948</v>
      </c>
      <c r="AP84" s="264">
        <f t="shared" si="64"/>
        <v>-0.00010607583992394698</v>
      </c>
      <c r="AQ84" s="264">
        <f t="shared" si="64"/>
        <v>0.0014724776025694108</v>
      </c>
      <c r="AR84" s="264">
        <f t="shared" si="64"/>
        <v>-0.008849359871622497</v>
      </c>
      <c r="AS84" s="264">
        <f t="shared" si="64"/>
        <v>-0.0015128593040846239</v>
      </c>
      <c r="AT84" s="264">
        <f t="shared" si="64"/>
        <v>-0.2486103639949797</v>
      </c>
      <c r="AU84" s="264">
        <f t="shared" si="64"/>
        <v>-0.058310464145090224</v>
      </c>
      <c r="AV84" s="80"/>
      <c r="AW84" s="80"/>
      <c r="AX84" s="80"/>
      <c r="AY84" s="80"/>
      <c r="AZ84" s="80"/>
      <c r="BA84" s="80"/>
      <c r="BB84" s="80"/>
      <c r="BC84" s="80"/>
      <c r="BD84" s="80"/>
      <c r="BE84" s="80"/>
    </row>
    <row r="85" spans="24:57" ht="14.25">
      <c r="X85" s="384"/>
      <c r="Y85" s="379" t="s">
        <v>175</v>
      </c>
      <c r="Z85" s="63"/>
      <c r="AA85" s="264" t="e">
        <f t="shared" si="59"/>
        <v>#DIV/0!</v>
      </c>
      <c r="AB85" s="264" t="e">
        <f t="shared" si="59"/>
        <v>#DIV/0!</v>
      </c>
      <c r="AC85" s="264" t="e">
        <f t="shared" si="59"/>
        <v>#DIV/0!</v>
      </c>
      <c r="AD85" s="264" t="e">
        <f t="shared" si="59"/>
        <v>#DIV/0!</v>
      </c>
      <c r="AE85" s="264" t="e">
        <f t="shared" si="59"/>
        <v>#DIV/0!</v>
      </c>
      <c r="AF85" s="63"/>
      <c r="AG85" s="264">
        <f t="shared" si="60"/>
        <v>0.3210985121583536</v>
      </c>
      <c r="AH85" s="264">
        <f t="shared" si="57"/>
        <v>0.40583449097043056</v>
      </c>
      <c r="AI85" s="264">
        <f aca="true" t="shared" si="65" ref="AI85:AU85">AI16/AH16-1</f>
        <v>-0.019268774703557257</v>
      </c>
      <c r="AJ85" s="264">
        <f t="shared" si="65"/>
        <v>-0.08536883771140691</v>
      </c>
      <c r="AK85" s="264">
        <f t="shared" si="65"/>
        <v>0.06933778169457394</v>
      </c>
      <c r="AL85" s="264">
        <f t="shared" si="65"/>
        <v>-0.20338484179543803</v>
      </c>
      <c r="AM85" s="264">
        <f t="shared" si="65"/>
        <v>-0.06713467578052812</v>
      </c>
      <c r="AN85" s="264">
        <f t="shared" si="65"/>
        <v>-0.04388466413181269</v>
      </c>
      <c r="AO85" s="264">
        <f t="shared" si="65"/>
        <v>-0.10227837613918811</v>
      </c>
      <c r="AP85" s="264">
        <f t="shared" si="65"/>
        <v>-0.03386092012366759</v>
      </c>
      <c r="AQ85" s="264">
        <f t="shared" si="65"/>
        <v>0.0497368320501308</v>
      </c>
      <c r="AR85" s="264">
        <f t="shared" si="65"/>
        <v>-0.10933216704468662</v>
      </c>
      <c r="AS85" s="264">
        <f t="shared" si="65"/>
        <v>-0.3310545596651955</v>
      </c>
      <c r="AT85" s="264">
        <f t="shared" si="65"/>
        <v>-0.23734631538755224</v>
      </c>
      <c r="AU85" s="264">
        <f t="shared" si="65"/>
        <v>-0.49873835355138463</v>
      </c>
      <c r="AV85" s="80"/>
      <c r="AW85" s="80"/>
      <c r="AX85" s="80"/>
      <c r="AY85" s="80"/>
      <c r="AZ85" s="80"/>
      <c r="BA85" s="80"/>
      <c r="BB85" s="80"/>
      <c r="BC85" s="80"/>
      <c r="BD85" s="80"/>
      <c r="BE85" s="80"/>
    </row>
    <row r="86" spans="24:57" ht="14.25">
      <c r="X86" s="384"/>
      <c r="Y86" s="379" t="s">
        <v>176</v>
      </c>
      <c r="Z86" s="63"/>
      <c r="AA86" s="264" t="e">
        <f t="shared" si="59"/>
        <v>#DIV/0!</v>
      </c>
      <c r="AB86" s="264" t="e">
        <f t="shared" si="59"/>
        <v>#DIV/0!</v>
      </c>
      <c r="AC86" s="264" t="e">
        <f t="shared" si="59"/>
        <v>#DIV/0!</v>
      </c>
      <c r="AD86" s="264" t="e">
        <f t="shared" si="59"/>
        <v>#DIV/0!</v>
      </c>
      <c r="AE86" s="264" t="e">
        <f t="shared" si="59"/>
        <v>#DIV/0!</v>
      </c>
      <c r="AF86" s="63"/>
      <c r="AG86" s="264">
        <f t="shared" si="60"/>
        <v>-0.02194102742228554</v>
      </c>
      <c r="AH86" s="264">
        <f t="shared" si="57"/>
        <v>-0.00393409504554143</v>
      </c>
      <c r="AI86" s="264">
        <f aca="true" t="shared" si="66" ref="AI86:AU86">AI17/AH17-1</f>
        <v>-0.2808594102654387</v>
      </c>
      <c r="AJ86" s="264">
        <f t="shared" si="66"/>
        <v>-0.4370917859795821</v>
      </c>
      <c r="AK86" s="264">
        <f t="shared" si="66"/>
        <v>-0.380965738615067</v>
      </c>
      <c r="AL86" s="264">
        <f t="shared" si="66"/>
        <v>-0.006041643634385974</v>
      </c>
      <c r="AM86" s="264">
        <f t="shared" si="66"/>
        <v>-0.19563845011074998</v>
      </c>
      <c r="AN86" s="264">
        <f t="shared" si="66"/>
        <v>-0.06837388723594906</v>
      </c>
      <c r="AO86" s="264">
        <f t="shared" si="66"/>
        <v>0.0818662661010392</v>
      </c>
      <c r="AP86" s="264">
        <f t="shared" si="66"/>
        <v>0.133816829377311</v>
      </c>
      <c r="AQ86" s="264">
        <f t="shared" si="66"/>
        <v>-0.009810077593495503</v>
      </c>
      <c r="AR86" s="264">
        <f t="shared" si="66"/>
        <v>-0.14991582499519873</v>
      </c>
      <c r="AS86" s="264">
        <f t="shared" si="66"/>
        <v>-0.3158863059527206</v>
      </c>
      <c r="AT86" s="264">
        <f t="shared" si="66"/>
        <v>-0.13359971877244037</v>
      </c>
      <c r="AU86" s="264">
        <f t="shared" si="66"/>
        <v>0.20473735339014132</v>
      </c>
      <c r="AV86" s="80"/>
      <c r="AW86" s="80"/>
      <c r="AX86" s="80"/>
      <c r="AY86" s="80"/>
      <c r="AZ86" s="80"/>
      <c r="BA86" s="80"/>
      <c r="BB86" s="80"/>
      <c r="BC86" s="80"/>
      <c r="BD86" s="80"/>
      <c r="BE86" s="80"/>
    </row>
    <row r="87" spans="24:57" ht="14.25">
      <c r="X87" s="397"/>
      <c r="Y87" s="379" t="s">
        <v>177</v>
      </c>
      <c r="Z87" s="63"/>
      <c r="AA87" s="264" t="e">
        <f t="shared" si="59"/>
        <v>#DIV/0!</v>
      </c>
      <c r="AB87" s="264" t="e">
        <f t="shared" si="59"/>
        <v>#DIV/0!</v>
      </c>
      <c r="AC87" s="264" t="e">
        <f t="shared" si="59"/>
        <v>#DIV/0!</v>
      </c>
      <c r="AD87" s="264" t="e">
        <f t="shared" si="59"/>
        <v>#DIV/0!</v>
      </c>
      <c r="AE87" s="264" t="e">
        <f t="shared" si="59"/>
        <v>#DIV/0!</v>
      </c>
      <c r="AF87" s="63"/>
      <c r="AG87" s="264">
        <f t="shared" si="60"/>
        <v>0.16752954645977325</v>
      </c>
      <c r="AH87" s="264">
        <f t="shared" si="57"/>
        <v>0.27745761583960027</v>
      </c>
      <c r="AI87" s="264">
        <f aca="true" t="shared" si="67" ref="AI87:AU87">AI18/AH18-1</f>
        <v>0.01979114420872019</v>
      </c>
      <c r="AJ87" s="264">
        <f t="shared" si="67"/>
        <v>0.05552015386706399</v>
      </c>
      <c r="AK87" s="264">
        <f t="shared" si="67"/>
        <v>0.11672788153977254</v>
      </c>
      <c r="AL87" s="264">
        <f t="shared" si="67"/>
        <v>-0.23479905422057878</v>
      </c>
      <c r="AM87" s="264">
        <f t="shared" si="67"/>
        <v>0.010783743331856721</v>
      </c>
      <c r="AN87" s="264">
        <f t="shared" si="67"/>
        <v>-0.005882820017392931</v>
      </c>
      <c r="AO87" s="264">
        <f t="shared" si="67"/>
        <v>0.05611588866303885</v>
      </c>
      <c r="AP87" s="264">
        <f t="shared" si="67"/>
        <v>-0.1566463480706004</v>
      </c>
      <c r="AQ87" s="264">
        <f t="shared" si="67"/>
        <v>0.0760349311123949</v>
      </c>
      <c r="AR87" s="264">
        <f t="shared" si="67"/>
        <v>-0.1128078650451646</v>
      </c>
      <c r="AS87" s="264">
        <f t="shared" si="67"/>
        <v>-0.2520619215606251</v>
      </c>
      <c r="AT87" s="264">
        <f t="shared" si="67"/>
        <v>-0.37776195513615596</v>
      </c>
      <c r="AU87" s="264">
        <f t="shared" si="67"/>
        <v>0.0603164617993861</v>
      </c>
      <c r="AV87" s="80"/>
      <c r="AW87" s="80"/>
      <c r="AX87" s="80"/>
      <c r="AY87" s="80"/>
      <c r="AZ87" s="80"/>
      <c r="BA87" s="80"/>
      <c r="BB87" s="80"/>
      <c r="BC87" s="80"/>
      <c r="BD87" s="80"/>
      <c r="BE87" s="80"/>
    </row>
    <row r="88" spans="24:57" ht="14.25">
      <c r="X88" s="385"/>
      <c r="Y88" s="396" t="s">
        <v>189</v>
      </c>
      <c r="Z88" s="63"/>
      <c r="AA88" s="182"/>
      <c r="AB88" s="182"/>
      <c r="AC88" s="182"/>
      <c r="AD88" s="182"/>
      <c r="AE88" s="182"/>
      <c r="AF88" s="63"/>
      <c r="AG88" s="315" t="s">
        <v>119</v>
      </c>
      <c r="AH88" s="315" t="s">
        <v>119</v>
      </c>
      <c r="AI88" s="315" t="s">
        <v>119</v>
      </c>
      <c r="AJ88" s="315" t="s">
        <v>119</v>
      </c>
      <c r="AK88" s="315" t="s">
        <v>119</v>
      </c>
      <c r="AL88" s="315" t="s">
        <v>119</v>
      </c>
      <c r="AM88" s="315" t="s">
        <v>119</v>
      </c>
      <c r="AN88" s="315" t="s">
        <v>119</v>
      </c>
      <c r="AO88" s="315" t="s">
        <v>119</v>
      </c>
      <c r="AP88" s="315" t="s">
        <v>119</v>
      </c>
      <c r="AQ88" s="315" t="s">
        <v>119</v>
      </c>
      <c r="AR88" s="182">
        <f>AR19/AQ19-1</f>
        <v>1</v>
      </c>
      <c r="AS88" s="182">
        <f>AS19/AR19-1</f>
        <v>0.4999999999999998</v>
      </c>
      <c r="AT88" s="182">
        <f>AT19/AS19-1</f>
        <v>0.2993197278911566</v>
      </c>
      <c r="AU88" s="182">
        <f>AU19/AT19-1</f>
        <v>0.32460732984293217</v>
      </c>
      <c r="AV88" s="158"/>
      <c r="AW88" s="158"/>
      <c r="AX88" s="158"/>
      <c r="AY88" s="158"/>
      <c r="AZ88" s="158"/>
      <c r="BA88" s="158"/>
      <c r="BB88" s="158"/>
      <c r="BC88" s="158"/>
      <c r="BD88" s="158"/>
      <c r="BE88" s="158"/>
    </row>
    <row r="89" spans="24:57" ht="18.75">
      <c r="X89" s="386" t="s">
        <v>178</v>
      </c>
      <c r="Y89" s="387"/>
      <c r="Z89" s="398"/>
      <c r="AA89" s="399" t="e">
        <f aca="true" t="shared" si="68" ref="AA89:AE92">AA43/$Z43-1</f>
        <v>#DIV/0!</v>
      </c>
      <c r="AB89" s="399" t="e">
        <f t="shared" si="68"/>
        <v>#DIV/0!</v>
      </c>
      <c r="AC89" s="399" t="e">
        <f t="shared" si="68"/>
        <v>#DIV/0!</v>
      </c>
      <c r="AD89" s="399" t="e">
        <f t="shared" si="68"/>
        <v>#DIV/0!</v>
      </c>
      <c r="AE89" s="399" t="e">
        <f t="shared" si="68"/>
        <v>#DIV/0!</v>
      </c>
      <c r="AF89" s="398"/>
      <c r="AG89" s="399">
        <f aca="true" t="shared" si="69" ref="AG89:AU93">AG20/AF20-1</f>
        <v>0.03383537911597645</v>
      </c>
      <c r="AH89" s="399">
        <f t="shared" si="69"/>
        <v>-0.14469254954881794</v>
      </c>
      <c r="AI89" s="399">
        <f t="shared" si="69"/>
        <v>-0.09161192691857345</v>
      </c>
      <c r="AJ89" s="399">
        <f t="shared" si="69"/>
        <v>-0.3166575153318746</v>
      </c>
      <c r="AK89" s="399">
        <f t="shared" si="69"/>
        <v>-0.22786822862483036</v>
      </c>
      <c r="AL89" s="399">
        <f t="shared" si="69"/>
        <v>-0.1705610340009659</v>
      </c>
      <c r="AM89" s="399">
        <f t="shared" si="69"/>
        <v>-0.06422153559340249</v>
      </c>
      <c r="AN89" s="399">
        <f t="shared" si="69"/>
        <v>-0.05835444466284567</v>
      </c>
      <c r="AO89" s="399">
        <f t="shared" si="69"/>
        <v>-0.030078104303795206</v>
      </c>
      <c r="AP89" s="399">
        <f t="shared" si="69"/>
        <v>-0.05650491783453526</v>
      </c>
      <c r="AQ89" s="399">
        <f t="shared" si="69"/>
        <v>0.021404656117411935</v>
      </c>
      <c r="AR89" s="399">
        <f t="shared" si="69"/>
        <v>-0.10250832545560962</v>
      </c>
      <c r="AS89" s="399">
        <f t="shared" si="69"/>
        <v>-0.13890923239017627</v>
      </c>
      <c r="AT89" s="399">
        <f t="shared" si="69"/>
        <v>-0.5122087856226823</v>
      </c>
      <c r="AU89" s="399">
        <f t="shared" si="69"/>
        <v>0.0060237598157275585</v>
      </c>
      <c r="AV89" s="158"/>
      <c r="AW89" s="158"/>
      <c r="AX89" s="158"/>
      <c r="AY89" s="158"/>
      <c r="AZ89" s="158"/>
      <c r="BA89" s="158"/>
      <c r="BB89" s="158"/>
      <c r="BC89" s="158"/>
      <c r="BD89" s="158"/>
      <c r="BE89" s="158"/>
    </row>
    <row r="90" spans="24:57" ht="14.25">
      <c r="X90" s="386"/>
      <c r="Y90" s="381" t="s">
        <v>179</v>
      </c>
      <c r="Z90" s="63"/>
      <c r="AA90" s="264" t="e">
        <f t="shared" si="68"/>
        <v>#DIV/0!</v>
      </c>
      <c r="AB90" s="264" t="e">
        <f t="shared" si="68"/>
        <v>#DIV/0!</v>
      </c>
      <c r="AC90" s="264" t="e">
        <f t="shared" si="68"/>
        <v>#DIV/0!</v>
      </c>
      <c r="AD90" s="264" t="e">
        <f t="shared" si="68"/>
        <v>#DIV/0!</v>
      </c>
      <c r="AE90" s="264" t="e">
        <f t="shared" si="68"/>
        <v>#DIV/0!</v>
      </c>
      <c r="AF90" s="63"/>
      <c r="AG90" s="264">
        <f t="shared" si="69"/>
        <v>0.19999999999999996</v>
      </c>
      <c r="AH90" s="264">
        <f t="shared" si="69"/>
        <v>0.33333333333333326</v>
      </c>
      <c r="AI90" s="264">
        <f t="shared" si="69"/>
        <v>1.125</v>
      </c>
      <c r="AJ90" s="264">
        <f t="shared" si="69"/>
        <v>0.588235294117647</v>
      </c>
      <c r="AK90" s="264">
        <f t="shared" si="69"/>
        <v>0.5925925925925928</v>
      </c>
      <c r="AL90" s="264">
        <f t="shared" si="69"/>
        <v>0.11627906976744184</v>
      </c>
      <c r="AM90" s="264">
        <f t="shared" si="69"/>
        <v>-0.02083333333333337</v>
      </c>
      <c r="AN90" s="264">
        <f t="shared" si="69"/>
        <v>0.0019827294578473875</v>
      </c>
      <c r="AO90" s="264">
        <f t="shared" si="69"/>
        <v>-0.012888360227989004</v>
      </c>
      <c r="AP90" s="264">
        <f t="shared" si="69"/>
        <v>0.041664378981135064</v>
      </c>
      <c r="AQ90" s="264">
        <f t="shared" si="69"/>
        <v>-0.05722489460482094</v>
      </c>
      <c r="AR90" s="264">
        <f t="shared" si="69"/>
        <v>-0.0015965773487650603</v>
      </c>
      <c r="AS90" s="264">
        <f t="shared" si="69"/>
        <v>-0.40104209697230075</v>
      </c>
      <c r="AT90" s="264">
        <f t="shared" si="69"/>
        <v>-0.6336996336996337</v>
      </c>
      <c r="AU90" s="264">
        <f t="shared" si="69"/>
        <v>0.2883</v>
      </c>
      <c r="AV90" s="158"/>
      <c r="AW90" s="158"/>
      <c r="AX90" s="158"/>
      <c r="AY90" s="158"/>
      <c r="AZ90" s="158"/>
      <c r="BA90" s="158"/>
      <c r="BB90" s="158"/>
      <c r="BC90" s="158"/>
      <c r="BD90" s="158"/>
      <c r="BE90" s="158"/>
    </row>
    <row r="91" spans="24:57" ht="18.75">
      <c r="X91" s="386"/>
      <c r="Y91" s="381" t="s">
        <v>180</v>
      </c>
      <c r="Z91" s="63"/>
      <c r="AA91" s="264" t="e">
        <f t="shared" si="68"/>
        <v>#DIV/0!</v>
      </c>
      <c r="AB91" s="264" t="e">
        <f t="shared" si="68"/>
        <v>#DIV/0!</v>
      </c>
      <c r="AC91" s="264" t="e">
        <f t="shared" si="68"/>
        <v>#DIV/0!</v>
      </c>
      <c r="AD91" s="264" t="e">
        <f t="shared" si="68"/>
        <v>#DIV/0!</v>
      </c>
      <c r="AE91" s="264" t="e">
        <f t="shared" si="68"/>
        <v>#DIV/0!</v>
      </c>
      <c r="AF91" s="63"/>
      <c r="AG91" s="264">
        <f t="shared" si="69"/>
        <v>-0.1116751269035533</v>
      </c>
      <c r="AH91" s="264">
        <f t="shared" si="69"/>
        <v>-0.3828571428571429</v>
      </c>
      <c r="AI91" s="264">
        <f t="shared" si="69"/>
        <v>-0.18518518518518523</v>
      </c>
      <c r="AJ91" s="264">
        <f t="shared" si="69"/>
        <v>-0.2727272727272727</v>
      </c>
      <c r="AK91" s="264">
        <f t="shared" si="69"/>
        <v>-0.4375</v>
      </c>
      <c r="AL91" s="264">
        <f t="shared" si="69"/>
        <v>-0.08333333333333326</v>
      </c>
      <c r="AM91" s="264">
        <f t="shared" si="69"/>
        <v>0.09090909090909083</v>
      </c>
      <c r="AN91" s="264">
        <f t="shared" si="69"/>
        <v>-0.05555555555555547</v>
      </c>
      <c r="AO91" s="264">
        <f t="shared" si="69"/>
        <v>-0.05882352941176483</v>
      </c>
      <c r="AP91" s="264">
        <f t="shared" si="69"/>
        <v>0.2749999999999999</v>
      </c>
      <c r="AQ91" s="264">
        <f t="shared" si="69"/>
        <v>0.40122549019607856</v>
      </c>
      <c r="AR91" s="264">
        <f t="shared" si="69"/>
        <v>-0.12261675704040575</v>
      </c>
      <c r="AS91" s="264">
        <f t="shared" si="69"/>
        <v>0.07456140350877183</v>
      </c>
      <c r="AT91" s="264">
        <f t="shared" si="69"/>
        <v>-0.7977736549165121</v>
      </c>
      <c r="AU91" s="264">
        <f>AU22/AT22-1</f>
        <v>-0.23853211009174302</v>
      </c>
      <c r="AV91" s="158"/>
      <c r="AW91" s="158"/>
      <c r="AX91" s="158"/>
      <c r="AY91" s="158"/>
      <c r="AZ91" s="158"/>
      <c r="BA91" s="158"/>
      <c r="BB91" s="158"/>
      <c r="BC91" s="158"/>
      <c r="BD91" s="158"/>
      <c r="BE91" s="158"/>
    </row>
    <row r="92" spans="24:57" ht="14.25">
      <c r="X92" s="386"/>
      <c r="Y92" s="381" t="s">
        <v>181</v>
      </c>
      <c r="Z92" s="63"/>
      <c r="AA92" s="264" t="e">
        <f t="shared" si="68"/>
        <v>#DIV/0!</v>
      </c>
      <c r="AB92" s="264" t="e">
        <f t="shared" si="68"/>
        <v>#DIV/0!</v>
      </c>
      <c r="AC92" s="264" t="e">
        <f t="shared" si="68"/>
        <v>#DIV/0!</v>
      </c>
      <c r="AD92" s="264" t="e">
        <f t="shared" si="68"/>
        <v>#DIV/0!</v>
      </c>
      <c r="AE92" s="264" t="e">
        <f t="shared" si="68"/>
        <v>#DIV/0!</v>
      </c>
      <c r="AF92" s="63"/>
      <c r="AG92" s="264">
        <f t="shared" si="69"/>
        <v>0.26834617837161234</v>
      </c>
      <c r="AH92" s="264">
        <f t="shared" si="69"/>
        <v>0.23339479880356984</v>
      </c>
      <c r="AI92" s="264">
        <f t="shared" si="69"/>
        <v>0.057125294621290124</v>
      </c>
      <c r="AJ92" s="264">
        <f t="shared" si="69"/>
        <v>0.09491516106944098</v>
      </c>
      <c r="AK92" s="264">
        <f t="shared" si="69"/>
        <v>0.10112290588666717</v>
      </c>
      <c r="AL92" s="264">
        <f t="shared" si="69"/>
        <v>-0.19987252997928007</v>
      </c>
      <c r="AM92" s="264">
        <f t="shared" si="69"/>
        <v>0.0555683433826637</v>
      </c>
      <c r="AN92" s="264">
        <f t="shared" si="69"/>
        <v>-0.016446352832214073</v>
      </c>
      <c r="AO92" s="264">
        <f t="shared" si="69"/>
        <v>0.061435227212038646</v>
      </c>
      <c r="AP92" s="264">
        <f t="shared" si="69"/>
        <v>-0.12674449779821395</v>
      </c>
      <c r="AQ92" s="264">
        <f t="shared" si="69"/>
        <v>-0.16903341039386888</v>
      </c>
      <c r="AR92" s="264">
        <f t="shared" si="69"/>
        <v>-0.16872831797029875</v>
      </c>
      <c r="AS92" s="264">
        <f t="shared" si="69"/>
        <v>-0.20420010272813727</v>
      </c>
      <c r="AT92" s="264">
        <f t="shared" si="69"/>
        <v>-0.36344009869465244</v>
      </c>
      <c r="AU92" s="264">
        <f t="shared" si="69"/>
        <v>0.16097086659312843</v>
      </c>
      <c r="AV92" s="158"/>
      <c r="AW92" s="158"/>
      <c r="AX92" s="158"/>
      <c r="AY92" s="158"/>
      <c r="AZ92" s="158"/>
      <c r="BA92" s="158"/>
      <c r="BB92" s="158"/>
      <c r="BC92" s="158"/>
      <c r="BD92" s="158"/>
      <c r="BE92" s="158"/>
    </row>
    <row r="93" spans="24:57" ht="15" thickBot="1">
      <c r="X93" s="388"/>
      <c r="Y93" s="389" t="s">
        <v>182</v>
      </c>
      <c r="Z93" s="74"/>
      <c r="AA93" s="267" t="e">
        <f aca="true" t="shared" si="70" ref="AA93:AE94">AA47/$Z47-1</f>
        <v>#DIV/0!</v>
      </c>
      <c r="AB93" s="267" t="e">
        <f t="shared" si="70"/>
        <v>#DIV/0!</v>
      </c>
      <c r="AC93" s="267" t="e">
        <f t="shared" si="70"/>
        <v>#DIV/0!</v>
      </c>
      <c r="AD93" s="267" t="e">
        <f t="shared" si="70"/>
        <v>#DIV/0!</v>
      </c>
      <c r="AE93" s="267" t="e">
        <f t="shared" si="70"/>
        <v>#DIV/0!</v>
      </c>
      <c r="AF93" s="74"/>
      <c r="AG93" s="267">
        <f t="shared" si="69"/>
        <v>0.07023411371237454</v>
      </c>
      <c r="AH93" s="267">
        <f t="shared" si="69"/>
        <v>-0.11189123376623378</v>
      </c>
      <c r="AI93" s="267">
        <f t="shared" si="69"/>
        <v>-0.11586619750491256</v>
      </c>
      <c r="AJ93" s="267">
        <f t="shared" si="69"/>
        <v>-0.44946894525959635</v>
      </c>
      <c r="AK93" s="267">
        <f t="shared" si="69"/>
        <v>-0.4009332264072789</v>
      </c>
      <c r="AL93" s="267">
        <f t="shared" si="69"/>
        <v>-0.27019019235624053</v>
      </c>
      <c r="AM93" s="267">
        <f t="shared" si="69"/>
        <v>-0.2384438072194115</v>
      </c>
      <c r="AN93" s="267">
        <f t="shared" si="69"/>
        <v>-0.14674239412176282</v>
      </c>
      <c r="AO93" s="267">
        <f t="shared" si="69"/>
        <v>-0.14557424967713772</v>
      </c>
      <c r="AP93" s="267">
        <f t="shared" si="69"/>
        <v>-0.23713324686316495</v>
      </c>
      <c r="AQ93" s="267">
        <f t="shared" si="69"/>
        <v>0.0750741134755546</v>
      </c>
      <c r="AR93" s="267">
        <f t="shared" si="69"/>
        <v>-0.0899619886390165</v>
      </c>
      <c r="AS93" s="267">
        <f t="shared" si="69"/>
        <v>-0.022058565851583944</v>
      </c>
      <c r="AT93" s="267">
        <f t="shared" si="69"/>
        <v>-0.1736081857082692</v>
      </c>
      <c r="AU93" s="267">
        <f t="shared" si="69"/>
        <v>-0.1250377286355312</v>
      </c>
      <c r="AV93" s="82"/>
      <c r="AW93" s="82"/>
      <c r="AX93" s="82"/>
      <c r="AY93" s="82"/>
      <c r="AZ93" s="82"/>
      <c r="BA93" s="82"/>
      <c r="BB93" s="82"/>
      <c r="BC93" s="82"/>
      <c r="BD93" s="82"/>
      <c r="BE93" s="82"/>
    </row>
    <row r="94" spans="2:59" ht="15" thickTop="1">
      <c r="B94" s="1" t="s">
        <v>129</v>
      </c>
      <c r="X94" s="390" t="s">
        <v>183</v>
      </c>
      <c r="Y94" s="391"/>
      <c r="Z94" s="268"/>
      <c r="AA94" s="269" t="e">
        <f t="shared" si="70"/>
        <v>#DIV/0!</v>
      </c>
      <c r="AB94" s="269" t="e">
        <f t="shared" si="70"/>
        <v>#DIV/0!</v>
      </c>
      <c r="AC94" s="269" t="e">
        <f t="shared" si="70"/>
        <v>#DIV/0!</v>
      </c>
      <c r="AD94" s="269" t="e">
        <f t="shared" si="70"/>
        <v>#DIV/0!</v>
      </c>
      <c r="AE94" s="269" t="e">
        <f t="shared" si="70"/>
        <v>#DIV/0!</v>
      </c>
      <c r="AF94" s="268"/>
      <c r="AG94" s="269">
        <f aca="true" t="shared" si="71" ref="AG94:AQ94">AG25/AF25-1</f>
        <v>0.014818281528985233</v>
      </c>
      <c r="AH94" s="269">
        <f t="shared" si="71"/>
        <v>-0.022148835217130514</v>
      </c>
      <c r="AI94" s="269">
        <f t="shared" si="71"/>
        <v>-0.0903887074830898</v>
      </c>
      <c r="AJ94" s="269">
        <f t="shared" si="71"/>
        <v>-0.1466465608608163</v>
      </c>
      <c r="AK94" s="269">
        <f t="shared" si="71"/>
        <v>-0.10422497266219988</v>
      </c>
      <c r="AL94" s="269">
        <f t="shared" si="71"/>
        <v>-0.15420653102706638</v>
      </c>
      <c r="AM94" s="269">
        <f t="shared" si="71"/>
        <v>-0.11228522534957164</v>
      </c>
      <c r="AN94" s="269">
        <f t="shared" si="71"/>
        <v>-0.017385275909930442</v>
      </c>
      <c r="AO94" s="269">
        <f t="shared" si="71"/>
        <v>-0.11720307834470745</v>
      </c>
      <c r="AP94" s="269">
        <f t="shared" si="71"/>
        <v>-0.0324448873468014</v>
      </c>
      <c r="AQ94" s="269">
        <f t="shared" si="71"/>
        <v>0.07116875844413362</v>
      </c>
      <c r="AR94" s="269">
        <f>AR25/AQ25-1</f>
        <v>0.005418103801601015</v>
      </c>
      <c r="AS94" s="269">
        <f>AS25/AR25-1</f>
        <v>-0.016148737292867366</v>
      </c>
      <c r="AT94" s="269">
        <f>AT25/AS25-1</f>
        <v>-0.08573009723792346</v>
      </c>
      <c r="AU94" s="269">
        <f>AU25/AT25-1</f>
        <v>0.08544024299214126</v>
      </c>
      <c r="AV94" s="83">
        <f aca="true" t="shared" si="72" ref="AV94:BE94">SUM(AV75:AV93)</f>
        <v>0</v>
      </c>
      <c r="AW94" s="83">
        <f t="shared" si="72"/>
        <v>0</v>
      </c>
      <c r="AX94" s="83">
        <f t="shared" si="72"/>
        <v>0</v>
      </c>
      <c r="AY94" s="83">
        <f t="shared" si="72"/>
        <v>0</v>
      </c>
      <c r="AZ94" s="83">
        <f t="shared" si="72"/>
        <v>0</v>
      </c>
      <c r="BA94" s="83">
        <f t="shared" si="72"/>
        <v>0</v>
      </c>
      <c r="BB94" s="83">
        <f t="shared" si="72"/>
        <v>0</v>
      </c>
      <c r="BC94" s="83">
        <f t="shared" si="72"/>
        <v>0</v>
      </c>
      <c r="BD94" s="83">
        <f t="shared" si="72"/>
        <v>0</v>
      </c>
      <c r="BE94" s="83">
        <f t="shared" si="72"/>
        <v>0</v>
      </c>
      <c r="BG94" s="222"/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26"/>
  <sheetViews>
    <sheetView zoomScalePageLayoutView="0" workbookViewId="0" topLeftCell="A1">
      <selection activeCell="L12" sqref="L12"/>
    </sheetView>
  </sheetViews>
  <sheetFormatPr defaultColWidth="9.00390625" defaultRowHeight="13.5"/>
  <cols>
    <col min="1" max="1" width="9.00390625" style="407" customWidth="1"/>
    <col min="2" max="2" width="8.125" style="407" customWidth="1"/>
    <col min="3" max="3" width="18.75390625" style="407" customWidth="1"/>
    <col min="4" max="4" width="8.75390625" style="407" customWidth="1"/>
    <col min="5" max="5" width="9.00390625" style="407" customWidth="1"/>
    <col min="6" max="6" width="11.625" style="407" customWidth="1"/>
    <col min="7" max="16384" width="9.00390625" style="407" customWidth="1"/>
  </cols>
  <sheetData>
    <row r="3" ht="13.5">
      <c r="B3" s="407" t="s">
        <v>196</v>
      </c>
    </row>
    <row r="4" spans="2:6" ht="16.5" customHeight="1">
      <c r="B4" s="408" t="s">
        <v>192</v>
      </c>
      <c r="C4" s="409" t="s">
        <v>105</v>
      </c>
      <c r="D4" s="410" t="s">
        <v>106</v>
      </c>
      <c r="E4" s="410" t="s">
        <v>107</v>
      </c>
      <c r="F4" s="410" t="s">
        <v>108</v>
      </c>
    </row>
    <row r="5" spans="2:6" ht="16.5" customHeight="1">
      <c r="B5" s="408" t="s">
        <v>193</v>
      </c>
      <c r="C5" s="409" t="s">
        <v>109</v>
      </c>
      <c r="D5" s="410" t="s">
        <v>110</v>
      </c>
      <c r="E5" s="410" t="s">
        <v>111</v>
      </c>
      <c r="F5" s="410" t="s">
        <v>112</v>
      </c>
    </row>
    <row r="6" spans="2:6" ht="16.5" customHeight="1">
      <c r="B6" s="408" t="s">
        <v>194</v>
      </c>
      <c r="C6" s="409" t="s">
        <v>113</v>
      </c>
      <c r="D6" s="410" t="s">
        <v>114</v>
      </c>
      <c r="E6" s="410" t="s">
        <v>115</v>
      </c>
      <c r="F6" s="410" t="s">
        <v>116</v>
      </c>
    </row>
    <row r="7" spans="2:6" ht="16.5" customHeight="1">
      <c r="B7" s="408" t="s">
        <v>195</v>
      </c>
      <c r="C7" s="409" t="s">
        <v>117</v>
      </c>
      <c r="D7" s="410" t="s">
        <v>118</v>
      </c>
      <c r="E7" s="410" t="s">
        <v>119</v>
      </c>
      <c r="F7" s="410" t="s">
        <v>119</v>
      </c>
    </row>
    <row r="8" spans="2:6" ht="16.5" customHeight="1">
      <c r="B8" s="408" t="s">
        <v>120</v>
      </c>
      <c r="C8" s="411" t="s">
        <v>120</v>
      </c>
      <c r="D8" s="410" t="s">
        <v>120</v>
      </c>
      <c r="E8" s="410" t="s">
        <v>119</v>
      </c>
      <c r="F8" s="410" t="s">
        <v>119</v>
      </c>
    </row>
    <row r="11" ht="13.5">
      <c r="B11" s="412" t="s">
        <v>197</v>
      </c>
    </row>
    <row r="12" spans="2:3" ht="16.5" customHeight="1">
      <c r="B12" s="408" t="s">
        <v>161</v>
      </c>
      <c r="C12" s="413">
        <v>1</v>
      </c>
    </row>
    <row r="13" spans="2:3" ht="16.5" customHeight="1">
      <c r="B13" s="408" t="s">
        <v>162</v>
      </c>
      <c r="C13" s="413">
        <v>21</v>
      </c>
    </row>
    <row r="14" spans="2:3" ht="16.5" customHeight="1">
      <c r="B14" s="408" t="s">
        <v>190</v>
      </c>
      <c r="C14" s="413">
        <v>310</v>
      </c>
    </row>
    <row r="15" spans="2:3" ht="16.5" customHeight="1">
      <c r="B15" s="414" t="s">
        <v>126</v>
      </c>
      <c r="C15" s="410" t="s">
        <v>121</v>
      </c>
    </row>
    <row r="16" spans="2:3" ht="16.5" customHeight="1">
      <c r="B16" s="414" t="s">
        <v>127</v>
      </c>
      <c r="C16" s="410" t="s">
        <v>122</v>
      </c>
    </row>
    <row r="17" spans="2:3" ht="16.5" customHeight="1">
      <c r="B17" s="408" t="s">
        <v>163</v>
      </c>
      <c r="C17" s="413">
        <v>23900</v>
      </c>
    </row>
    <row r="18" ht="13.5">
      <c r="B18" s="407" t="s">
        <v>123</v>
      </c>
    </row>
    <row r="21" ht="13.5">
      <c r="B21" s="412" t="s">
        <v>124</v>
      </c>
    </row>
    <row r="22" ht="16.5" customHeight="1">
      <c r="B22" s="407" t="s">
        <v>125</v>
      </c>
    </row>
    <row r="23" ht="16.5" customHeight="1">
      <c r="B23" s="407" t="s">
        <v>159</v>
      </c>
    </row>
    <row r="24" ht="16.5" customHeight="1">
      <c r="B24" s="429" t="s">
        <v>207</v>
      </c>
    </row>
    <row r="25" ht="16.5">
      <c r="B25" s="429" t="s">
        <v>209</v>
      </c>
    </row>
    <row r="26" ht="13.5">
      <c r="B26" s="429" t="s">
        <v>208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U1:CA48"/>
  <sheetViews>
    <sheetView zoomScaleSheetLayoutView="70" zoomScalePageLayoutView="0" workbookViewId="0" topLeftCell="A1">
      <pane xSplit="26" ySplit="5" topLeftCell="AA6" activePane="bottomRight" state="frozen"/>
      <selection pane="topLeft" activeCell="A1" sqref="A1"/>
      <selection pane="topRight" activeCell="AA1" sqref="AA1"/>
      <selection pane="bottomLeft" activeCell="A6" sqref="A6"/>
      <selection pane="bottomRight" activeCell="AC15" sqref="AC15"/>
    </sheetView>
  </sheetViews>
  <sheetFormatPr defaultColWidth="9.00390625" defaultRowHeight="13.5"/>
  <cols>
    <col min="1" max="1" width="1.625" style="16" customWidth="1"/>
    <col min="2" max="19" width="1.625" style="16" hidden="1" customWidth="1"/>
    <col min="20" max="20" width="1.625" style="16" customWidth="1"/>
    <col min="21" max="21" width="15.625" style="1" hidden="1" customWidth="1"/>
    <col min="22" max="22" width="15.625" style="31" hidden="1" customWidth="1"/>
    <col min="23" max="23" width="10.875" style="31" hidden="1" customWidth="1"/>
    <col min="24" max="24" width="26.625" style="1" customWidth="1"/>
    <col min="25" max="25" width="11.875" style="31" customWidth="1"/>
    <col min="26" max="26" width="11.00390625" style="31" customWidth="1"/>
    <col min="27" max="47" width="9.625" style="16" customWidth="1"/>
    <col min="48" max="56" width="8.625" style="16" hidden="1" customWidth="1"/>
    <col min="57" max="57" width="0.875" style="16" hidden="1" customWidth="1"/>
    <col min="58" max="59" width="8.625" style="16" customWidth="1"/>
    <col min="60" max="60" width="14.00390625" style="16" bestFit="1" customWidth="1"/>
    <col min="61" max="61" width="7.50390625" style="16" customWidth="1"/>
    <col min="62" max="66" width="9.00390625" style="16" customWidth="1"/>
    <col min="67" max="78" width="13.75390625" style="16" bestFit="1" customWidth="1"/>
    <col min="79" max="79" width="13.375" style="16" bestFit="1" customWidth="1"/>
    <col min="80" max="16384" width="9.00390625" style="16" customWidth="1"/>
  </cols>
  <sheetData>
    <row r="1" spans="22:26" s="1" customFormat="1" ht="30" customHeight="1">
      <c r="V1" s="2"/>
      <c r="W1" s="2"/>
      <c r="X1" s="418" t="s">
        <v>191</v>
      </c>
      <c r="Y1" s="2"/>
      <c r="Z1" s="2"/>
    </row>
    <row r="2" spans="22:26" s="1" customFormat="1" ht="14.25">
      <c r="V2" s="2"/>
      <c r="W2" s="2"/>
      <c r="Y2" s="2"/>
      <c r="Z2" s="2"/>
    </row>
    <row r="3" spans="21:26" s="1" customFormat="1" ht="14.25">
      <c r="U3" s="1" t="s">
        <v>85</v>
      </c>
      <c r="V3" s="2"/>
      <c r="W3" s="2"/>
      <c r="Y3" s="2"/>
      <c r="Z3" s="2"/>
    </row>
    <row r="4" spans="22:61" s="422" customFormat="1" ht="18.75" customHeight="1" thickBot="1">
      <c r="V4" s="430"/>
      <c r="W4" s="430"/>
      <c r="X4" s="431" t="s">
        <v>210</v>
      </c>
      <c r="Y4" s="430"/>
      <c r="Z4" s="430"/>
      <c r="AL4" s="432"/>
      <c r="AM4" s="433"/>
      <c r="AN4" s="434"/>
      <c r="AP4" s="435"/>
      <c r="AQ4" s="435"/>
      <c r="AR4" s="434"/>
      <c r="AU4" s="434"/>
      <c r="AV4" s="433"/>
      <c r="AW4" s="433"/>
      <c r="AX4" s="433"/>
      <c r="AY4" s="433"/>
      <c r="AZ4" s="433"/>
      <c r="BA4" s="433"/>
      <c r="BB4" s="433"/>
      <c r="BC4" s="433"/>
      <c r="BD4" s="433"/>
      <c r="BE4" s="433"/>
      <c r="BF4" s="433"/>
      <c r="BG4" s="433"/>
      <c r="BH4" s="433"/>
      <c r="BI4" s="433"/>
    </row>
    <row r="5" spans="21:61" s="1" customFormat="1" ht="39.75" customHeight="1">
      <c r="U5" s="3" t="s">
        <v>86</v>
      </c>
      <c r="V5" s="4" t="s">
        <v>12</v>
      </c>
      <c r="W5" s="5" t="s">
        <v>87</v>
      </c>
      <c r="X5" s="338"/>
      <c r="Y5" s="339" t="s">
        <v>12</v>
      </c>
      <c r="Z5" s="340" t="s">
        <v>14</v>
      </c>
      <c r="AA5" s="341">
        <v>1990</v>
      </c>
      <c r="AB5" s="341">
        <v>1991</v>
      </c>
      <c r="AC5" s="341">
        <v>1992</v>
      </c>
      <c r="AD5" s="341">
        <v>1993</v>
      </c>
      <c r="AE5" s="341">
        <v>1994</v>
      </c>
      <c r="AF5" s="341">
        <v>1995</v>
      </c>
      <c r="AG5" s="341">
        <v>1996</v>
      </c>
      <c r="AH5" s="341">
        <v>1997</v>
      </c>
      <c r="AI5" s="341">
        <v>1998</v>
      </c>
      <c r="AJ5" s="342">
        <v>1999</v>
      </c>
      <c r="AK5" s="342">
        <v>2000</v>
      </c>
      <c r="AL5" s="342">
        <f aca="true" t="shared" si="0" ref="AL5:BE5">AK5+1</f>
        <v>2001</v>
      </c>
      <c r="AM5" s="342">
        <f t="shared" si="0"/>
        <v>2002</v>
      </c>
      <c r="AN5" s="341">
        <f t="shared" si="0"/>
        <v>2003</v>
      </c>
      <c r="AO5" s="341">
        <f t="shared" si="0"/>
        <v>2004</v>
      </c>
      <c r="AP5" s="343">
        <f t="shared" si="0"/>
        <v>2005</v>
      </c>
      <c r="AQ5" s="341">
        <f t="shared" si="0"/>
        <v>2006</v>
      </c>
      <c r="AR5" s="341">
        <f t="shared" si="0"/>
        <v>2007</v>
      </c>
      <c r="AS5" s="351">
        <v>2008</v>
      </c>
      <c r="AT5" s="351">
        <v>2009</v>
      </c>
      <c r="AU5" s="351" t="s">
        <v>187</v>
      </c>
      <c r="AV5" s="6" t="e">
        <f t="shared" si="0"/>
        <v>#VALUE!</v>
      </c>
      <c r="AW5" s="6" t="e">
        <f t="shared" si="0"/>
        <v>#VALUE!</v>
      </c>
      <c r="AX5" s="6" t="e">
        <f t="shared" si="0"/>
        <v>#VALUE!</v>
      </c>
      <c r="AY5" s="6" t="e">
        <f t="shared" si="0"/>
        <v>#VALUE!</v>
      </c>
      <c r="AZ5" s="6" t="e">
        <f t="shared" si="0"/>
        <v>#VALUE!</v>
      </c>
      <c r="BA5" s="6" t="e">
        <f t="shared" si="0"/>
        <v>#VALUE!</v>
      </c>
      <c r="BB5" s="6" t="e">
        <f t="shared" si="0"/>
        <v>#VALUE!</v>
      </c>
      <c r="BC5" s="6" t="e">
        <f t="shared" si="0"/>
        <v>#VALUE!</v>
      </c>
      <c r="BD5" s="7" t="e">
        <f t="shared" si="0"/>
        <v>#VALUE!</v>
      </c>
      <c r="BE5" s="8" t="e">
        <f t="shared" si="0"/>
        <v>#VALUE!</v>
      </c>
      <c r="BF5" s="9"/>
      <c r="BG5" s="9"/>
      <c r="BH5" s="9"/>
      <c r="BI5" s="9"/>
    </row>
    <row r="6" spans="21:61" ht="39.75" customHeight="1">
      <c r="U6" s="10" t="s">
        <v>88</v>
      </c>
      <c r="V6" s="11">
        <v>1</v>
      </c>
      <c r="W6" s="12">
        <f>$AA6</f>
        <v>1141.196048715373</v>
      </c>
      <c r="X6" s="146" t="s">
        <v>64</v>
      </c>
      <c r="Y6" s="147">
        <v>1</v>
      </c>
      <c r="Z6" s="245">
        <v>1144.129508797115</v>
      </c>
      <c r="AA6" s="232">
        <v>1141.196048715373</v>
      </c>
      <c r="AB6" s="232">
        <v>1150.1171497535836</v>
      </c>
      <c r="AC6" s="232">
        <v>1158.5777505858966</v>
      </c>
      <c r="AD6" s="232">
        <v>1150.897813950756</v>
      </c>
      <c r="AE6" s="232">
        <v>1210.6689687044197</v>
      </c>
      <c r="AF6" s="232">
        <v>1223.6926848988128</v>
      </c>
      <c r="AG6" s="232">
        <v>1236.6058603558865</v>
      </c>
      <c r="AH6" s="232">
        <v>1231.5199027580531</v>
      </c>
      <c r="AI6" s="232">
        <v>1195.9294675616406</v>
      </c>
      <c r="AJ6" s="232">
        <v>1230.8773483647449</v>
      </c>
      <c r="AK6" s="232">
        <v>1251.5567001811996</v>
      </c>
      <c r="AL6" s="232">
        <v>1236.4204932419552</v>
      </c>
      <c r="AM6" s="232">
        <v>1273.5049416468</v>
      </c>
      <c r="AN6" s="232">
        <v>1278.6212049826872</v>
      </c>
      <c r="AO6" s="232">
        <v>1278.004678208497</v>
      </c>
      <c r="AP6" s="232">
        <v>1282.2565226579788</v>
      </c>
      <c r="AQ6" s="232">
        <v>1263.070151037342</v>
      </c>
      <c r="AR6" s="232">
        <v>1296.3067566502414</v>
      </c>
      <c r="AS6" s="232">
        <v>1213.2100239847075</v>
      </c>
      <c r="AT6" s="232">
        <v>1144.4569630812666</v>
      </c>
      <c r="AU6" s="232">
        <v>1191.2208372787113</v>
      </c>
      <c r="AV6" s="232">
        <v>0</v>
      </c>
      <c r="AW6" s="232">
        <v>0</v>
      </c>
      <c r="AX6" s="232">
        <v>0</v>
      </c>
      <c r="AY6" s="232">
        <v>0</v>
      </c>
      <c r="AZ6" s="232">
        <v>0</v>
      </c>
      <c r="BA6" s="232">
        <v>0</v>
      </c>
      <c r="BB6" s="232">
        <v>0</v>
      </c>
      <c r="BC6" s="232">
        <v>0</v>
      </c>
      <c r="BD6" s="232">
        <v>0</v>
      </c>
      <c r="BE6" s="232">
        <v>0</v>
      </c>
      <c r="BF6" s="15"/>
      <c r="BG6" s="244"/>
      <c r="BH6" s="15"/>
      <c r="BI6" s="15"/>
    </row>
    <row r="7" spans="21:61" ht="39.75" customHeight="1">
      <c r="U7" s="10" t="s">
        <v>15</v>
      </c>
      <c r="V7" s="11">
        <v>21</v>
      </c>
      <c r="W7" s="12">
        <f>$AA7</f>
        <v>31.901350465461917</v>
      </c>
      <c r="X7" s="146" t="s">
        <v>89</v>
      </c>
      <c r="Y7" s="147">
        <v>21</v>
      </c>
      <c r="Z7" s="246">
        <v>33.382334767766</v>
      </c>
      <c r="AA7" s="232">
        <v>31.901350465461917</v>
      </c>
      <c r="AB7" s="232">
        <v>31.663670921648585</v>
      </c>
      <c r="AC7" s="232">
        <v>31.400291150770784</v>
      </c>
      <c r="AD7" s="232">
        <v>31.129322115130517</v>
      </c>
      <c r="AE7" s="232">
        <v>30.452986156122165</v>
      </c>
      <c r="AF7" s="232">
        <v>29.605365480064567</v>
      </c>
      <c r="AG7" s="232">
        <v>28.85317850365013</v>
      </c>
      <c r="AH7" s="232">
        <v>27.79529786639405</v>
      </c>
      <c r="AI7" s="232">
        <v>26.99472102696573</v>
      </c>
      <c r="AJ7" s="232">
        <v>26.38203168928693</v>
      </c>
      <c r="AK7" s="232">
        <v>25.789156101965244</v>
      </c>
      <c r="AL7" s="232">
        <v>24.991650721458495</v>
      </c>
      <c r="AM7" s="232">
        <v>24.036668886150068</v>
      </c>
      <c r="AN7" s="232">
        <v>23.51569106138438</v>
      </c>
      <c r="AO7" s="232">
        <v>23.06749154572882</v>
      </c>
      <c r="AP7" s="232">
        <v>22.676637472488597</v>
      </c>
      <c r="AQ7" s="232">
        <v>22.27467279039646</v>
      </c>
      <c r="AR7" s="232">
        <v>21.76107959831624</v>
      </c>
      <c r="AS7" s="232">
        <v>21.217792461863848</v>
      </c>
      <c r="AT7" s="232">
        <v>20.614214432104845</v>
      </c>
      <c r="AU7" s="232">
        <v>20.16464075348477</v>
      </c>
      <c r="AV7" s="232">
        <v>0</v>
      </c>
      <c r="AW7" s="232">
        <v>0</v>
      </c>
      <c r="AX7" s="232">
        <v>0</v>
      </c>
      <c r="AY7" s="232">
        <v>0</v>
      </c>
      <c r="AZ7" s="232">
        <v>0</v>
      </c>
      <c r="BA7" s="232">
        <v>0</v>
      </c>
      <c r="BB7" s="232">
        <v>0</v>
      </c>
      <c r="BC7" s="232">
        <v>0</v>
      </c>
      <c r="BD7" s="232">
        <v>0</v>
      </c>
      <c r="BE7" s="232">
        <v>0</v>
      </c>
      <c r="BF7" s="15"/>
      <c r="BG7" s="244"/>
      <c r="BH7" s="15"/>
      <c r="BI7" s="15"/>
    </row>
    <row r="8" spans="21:61" ht="39.75" customHeight="1">
      <c r="U8" s="10" t="s">
        <v>17</v>
      </c>
      <c r="V8" s="11">
        <v>310</v>
      </c>
      <c r="W8" s="12">
        <f>$AA8</f>
        <v>31.615169369029147</v>
      </c>
      <c r="X8" s="146" t="s">
        <v>65</v>
      </c>
      <c r="Y8" s="147">
        <v>310</v>
      </c>
      <c r="Z8" s="246">
        <v>32.633050080185285</v>
      </c>
      <c r="AA8" s="232">
        <v>31.615169369029147</v>
      </c>
      <c r="AB8" s="232">
        <v>31.109141655629696</v>
      </c>
      <c r="AC8" s="232">
        <v>31.268558737906773</v>
      </c>
      <c r="AD8" s="232">
        <v>31.02332491133049</v>
      </c>
      <c r="AE8" s="232">
        <v>32.19469644425074</v>
      </c>
      <c r="AF8" s="232">
        <v>32.65701162877351</v>
      </c>
      <c r="AG8" s="232">
        <v>33.65808960057866</v>
      </c>
      <c r="AH8" s="232">
        <v>34.3339085539577</v>
      </c>
      <c r="AI8" s="232">
        <v>32.804759030633456</v>
      </c>
      <c r="AJ8" s="232">
        <v>26.37539075863902</v>
      </c>
      <c r="AK8" s="232">
        <v>28.946148362092398</v>
      </c>
      <c r="AL8" s="232">
        <v>25.512492832741692</v>
      </c>
      <c r="AM8" s="232">
        <v>24.780354896896476</v>
      </c>
      <c r="AN8" s="232">
        <v>24.457901766809258</v>
      </c>
      <c r="AO8" s="232">
        <v>24.50141269820831</v>
      </c>
      <c r="AP8" s="232">
        <v>24.01748290139291</v>
      </c>
      <c r="AQ8" s="232">
        <v>23.986629085740027</v>
      </c>
      <c r="AR8" s="232">
        <v>22.670116401486606</v>
      </c>
      <c r="AS8" s="232">
        <v>22.393688017378807</v>
      </c>
      <c r="AT8" s="232">
        <v>21.9288480589068</v>
      </c>
      <c r="AU8" s="232">
        <v>21.22828676137872</v>
      </c>
      <c r="AV8" s="232">
        <v>0</v>
      </c>
      <c r="AW8" s="232">
        <v>0</v>
      </c>
      <c r="AX8" s="232">
        <v>0</v>
      </c>
      <c r="AY8" s="232">
        <v>0</v>
      </c>
      <c r="AZ8" s="232">
        <v>0</v>
      </c>
      <c r="BA8" s="232">
        <v>0</v>
      </c>
      <c r="BB8" s="232">
        <v>0</v>
      </c>
      <c r="BC8" s="232">
        <v>0</v>
      </c>
      <c r="BD8" s="232">
        <v>0</v>
      </c>
      <c r="BE8" s="232">
        <v>0</v>
      </c>
      <c r="BF8" s="15"/>
      <c r="BG8" s="244"/>
      <c r="BH8" s="244"/>
      <c r="BI8" s="15"/>
    </row>
    <row r="9" spans="21:61" ht="39.75" customHeight="1">
      <c r="U9" s="17" t="s">
        <v>19</v>
      </c>
      <c r="V9" s="18" t="s">
        <v>20</v>
      </c>
      <c r="W9" s="12">
        <f>$AF9</f>
        <v>20.260165848194745</v>
      </c>
      <c r="X9" s="140" t="s">
        <v>90</v>
      </c>
      <c r="Y9" s="142" t="s">
        <v>62</v>
      </c>
      <c r="Z9" s="245">
        <v>20.21180279290161</v>
      </c>
      <c r="AA9" s="144"/>
      <c r="AB9" s="144"/>
      <c r="AC9" s="144"/>
      <c r="AD9" s="144"/>
      <c r="AE9" s="144"/>
      <c r="AF9" s="232">
        <v>20.260165848194745</v>
      </c>
      <c r="AG9" s="232">
        <v>19.906195395109627</v>
      </c>
      <c r="AH9" s="232">
        <v>19.905111968516053</v>
      </c>
      <c r="AI9" s="232">
        <v>19.415961170153142</v>
      </c>
      <c r="AJ9" s="232">
        <v>19.934455358486723</v>
      </c>
      <c r="AK9" s="232">
        <v>18.800433378244776</v>
      </c>
      <c r="AL9" s="232">
        <v>16.16805577999484</v>
      </c>
      <c r="AM9" s="232">
        <v>13.69302613301156</v>
      </c>
      <c r="AN9" s="232">
        <v>13.76168230325481</v>
      </c>
      <c r="AO9" s="232">
        <v>10.552486498994718</v>
      </c>
      <c r="AP9" s="232">
        <v>10.566317025518762</v>
      </c>
      <c r="AQ9" s="232">
        <v>11.742217042901833</v>
      </c>
      <c r="AR9" s="232">
        <v>13.279244881306077</v>
      </c>
      <c r="AS9" s="232">
        <v>15.298296998273463</v>
      </c>
      <c r="AT9" s="232">
        <v>16.5541693964419</v>
      </c>
      <c r="AU9" s="232">
        <v>18.256504113607612</v>
      </c>
      <c r="AV9" s="232">
        <v>0</v>
      </c>
      <c r="AW9" s="232">
        <v>0</v>
      </c>
      <c r="AX9" s="232">
        <v>0</v>
      </c>
      <c r="AY9" s="232">
        <v>0</v>
      </c>
      <c r="AZ9" s="232">
        <v>0</v>
      </c>
      <c r="BA9" s="232">
        <v>0</v>
      </c>
      <c r="BB9" s="232">
        <v>0</v>
      </c>
      <c r="BC9" s="232">
        <v>0</v>
      </c>
      <c r="BD9" s="232">
        <v>0</v>
      </c>
      <c r="BE9" s="232">
        <v>0</v>
      </c>
      <c r="BF9" s="15"/>
      <c r="BG9" s="244"/>
      <c r="BH9" s="15"/>
      <c r="BI9" s="15"/>
    </row>
    <row r="10" spans="21:61" ht="39.75" customHeight="1">
      <c r="U10" s="17" t="s">
        <v>22</v>
      </c>
      <c r="V10" s="18" t="s">
        <v>23</v>
      </c>
      <c r="W10" s="12">
        <f>$AF10</f>
        <v>14.24036477225805</v>
      </c>
      <c r="X10" s="140" t="s">
        <v>91</v>
      </c>
      <c r="Y10" s="142" t="s">
        <v>63</v>
      </c>
      <c r="Z10" s="245">
        <v>14.045930483894749</v>
      </c>
      <c r="AA10" s="144"/>
      <c r="AB10" s="144"/>
      <c r="AC10" s="144"/>
      <c r="AD10" s="144"/>
      <c r="AE10" s="144"/>
      <c r="AF10" s="232">
        <v>14.24036477225805</v>
      </c>
      <c r="AG10" s="232">
        <v>14.783016205145383</v>
      </c>
      <c r="AH10" s="232">
        <v>16.164620871040952</v>
      </c>
      <c r="AI10" s="232">
        <v>13.411821124723646</v>
      </c>
      <c r="AJ10" s="232">
        <v>10.395493323704589</v>
      </c>
      <c r="AK10" s="232">
        <v>9.519487591588364</v>
      </c>
      <c r="AL10" s="232">
        <v>7.902312674885024</v>
      </c>
      <c r="AM10" s="232">
        <v>7.388019788295572</v>
      </c>
      <c r="AN10" s="232">
        <v>7.181451374779673</v>
      </c>
      <c r="AO10" s="232">
        <v>7.478300390378376</v>
      </c>
      <c r="AP10" s="232">
        <v>7.002070173828283</v>
      </c>
      <c r="AQ10" s="232">
        <v>7.315753421987543</v>
      </c>
      <c r="AR10" s="232">
        <v>6.411994715202799</v>
      </c>
      <c r="AS10" s="232">
        <v>4.616014893659556</v>
      </c>
      <c r="AT10" s="232">
        <v>3.271465322056887</v>
      </c>
      <c r="AU10" s="232">
        <v>3.4100592436306147</v>
      </c>
      <c r="AV10" s="232">
        <v>0</v>
      </c>
      <c r="AW10" s="232">
        <v>0</v>
      </c>
      <c r="AX10" s="232">
        <v>0</v>
      </c>
      <c r="AY10" s="232">
        <v>0</v>
      </c>
      <c r="AZ10" s="232">
        <v>0</v>
      </c>
      <c r="BA10" s="232">
        <v>0</v>
      </c>
      <c r="BB10" s="232">
        <v>0</v>
      </c>
      <c r="BC10" s="232">
        <v>0</v>
      </c>
      <c r="BD10" s="232">
        <v>0</v>
      </c>
      <c r="BE10" s="232">
        <v>0</v>
      </c>
      <c r="BF10" s="15"/>
      <c r="BG10" s="244"/>
      <c r="BH10" s="15"/>
      <c r="BI10" s="15"/>
    </row>
    <row r="11" spans="21:61" ht="39.75" customHeight="1" thickBot="1">
      <c r="U11" s="20" t="s">
        <v>26</v>
      </c>
      <c r="V11" s="21">
        <v>23900</v>
      </c>
      <c r="W11" s="22">
        <f>$AF11</f>
        <v>16.961452416990994</v>
      </c>
      <c r="X11" s="148" t="s">
        <v>66</v>
      </c>
      <c r="Y11" s="149">
        <v>23900</v>
      </c>
      <c r="Z11" s="247">
        <v>16.928791416990993</v>
      </c>
      <c r="AA11" s="141"/>
      <c r="AB11" s="141"/>
      <c r="AC11" s="141"/>
      <c r="AD11" s="141"/>
      <c r="AE11" s="141"/>
      <c r="AF11" s="232">
        <v>16.961452416990994</v>
      </c>
      <c r="AG11" s="232">
        <v>17.535349589877477</v>
      </c>
      <c r="AH11" s="232">
        <v>14.998115150488287</v>
      </c>
      <c r="AI11" s="232">
        <v>13.624108921405405</v>
      </c>
      <c r="AJ11" s="232">
        <v>9.309932441742344</v>
      </c>
      <c r="AK11" s="232">
        <v>7.1884946276256745</v>
      </c>
      <c r="AL11" s="232">
        <v>5.962417551027451</v>
      </c>
      <c r="AM11" s="232">
        <v>5.579501940051414</v>
      </c>
      <c r="AN11" s="232">
        <v>5.253913202844443</v>
      </c>
      <c r="AO11" s="232">
        <v>5.0958854535262015</v>
      </c>
      <c r="AP11" s="232">
        <v>4.8079428646805</v>
      </c>
      <c r="AQ11" s="232">
        <v>4.910855228331151</v>
      </c>
      <c r="AR11" s="232">
        <v>4.40745168232</v>
      </c>
      <c r="AS11" s="232">
        <v>3.795215952332137</v>
      </c>
      <c r="AT11" s="232">
        <v>1.851272998212261</v>
      </c>
      <c r="AU11" s="232">
        <v>1.862424622106834</v>
      </c>
      <c r="AV11" s="232">
        <v>0</v>
      </c>
      <c r="AW11" s="232">
        <v>0</v>
      </c>
      <c r="AX11" s="232">
        <v>0</v>
      </c>
      <c r="AY11" s="232">
        <v>0</v>
      </c>
      <c r="AZ11" s="232">
        <v>0</v>
      </c>
      <c r="BA11" s="232">
        <v>0</v>
      </c>
      <c r="BB11" s="232">
        <v>0</v>
      </c>
      <c r="BC11" s="232">
        <v>0</v>
      </c>
      <c r="BD11" s="232">
        <v>0</v>
      </c>
      <c r="BE11" s="232">
        <v>0</v>
      </c>
      <c r="BF11" s="15"/>
      <c r="BG11" s="244"/>
      <c r="BH11" s="15"/>
      <c r="BI11" s="15"/>
    </row>
    <row r="12" spans="21:61" ht="39.75" customHeight="1" thickBot="1" thickTop="1">
      <c r="U12" s="24" t="s">
        <v>92</v>
      </c>
      <c r="V12" s="25"/>
      <c r="W12" s="26"/>
      <c r="X12" s="150" t="s">
        <v>28</v>
      </c>
      <c r="Y12" s="143"/>
      <c r="Z12" s="248">
        <v>1261.33141833885</v>
      </c>
      <c r="AA12" s="145">
        <v>1204.712568549864</v>
      </c>
      <c r="AB12" s="145">
        <v>1212.8899623308619</v>
      </c>
      <c r="AC12" s="145">
        <v>1221.2466004745743</v>
      </c>
      <c r="AD12" s="145">
        <v>1213.0504609772172</v>
      </c>
      <c r="AE12" s="145">
        <v>1273.3166513047925</v>
      </c>
      <c r="AF12" s="145">
        <v>1337.4170450450947</v>
      </c>
      <c r="AG12" s="145">
        <v>1351.341689650248</v>
      </c>
      <c r="AH12" s="145">
        <v>1344.71695716845</v>
      </c>
      <c r="AI12" s="145">
        <v>1302.1808388355219</v>
      </c>
      <c r="AJ12" s="145">
        <v>1323.2746519366044</v>
      </c>
      <c r="AK12" s="145">
        <v>1341.8004202427164</v>
      </c>
      <c r="AL12" s="145">
        <v>1316.9574228020626</v>
      </c>
      <c r="AM12" s="145">
        <v>1348.9825132912051</v>
      </c>
      <c r="AN12" s="145">
        <v>1352.7918446917595</v>
      </c>
      <c r="AO12" s="145">
        <v>1348.7002547953334</v>
      </c>
      <c r="AP12" s="145">
        <v>1351.326973095888</v>
      </c>
      <c r="AQ12" s="145">
        <v>1333.300278606699</v>
      </c>
      <c r="AR12" s="145">
        <v>1364.8366439288732</v>
      </c>
      <c r="AS12" s="145">
        <v>1280.5310323082153</v>
      </c>
      <c r="AT12" s="145">
        <v>1208.6769332889896</v>
      </c>
      <c r="AU12" s="145">
        <v>1256.1427527729197</v>
      </c>
      <c r="AV12" s="27"/>
      <c r="AW12" s="27"/>
      <c r="AX12" s="27"/>
      <c r="AY12" s="27"/>
      <c r="AZ12" s="27"/>
      <c r="BA12" s="27"/>
      <c r="BB12" s="27"/>
      <c r="BC12" s="27"/>
      <c r="BD12" s="28"/>
      <c r="BE12" s="29"/>
      <c r="BF12" s="15"/>
      <c r="BG12" s="15"/>
      <c r="BH12" s="15"/>
      <c r="BI12" s="15"/>
    </row>
    <row r="13" spans="21:61" ht="14.25" customHeight="1">
      <c r="U13" s="186"/>
      <c r="V13" s="43"/>
      <c r="W13" s="187"/>
      <c r="X13" s="231" t="s">
        <v>99</v>
      </c>
      <c r="Y13" s="170"/>
      <c r="Z13" s="165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  <c r="AN13" s="249"/>
      <c r="AO13" s="249"/>
      <c r="AP13" s="249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</row>
    <row r="14" spans="21:61" ht="39.75" customHeight="1">
      <c r="U14" s="186"/>
      <c r="V14" s="43"/>
      <c r="W14" s="187"/>
      <c r="X14" s="169"/>
      <c r="Y14" s="188"/>
      <c r="Z14" s="165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44"/>
      <c r="AL14" s="244"/>
      <c r="AM14" s="244"/>
      <c r="AN14" s="244"/>
      <c r="AO14" s="244"/>
      <c r="AP14" s="244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</row>
    <row r="15" spans="22:60" ht="13.5" customHeight="1">
      <c r="V15" s="30"/>
      <c r="W15" s="30"/>
      <c r="Y15" s="30"/>
      <c r="Z15" s="175"/>
      <c r="BH15" s="15"/>
    </row>
    <row r="16" spans="21:60" ht="21.75" customHeight="1" thickBot="1">
      <c r="U16" s="1" t="s">
        <v>93</v>
      </c>
      <c r="X16" s="437" t="s">
        <v>102</v>
      </c>
      <c r="Z16" s="176"/>
      <c r="BF16" s="152"/>
      <c r="BH16" s="15"/>
    </row>
    <row r="17" spans="21:60" ht="29.25">
      <c r="U17" s="3"/>
      <c r="V17" s="4" t="s">
        <v>12</v>
      </c>
      <c r="W17" s="5" t="s">
        <v>94</v>
      </c>
      <c r="X17" s="344"/>
      <c r="Y17" s="345" t="s">
        <v>12</v>
      </c>
      <c r="Z17" s="346" t="s">
        <v>14</v>
      </c>
      <c r="AA17" s="347">
        <v>1990</v>
      </c>
      <c r="AB17" s="347">
        <f aca="true" t="shared" si="1" ref="AB17:BE17">AA17+1</f>
        <v>1991</v>
      </c>
      <c r="AC17" s="347">
        <f t="shared" si="1"/>
        <v>1992</v>
      </c>
      <c r="AD17" s="347">
        <f t="shared" si="1"/>
        <v>1993</v>
      </c>
      <c r="AE17" s="347">
        <f t="shared" si="1"/>
        <v>1994</v>
      </c>
      <c r="AF17" s="347">
        <f t="shared" si="1"/>
        <v>1995</v>
      </c>
      <c r="AG17" s="347">
        <f t="shared" si="1"/>
        <v>1996</v>
      </c>
      <c r="AH17" s="347">
        <f t="shared" si="1"/>
        <v>1997</v>
      </c>
      <c r="AI17" s="347">
        <f t="shared" si="1"/>
        <v>1998</v>
      </c>
      <c r="AJ17" s="348">
        <f t="shared" si="1"/>
        <v>1999</v>
      </c>
      <c r="AK17" s="348">
        <f t="shared" si="1"/>
        <v>2000</v>
      </c>
      <c r="AL17" s="348">
        <f t="shared" si="1"/>
        <v>2001</v>
      </c>
      <c r="AM17" s="348">
        <f t="shared" si="1"/>
        <v>2002</v>
      </c>
      <c r="AN17" s="347">
        <f t="shared" si="1"/>
        <v>2003</v>
      </c>
      <c r="AO17" s="347">
        <f t="shared" si="1"/>
        <v>2004</v>
      </c>
      <c r="AP17" s="347">
        <f t="shared" si="1"/>
        <v>2005</v>
      </c>
      <c r="AQ17" s="347">
        <f t="shared" si="1"/>
        <v>2006</v>
      </c>
      <c r="AR17" s="349">
        <f t="shared" si="1"/>
        <v>2007</v>
      </c>
      <c r="AS17" s="366">
        <v>2008</v>
      </c>
      <c r="AT17" s="366">
        <v>2009</v>
      </c>
      <c r="AU17" s="352" t="s">
        <v>143</v>
      </c>
      <c r="AV17" s="6" t="e">
        <f t="shared" si="1"/>
        <v>#VALUE!</v>
      </c>
      <c r="AW17" s="6" t="e">
        <f t="shared" si="1"/>
        <v>#VALUE!</v>
      </c>
      <c r="AX17" s="6" t="e">
        <f t="shared" si="1"/>
        <v>#VALUE!</v>
      </c>
      <c r="AY17" s="6" t="e">
        <f t="shared" si="1"/>
        <v>#VALUE!</v>
      </c>
      <c r="AZ17" s="6" t="e">
        <f t="shared" si="1"/>
        <v>#VALUE!</v>
      </c>
      <c r="BA17" s="6" t="e">
        <f t="shared" si="1"/>
        <v>#VALUE!</v>
      </c>
      <c r="BB17" s="6" t="e">
        <f t="shared" si="1"/>
        <v>#VALUE!</v>
      </c>
      <c r="BC17" s="6" t="e">
        <f t="shared" si="1"/>
        <v>#VALUE!</v>
      </c>
      <c r="BD17" s="7" t="e">
        <f t="shared" si="1"/>
        <v>#VALUE!</v>
      </c>
      <c r="BE17" s="8" t="e">
        <f t="shared" si="1"/>
        <v>#VALUE!</v>
      </c>
      <c r="BH17" s="15"/>
    </row>
    <row r="18" spans="21:61" ht="18.75">
      <c r="U18" s="10" t="s">
        <v>95</v>
      </c>
      <c r="V18" s="11">
        <v>1</v>
      </c>
      <c r="W18" s="12"/>
      <c r="X18" s="13" t="s">
        <v>27</v>
      </c>
      <c r="Y18" s="11">
        <v>1</v>
      </c>
      <c r="Z18" s="189">
        <f aca="true" t="shared" si="2" ref="Z18:AO18">IF(ISTEXT(Z6),Z6,Z6/$Z6-1)</f>
        <v>0</v>
      </c>
      <c r="AA18" s="190">
        <f t="shared" si="2"/>
        <v>-0.0025639231041475474</v>
      </c>
      <c r="AB18" s="190">
        <f t="shared" si="2"/>
        <v>0.005233359432153639</v>
      </c>
      <c r="AC18" s="190">
        <f t="shared" si="2"/>
        <v>0.012628152388073577</v>
      </c>
      <c r="AD18" s="190">
        <f t="shared" si="2"/>
        <v>0.005915680962338632</v>
      </c>
      <c r="AE18" s="190">
        <f t="shared" si="2"/>
        <v>0.058157279744721624</v>
      </c>
      <c r="AF18" s="190">
        <f t="shared" si="2"/>
        <v>0.06954035840343531</v>
      </c>
      <c r="AG18" s="190">
        <f t="shared" si="2"/>
        <v>0.08082682148107234</v>
      </c>
      <c r="AH18" s="190">
        <f t="shared" si="2"/>
        <v>0.07638155758504683</v>
      </c>
      <c r="AI18" s="190">
        <f t="shared" si="2"/>
        <v>0.04527455883817355</v>
      </c>
      <c r="AJ18" s="191">
        <f t="shared" si="2"/>
        <v>0.0758199477424828</v>
      </c>
      <c r="AK18" s="191">
        <f t="shared" si="2"/>
        <v>0.09389425808711871</v>
      </c>
      <c r="AL18" s="192">
        <f t="shared" si="2"/>
        <v>0.0806648056318997</v>
      </c>
      <c r="AM18" s="192">
        <f t="shared" si="2"/>
        <v>0.11307761215398093</v>
      </c>
      <c r="AN18" s="204">
        <f t="shared" si="2"/>
        <v>0.1175493640811438</v>
      </c>
      <c r="AO18" s="204">
        <f t="shared" si="2"/>
        <v>0.11701050307856509</v>
      </c>
      <c r="AP18" s="204">
        <f aca="true" t="shared" si="3" ref="AP18:AP24">IF(ISTEXT(AP6),AP6,AP6/$Z6-1)</f>
        <v>0.12072672962179265</v>
      </c>
      <c r="AQ18" s="204">
        <f aca="true" t="shared" si="4" ref="AQ18:AR24">IF(ISTEXT(AQ6),AQ6,AQ6/$Z6-1)</f>
        <v>0.10395732417152281</v>
      </c>
      <c r="AR18" s="204">
        <f t="shared" si="4"/>
        <v>0.13300701247808777</v>
      </c>
      <c r="AS18" s="367">
        <f aca="true" t="shared" si="5" ref="AS18:AS24">IF(ISTEXT(AS6),AS6,AS6/$Z6-1)</f>
        <v>0.06037823048565594</v>
      </c>
      <c r="AT18" s="192">
        <f aca="true" t="shared" si="6" ref="AT18:AU24">IF(ISTEXT(AT6),AT6,AT6/$Z6-1)</f>
        <v>0.00028620386209232684</v>
      </c>
      <c r="AU18" s="370">
        <f>IF(ISTEXT(AU6),AU6,AU6/$Z6-1)</f>
        <v>0.04115908917610733</v>
      </c>
      <c r="AV18" s="32"/>
      <c r="AW18" s="32"/>
      <c r="AX18" s="32"/>
      <c r="AY18" s="32"/>
      <c r="AZ18" s="32"/>
      <c r="BA18" s="32"/>
      <c r="BB18" s="32"/>
      <c r="BC18" s="32"/>
      <c r="BD18" s="33"/>
      <c r="BE18" s="34"/>
      <c r="BF18" s="9"/>
      <c r="BG18" s="9"/>
      <c r="BH18" s="15"/>
      <c r="BI18" s="9"/>
    </row>
    <row r="19" spans="21:79" ht="18.75">
      <c r="U19" s="10" t="s">
        <v>15</v>
      </c>
      <c r="V19" s="11">
        <v>21</v>
      </c>
      <c r="W19" s="47"/>
      <c r="X19" s="13" t="s">
        <v>16</v>
      </c>
      <c r="Y19" s="11">
        <v>21</v>
      </c>
      <c r="Z19" s="189">
        <f aca="true" t="shared" si="7" ref="Z19:AO19">IF(ISTEXT(Z7),Z7,Z7/$Z7-1)</f>
        <v>0</v>
      </c>
      <c r="AA19" s="190">
        <f t="shared" si="7"/>
        <v>-0.04436431162190968</v>
      </c>
      <c r="AB19" s="190">
        <f t="shared" si="7"/>
        <v>-0.05148423134792102</v>
      </c>
      <c r="AC19" s="190">
        <f t="shared" si="7"/>
        <v>-0.05937402613639464</v>
      </c>
      <c r="AD19" s="190">
        <f t="shared" si="7"/>
        <v>-0.06749116466266436</v>
      </c>
      <c r="AE19" s="190">
        <f t="shared" si="7"/>
        <v>-0.08775145992701538</v>
      </c>
      <c r="AF19" s="190">
        <f t="shared" si="7"/>
        <v>-0.11314275391391959</v>
      </c>
      <c r="AG19" s="190">
        <f t="shared" si="7"/>
        <v>-0.13567523948292626</v>
      </c>
      <c r="AH19" s="190">
        <f t="shared" si="7"/>
        <v>-0.16736507318136395</v>
      </c>
      <c r="AI19" s="190">
        <f t="shared" si="7"/>
        <v>-0.19134712371790574</v>
      </c>
      <c r="AJ19" s="191">
        <f t="shared" si="7"/>
        <v>-0.20970082312033378</v>
      </c>
      <c r="AK19" s="191">
        <f t="shared" si="7"/>
        <v>-0.22746098254136293</v>
      </c>
      <c r="AL19" s="192">
        <f t="shared" si="7"/>
        <v>-0.2513510245667284</v>
      </c>
      <c r="AM19" s="192">
        <f t="shared" si="7"/>
        <v>-0.27995842551552474</v>
      </c>
      <c r="AN19" s="204">
        <f t="shared" si="7"/>
        <v>-0.2955648181896747</v>
      </c>
      <c r="AO19" s="204">
        <f t="shared" si="7"/>
        <v>-0.30899106649655894</v>
      </c>
      <c r="AP19" s="204">
        <f t="shared" si="3"/>
        <v>-0.3206994768267325</v>
      </c>
      <c r="AQ19" s="204">
        <f t="shared" si="4"/>
        <v>-0.33274071614952183</v>
      </c>
      <c r="AR19" s="204">
        <f t="shared" si="4"/>
        <v>-0.34812589503689384</v>
      </c>
      <c r="AS19" s="367">
        <f t="shared" si="5"/>
        <v>-0.3644005846364059</v>
      </c>
      <c r="AT19" s="192">
        <f t="shared" si="6"/>
        <v>-0.3824813460318557</v>
      </c>
      <c r="AU19" s="370">
        <f t="shared" si="6"/>
        <v>-0.39594875871427193</v>
      </c>
      <c r="AV19" s="32"/>
      <c r="AW19" s="32"/>
      <c r="AX19" s="32"/>
      <c r="AY19" s="32"/>
      <c r="AZ19" s="32"/>
      <c r="BA19" s="32"/>
      <c r="BB19" s="32"/>
      <c r="BC19" s="32"/>
      <c r="BD19" s="33"/>
      <c r="BE19" s="34"/>
      <c r="BF19" s="35"/>
      <c r="BG19" s="35"/>
      <c r="BH19" s="15"/>
      <c r="BI19" s="35"/>
      <c r="BL19" s="171"/>
      <c r="BM19" s="171"/>
      <c r="BN19" s="172"/>
      <c r="BO19" s="171"/>
      <c r="BP19" s="171"/>
      <c r="BQ19" s="171"/>
      <c r="BR19" s="171"/>
      <c r="BS19" s="171"/>
      <c r="BT19" s="171"/>
      <c r="BU19" s="171"/>
      <c r="BV19" s="171"/>
      <c r="BW19" s="171"/>
      <c r="BX19" s="171"/>
      <c r="BY19" s="171"/>
      <c r="BZ19" s="171"/>
      <c r="CA19" s="9"/>
    </row>
    <row r="20" spans="21:79" ht="18.75">
      <c r="U20" s="10" t="s">
        <v>17</v>
      </c>
      <c r="V20" s="11">
        <v>310</v>
      </c>
      <c r="W20" s="47"/>
      <c r="X20" s="13" t="s">
        <v>18</v>
      </c>
      <c r="Y20" s="11">
        <v>310</v>
      </c>
      <c r="Z20" s="189">
        <f aca="true" t="shared" si="8" ref="Z20:AO20">IF(ISTEXT(Z8),Z8,Z8/$Z8-1)</f>
        <v>0</v>
      </c>
      <c r="AA20" s="190">
        <f t="shared" si="8"/>
        <v>-0.03119171234852469</v>
      </c>
      <c r="AB20" s="190">
        <f t="shared" si="8"/>
        <v>-0.046698314157305965</v>
      </c>
      <c r="AC20" s="190">
        <f t="shared" si="8"/>
        <v>-0.04181317219584779</v>
      </c>
      <c r="AD20" s="190">
        <f t="shared" si="8"/>
        <v>-0.04932806357050323</v>
      </c>
      <c r="AE20" s="190">
        <f t="shared" si="8"/>
        <v>-0.013432812282561213</v>
      </c>
      <c r="AF20" s="190">
        <f t="shared" si="8"/>
        <v>0.0007342724179735249</v>
      </c>
      <c r="AG20" s="190">
        <f t="shared" si="8"/>
        <v>0.031411085322232246</v>
      </c>
      <c r="AH20" s="190">
        <f t="shared" si="8"/>
        <v>0.052120732496444555</v>
      </c>
      <c r="AI20" s="190">
        <f t="shared" si="8"/>
        <v>0.005261811262699867</v>
      </c>
      <c r="AJ20" s="191">
        <f t="shared" si="8"/>
        <v>-0.19175833414805132</v>
      </c>
      <c r="AK20" s="191">
        <f t="shared" si="8"/>
        <v>-0.11298060429636536</v>
      </c>
      <c r="AL20" s="192">
        <f t="shared" si="8"/>
        <v>-0.21820078815639665</v>
      </c>
      <c r="AM20" s="192">
        <f t="shared" si="8"/>
        <v>-0.2406362618263791</v>
      </c>
      <c r="AN20" s="204">
        <f t="shared" si="8"/>
        <v>-0.250517444532099</v>
      </c>
      <c r="AO20" s="204">
        <f t="shared" si="8"/>
        <v>-0.24918410513255973</v>
      </c>
      <c r="AP20" s="204">
        <f t="shared" si="3"/>
        <v>-0.2640135432520826</v>
      </c>
      <c r="AQ20" s="204">
        <f t="shared" si="4"/>
        <v>-0.2649590207841266</v>
      </c>
      <c r="AR20" s="204">
        <f t="shared" si="4"/>
        <v>-0.30530194554961776</v>
      </c>
      <c r="AS20" s="367">
        <f t="shared" si="5"/>
        <v>-0.3137727560754058</v>
      </c>
      <c r="AT20" s="192">
        <f t="shared" si="6"/>
        <v>-0.328017209392819</v>
      </c>
      <c r="AU20" s="370">
        <f t="shared" si="6"/>
        <v>-0.34948505551221865</v>
      </c>
      <c r="AV20" s="32"/>
      <c r="AW20" s="32"/>
      <c r="AX20" s="32"/>
      <c r="AY20" s="32"/>
      <c r="AZ20" s="32"/>
      <c r="BA20" s="32"/>
      <c r="BB20" s="32"/>
      <c r="BC20" s="32"/>
      <c r="BD20" s="33"/>
      <c r="BE20" s="34"/>
      <c r="BF20" s="35"/>
      <c r="BG20" s="35"/>
      <c r="BH20" s="15"/>
      <c r="BI20" s="35"/>
      <c r="BL20" s="163"/>
      <c r="BM20" s="164"/>
      <c r="BN20" s="165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5"/>
    </row>
    <row r="21" spans="21:79" ht="28.5">
      <c r="U21" s="17" t="s">
        <v>19</v>
      </c>
      <c r="V21" s="18" t="s">
        <v>20</v>
      </c>
      <c r="W21" s="47"/>
      <c r="X21" s="19" t="s">
        <v>96</v>
      </c>
      <c r="Y21" s="18" t="s">
        <v>21</v>
      </c>
      <c r="Z21" s="189">
        <f>IF(ISTEXT(Z9),Z9,Z9/$Z9-1)</f>
        <v>0</v>
      </c>
      <c r="AA21" s="193"/>
      <c r="AB21" s="193"/>
      <c r="AC21" s="193"/>
      <c r="AD21" s="193"/>
      <c r="AE21" s="193"/>
      <c r="AF21" s="190">
        <f aca="true" t="shared" si="9" ref="AF21:AO21">IF(ISTEXT(AF9),AF9,AF9/$Z9-1)</f>
        <v>0.002392812545653822</v>
      </c>
      <c r="AG21" s="190">
        <f t="shared" si="9"/>
        <v>-0.015120244390040893</v>
      </c>
      <c r="AH21" s="190">
        <f t="shared" si="9"/>
        <v>-0.015173848049480743</v>
      </c>
      <c r="AI21" s="190">
        <f t="shared" si="9"/>
        <v>-0.039375093399781624</v>
      </c>
      <c r="AJ21" s="191">
        <f t="shared" si="9"/>
        <v>-0.013722053260498579</v>
      </c>
      <c r="AK21" s="191">
        <f t="shared" si="9"/>
        <v>-0.06982897216632789</v>
      </c>
      <c r="AL21" s="192">
        <f t="shared" si="9"/>
        <v>-0.2000685962722205</v>
      </c>
      <c r="AM21" s="192">
        <f t="shared" si="9"/>
        <v>-0.3225232665628148</v>
      </c>
      <c r="AN21" s="204">
        <f t="shared" si="9"/>
        <v>-0.31912643101347127</v>
      </c>
      <c r="AO21" s="204">
        <f t="shared" si="9"/>
        <v>-0.4779047367956335</v>
      </c>
      <c r="AP21" s="204">
        <f t="shared" si="3"/>
        <v>-0.4772204570871009</v>
      </c>
      <c r="AQ21" s="204">
        <f t="shared" si="4"/>
        <v>-0.41904157866483327</v>
      </c>
      <c r="AR21" s="204">
        <f t="shared" si="4"/>
        <v>-0.34299552507163045</v>
      </c>
      <c r="AS21" s="367">
        <f t="shared" si="5"/>
        <v>-0.24310081811968665</v>
      </c>
      <c r="AT21" s="192">
        <f t="shared" si="6"/>
        <v>-0.18096522284218375</v>
      </c>
      <c r="AU21" s="370">
        <f t="shared" si="6"/>
        <v>-0.09674043920420106</v>
      </c>
      <c r="AV21" s="32"/>
      <c r="AW21" s="32"/>
      <c r="AX21" s="32"/>
      <c r="AY21" s="32"/>
      <c r="AZ21" s="32"/>
      <c r="BA21" s="32"/>
      <c r="BB21" s="32"/>
      <c r="BC21" s="32"/>
      <c r="BD21" s="33"/>
      <c r="BE21" s="34"/>
      <c r="BF21" s="35"/>
      <c r="BG21" s="35"/>
      <c r="BH21" s="15"/>
      <c r="BI21" s="35"/>
      <c r="BL21" s="163"/>
      <c r="BM21" s="164"/>
      <c r="BN21" s="212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5"/>
    </row>
    <row r="22" spans="21:79" ht="28.5">
      <c r="U22" s="17" t="s">
        <v>22</v>
      </c>
      <c r="V22" s="18" t="s">
        <v>23</v>
      </c>
      <c r="W22" s="47"/>
      <c r="X22" s="19" t="s">
        <v>24</v>
      </c>
      <c r="Y22" s="18" t="s">
        <v>25</v>
      </c>
      <c r="Z22" s="189">
        <f>IF(ISTEXT(Z10),Z10,Z10/$Z10-1)</f>
        <v>0</v>
      </c>
      <c r="AA22" s="193"/>
      <c r="AB22" s="193"/>
      <c r="AC22" s="193"/>
      <c r="AD22" s="193"/>
      <c r="AE22" s="193"/>
      <c r="AF22" s="190">
        <f aca="true" t="shared" si="10" ref="AF22:AO22">IF(ISTEXT(AF10),AF10,AF10/$Z10-1)</f>
        <v>0.01384274887208381</v>
      </c>
      <c r="AG22" s="190">
        <f t="shared" si="10"/>
        <v>0.05247681683287464</v>
      </c>
      <c r="AH22" s="190">
        <f t="shared" si="10"/>
        <v>0.15084015897526504</v>
      </c>
      <c r="AI22" s="190">
        <f t="shared" si="10"/>
        <v>-0.04514541488712198</v>
      </c>
      <c r="AJ22" s="191">
        <f t="shared" si="10"/>
        <v>-0.25989286821373636</v>
      </c>
      <c r="AK22" s="191">
        <f t="shared" si="10"/>
        <v>-0.3222600950144574</v>
      </c>
      <c r="AL22" s="192">
        <f t="shared" si="10"/>
        <v>-0.4373948608142465</v>
      </c>
      <c r="AM22" s="192">
        <f t="shared" si="10"/>
        <v>-0.47400994211335634</v>
      </c>
      <c r="AN22" s="204">
        <f t="shared" si="10"/>
        <v>-0.4887165800077097</v>
      </c>
      <c r="AO22" s="204">
        <f t="shared" si="10"/>
        <v>-0.4675824147817693</v>
      </c>
      <c r="AP22" s="204">
        <f t="shared" si="3"/>
        <v>-0.5014876243437948</v>
      </c>
      <c r="AQ22" s="204">
        <f t="shared" si="4"/>
        <v>-0.4791549459556358</v>
      </c>
      <c r="AR22" s="204">
        <f t="shared" si="4"/>
        <v>-0.5434980457467822</v>
      </c>
      <c r="AS22" s="367">
        <f t="shared" si="5"/>
        <v>-0.6713628264818525</v>
      </c>
      <c r="AT22" s="192">
        <f t="shared" si="6"/>
        <v>-0.7670880312409354</v>
      </c>
      <c r="AU22" s="370">
        <f t="shared" si="6"/>
        <v>-0.7572208371997402</v>
      </c>
      <c r="AV22" s="32"/>
      <c r="AW22" s="32"/>
      <c r="AX22" s="32"/>
      <c r="AY22" s="32"/>
      <c r="AZ22" s="32"/>
      <c r="BA22" s="32"/>
      <c r="BB22" s="32"/>
      <c r="BC22" s="32"/>
      <c r="BD22" s="33"/>
      <c r="BE22" s="34"/>
      <c r="BF22" s="35"/>
      <c r="BG22" s="35"/>
      <c r="BH22" s="15"/>
      <c r="BI22" s="35"/>
      <c r="BL22" s="163"/>
      <c r="BM22" s="164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5"/>
    </row>
    <row r="23" spans="21:79" ht="21" customHeight="1" thickBot="1">
      <c r="U23" s="20" t="s">
        <v>26</v>
      </c>
      <c r="V23" s="21">
        <v>23900</v>
      </c>
      <c r="W23" s="48"/>
      <c r="X23" s="23" t="s">
        <v>160</v>
      </c>
      <c r="Y23" s="21">
        <v>23900</v>
      </c>
      <c r="Z23" s="194">
        <f>IF(ISTEXT(Z11),Z11,Z11/$Z11-1)</f>
        <v>0</v>
      </c>
      <c r="AA23" s="195"/>
      <c r="AB23" s="195"/>
      <c r="AC23" s="195"/>
      <c r="AD23" s="195"/>
      <c r="AE23" s="195"/>
      <c r="AF23" s="196">
        <f aca="true" t="shared" si="11" ref="AF23:AO23">IF(ISTEXT(AF11),AF11,AF11/$Z11-1)</f>
        <v>0.0019293167004952316</v>
      </c>
      <c r="AG23" s="196">
        <f t="shared" si="11"/>
        <v>0.03582997497846763</v>
      </c>
      <c r="AH23" s="196">
        <f t="shared" si="11"/>
        <v>-0.11404690500025516</v>
      </c>
      <c r="AI23" s="196">
        <f t="shared" si="11"/>
        <v>-0.19521077519265573</v>
      </c>
      <c r="AJ23" s="197">
        <f t="shared" si="11"/>
        <v>-0.4500533314860148</v>
      </c>
      <c r="AK23" s="197">
        <f t="shared" si="11"/>
        <v>-0.5753687046784233</v>
      </c>
      <c r="AL23" s="198">
        <f t="shared" si="11"/>
        <v>-0.647794257477641</v>
      </c>
      <c r="AM23" s="198">
        <f t="shared" si="11"/>
        <v>-0.6704134511072414</v>
      </c>
      <c r="AN23" s="208">
        <f t="shared" si="11"/>
        <v>-0.6896462911362222</v>
      </c>
      <c r="AO23" s="208">
        <f t="shared" si="11"/>
        <v>-0.6989811423624965</v>
      </c>
      <c r="AP23" s="208">
        <f t="shared" si="3"/>
        <v>-0.7159901881799493</v>
      </c>
      <c r="AQ23" s="208">
        <f t="shared" si="4"/>
        <v>-0.7099110558239703</v>
      </c>
      <c r="AR23" s="208">
        <f t="shared" si="4"/>
        <v>-0.7396475877246409</v>
      </c>
      <c r="AS23" s="368">
        <f t="shared" si="5"/>
        <v>-0.7758129414647418</v>
      </c>
      <c r="AT23" s="198">
        <f t="shared" si="6"/>
        <v>-0.8906435224694076</v>
      </c>
      <c r="AU23" s="371">
        <f t="shared" si="6"/>
        <v>-0.8899847853144693</v>
      </c>
      <c r="AV23" s="38"/>
      <c r="AW23" s="38"/>
      <c r="AX23" s="38"/>
      <c r="AY23" s="38"/>
      <c r="AZ23" s="38"/>
      <c r="BA23" s="38"/>
      <c r="BB23" s="38"/>
      <c r="BC23" s="38"/>
      <c r="BD23" s="39"/>
      <c r="BE23" s="40"/>
      <c r="BF23" s="35"/>
      <c r="BG23" s="35"/>
      <c r="BH23" s="15"/>
      <c r="BI23" s="35"/>
      <c r="BL23" s="167"/>
      <c r="BM23" s="168"/>
      <c r="BN23" s="165"/>
      <c r="BO23" s="173"/>
      <c r="BP23" s="173"/>
      <c r="BQ23" s="173"/>
      <c r="BR23" s="173"/>
      <c r="BS23" s="173"/>
      <c r="BT23" s="166"/>
      <c r="BU23" s="166"/>
      <c r="BV23" s="166"/>
      <c r="BW23" s="166"/>
      <c r="BX23" s="166"/>
      <c r="BY23" s="166"/>
      <c r="BZ23" s="166"/>
      <c r="CA23" s="15"/>
    </row>
    <row r="24" spans="21:79" ht="23.25" customHeight="1" thickBot="1" thickTop="1">
      <c r="U24" s="41" t="s">
        <v>11</v>
      </c>
      <c r="V24" s="37"/>
      <c r="W24" s="49"/>
      <c r="X24" s="36" t="s">
        <v>13</v>
      </c>
      <c r="Y24" s="37"/>
      <c r="Z24" s="199">
        <f>IF(ISTEXT(Z12),Z12,Z12/$Z12-1)</f>
        <v>0</v>
      </c>
      <c r="AA24" s="200">
        <f>IF(ISTEXT(AA12),AA12,AA12/$Z12-1)</f>
        <v>-0.04488816259215356</v>
      </c>
      <c r="AB24" s="200">
        <f>IF(ISTEXT(AB12),AB12,AB12/$Z12-1)</f>
        <v>-0.03840501814486208</v>
      </c>
      <c r="AC24" s="200">
        <f>IF(ISTEXT(AC12),AC12,AC12/$Z12-1)</f>
        <v>-0.03177976642892688</v>
      </c>
      <c r="AD24" s="200">
        <f>IF(ISTEXT(AD12),AD12,AD12/$Z12-1)</f>
        <v>-0.038277772724648274</v>
      </c>
      <c r="AE24" s="200">
        <f>IF(ISTEXT(AE12),AE12,AE12/$Z12-1)</f>
        <v>0.009502049018747849</v>
      </c>
      <c r="AF24" s="200">
        <f aca="true" t="shared" si="12" ref="AF24:AO24">IF(ISTEXT(AF12),AF12,AF12/$Z12-1)</f>
        <v>0.06032167723725457</v>
      </c>
      <c r="AG24" s="200">
        <f t="shared" si="12"/>
        <v>0.07136131709930771</v>
      </c>
      <c r="AH24" s="200">
        <f t="shared" si="12"/>
        <v>0.06610914278137736</v>
      </c>
      <c r="AI24" s="200">
        <f t="shared" si="12"/>
        <v>0.03238595336859973</v>
      </c>
      <c r="AJ24" s="200">
        <f t="shared" si="12"/>
        <v>0.049109403521663264</v>
      </c>
      <c r="AK24" s="201">
        <f t="shared" si="12"/>
        <v>0.06379687426627534</v>
      </c>
      <c r="AL24" s="202">
        <f t="shared" si="12"/>
        <v>0.04410102186820253</v>
      </c>
      <c r="AM24" s="202">
        <f t="shared" si="12"/>
        <v>0.06949093131113004</v>
      </c>
      <c r="AN24" s="210">
        <f t="shared" si="12"/>
        <v>0.07251101893058465</v>
      </c>
      <c r="AO24" s="210">
        <f t="shared" si="12"/>
        <v>0.06926715309410647</v>
      </c>
      <c r="AP24" s="210">
        <f t="shared" si="3"/>
        <v>0.071349649623063</v>
      </c>
      <c r="AQ24" s="210">
        <f t="shared" si="4"/>
        <v>0.05705785110992534</v>
      </c>
      <c r="AR24" s="210">
        <f t="shared" si="4"/>
        <v>0.08206029286603966</v>
      </c>
      <c r="AS24" s="369">
        <f t="shared" si="5"/>
        <v>0.015221704375405931</v>
      </c>
      <c r="AT24" s="202">
        <f t="shared" si="6"/>
        <v>-0.04174516251978033</v>
      </c>
      <c r="AU24" s="372">
        <f t="shared" si="6"/>
        <v>-0.004113641736415041</v>
      </c>
      <c r="AV24" s="44"/>
      <c r="AW24" s="44"/>
      <c r="AX24" s="44"/>
      <c r="AY24" s="44"/>
      <c r="AZ24" s="44"/>
      <c r="BA24" s="44"/>
      <c r="BB24" s="44"/>
      <c r="BC24" s="44"/>
      <c r="BD24" s="45"/>
      <c r="BE24" s="46"/>
      <c r="BF24" s="35"/>
      <c r="BG24" s="35"/>
      <c r="BH24" s="35"/>
      <c r="BI24" s="35"/>
      <c r="BL24" s="167"/>
      <c r="BM24" s="168"/>
      <c r="BN24" s="165"/>
      <c r="BO24" s="173"/>
      <c r="BP24" s="173"/>
      <c r="BQ24" s="173"/>
      <c r="BR24" s="173"/>
      <c r="BS24" s="173"/>
      <c r="BT24" s="166"/>
      <c r="BU24" s="166"/>
      <c r="BV24" s="166"/>
      <c r="BW24" s="166"/>
      <c r="BX24" s="166"/>
      <c r="BY24" s="166"/>
      <c r="BZ24" s="166"/>
      <c r="CA24" s="15"/>
    </row>
    <row r="25" spans="24:79" ht="15">
      <c r="X25" s="42"/>
      <c r="Y25" s="43"/>
      <c r="Z25" s="177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BF25" s="35"/>
      <c r="BG25" s="35"/>
      <c r="BH25" s="35"/>
      <c r="BI25" s="35"/>
      <c r="BL25" s="163"/>
      <c r="BM25" s="164"/>
      <c r="BN25" s="165"/>
      <c r="BO25" s="173"/>
      <c r="BP25" s="173"/>
      <c r="BQ25" s="173"/>
      <c r="BR25" s="173"/>
      <c r="BS25" s="173"/>
      <c r="BT25" s="166"/>
      <c r="BU25" s="166"/>
      <c r="BV25" s="166"/>
      <c r="BW25" s="166"/>
      <c r="BX25" s="166"/>
      <c r="BY25" s="166"/>
      <c r="BZ25" s="166"/>
      <c r="CA25" s="15"/>
    </row>
    <row r="26" spans="38:79" ht="15">
      <c r="AL26" s="183"/>
      <c r="AM26" s="178"/>
      <c r="BL26" s="169"/>
      <c r="BM26" s="170"/>
      <c r="BN26" s="165"/>
      <c r="BO26" s="166"/>
      <c r="BP26" s="166"/>
      <c r="BQ26" s="166"/>
      <c r="BR26" s="166"/>
      <c r="BS26" s="166"/>
      <c r="BT26" s="166"/>
      <c r="BU26" s="166"/>
      <c r="BV26" s="166"/>
      <c r="BW26" s="166"/>
      <c r="BX26" s="166"/>
      <c r="BY26" s="166"/>
      <c r="BZ26" s="166"/>
      <c r="CA26" s="15"/>
    </row>
    <row r="27" spans="21:79" s="438" customFormat="1" ht="21.75" customHeight="1" thickBot="1">
      <c r="U27" s="422"/>
      <c r="V27" s="436"/>
      <c r="W27" s="436"/>
      <c r="X27" s="437" t="s">
        <v>9</v>
      </c>
      <c r="Y27" s="436"/>
      <c r="Z27" s="436"/>
      <c r="BL27" s="439"/>
      <c r="BM27" s="439"/>
      <c r="BN27" s="439"/>
      <c r="BO27" s="439"/>
      <c r="BP27" s="439"/>
      <c r="BQ27" s="439"/>
      <c r="BR27" s="439"/>
      <c r="BS27" s="439"/>
      <c r="BT27" s="439"/>
      <c r="BU27" s="439"/>
      <c r="BV27" s="439"/>
      <c r="BW27" s="439"/>
      <c r="BX27" s="439"/>
      <c r="BY27" s="439"/>
      <c r="BZ27" s="439"/>
      <c r="CA27" s="439"/>
    </row>
    <row r="28" spans="24:79" ht="29.25">
      <c r="X28" s="344"/>
      <c r="Y28" s="345" t="s">
        <v>12</v>
      </c>
      <c r="Z28" s="346" t="s">
        <v>14</v>
      </c>
      <c r="AA28" s="347">
        <v>1990</v>
      </c>
      <c r="AB28" s="347">
        <f aca="true" t="shared" si="13" ref="AB28:AP28">AA28+1</f>
        <v>1991</v>
      </c>
      <c r="AC28" s="347">
        <f t="shared" si="13"/>
        <v>1992</v>
      </c>
      <c r="AD28" s="347">
        <f t="shared" si="13"/>
        <v>1993</v>
      </c>
      <c r="AE28" s="347">
        <f t="shared" si="13"/>
        <v>1994</v>
      </c>
      <c r="AF28" s="347">
        <f t="shared" si="13"/>
        <v>1995</v>
      </c>
      <c r="AG28" s="347">
        <f t="shared" si="13"/>
        <v>1996</v>
      </c>
      <c r="AH28" s="347">
        <f t="shared" si="13"/>
        <v>1997</v>
      </c>
      <c r="AI28" s="347">
        <f t="shared" si="13"/>
        <v>1998</v>
      </c>
      <c r="AJ28" s="348">
        <f t="shared" si="13"/>
        <v>1999</v>
      </c>
      <c r="AK28" s="348">
        <f t="shared" si="13"/>
        <v>2000</v>
      </c>
      <c r="AL28" s="348">
        <f t="shared" si="13"/>
        <v>2001</v>
      </c>
      <c r="AM28" s="348">
        <f t="shared" si="13"/>
        <v>2002</v>
      </c>
      <c r="AN28" s="347">
        <f t="shared" si="13"/>
        <v>2003</v>
      </c>
      <c r="AO28" s="347">
        <f t="shared" si="13"/>
        <v>2004</v>
      </c>
      <c r="AP28" s="347">
        <f t="shared" si="13"/>
        <v>2005</v>
      </c>
      <c r="AQ28" s="347">
        <f>AP28+1</f>
        <v>2006</v>
      </c>
      <c r="AR28" s="347">
        <f>AQ28+1</f>
        <v>2007</v>
      </c>
      <c r="AS28" s="366">
        <v>2008</v>
      </c>
      <c r="AT28" s="366">
        <v>2009</v>
      </c>
      <c r="AU28" s="352" t="s">
        <v>143</v>
      </c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</row>
    <row r="29" spans="24:79" ht="18.75">
      <c r="X29" s="13" t="s">
        <v>27</v>
      </c>
      <c r="Y29" s="11">
        <v>1</v>
      </c>
      <c r="Z29" s="203"/>
      <c r="AA29" s="203"/>
      <c r="AB29" s="204">
        <f aca="true" t="shared" si="14" ref="AB29:AO29">IF(ISTEXT(AA6),AA6,AB6/AA6-1)</f>
        <v>0.007817325557911703</v>
      </c>
      <c r="AC29" s="204">
        <f t="shared" si="14"/>
        <v>0.007356294821032616</v>
      </c>
      <c r="AD29" s="204">
        <f t="shared" si="14"/>
        <v>-0.006628762403953381</v>
      </c>
      <c r="AE29" s="204">
        <f t="shared" si="14"/>
        <v>0.051934371608964636</v>
      </c>
      <c r="AF29" s="204">
        <f t="shared" si="14"/>
        <v>0.010757454375269981</v>
      </c>
      <c r="AG29" s="204">
        <f t="shared" si="14"/>
        <v>0.010552629444002593</v>
      </c>
      <c r="AH29" s="204">
        <f t="shared" si="14"/>
        <v>-0.004112836402351938</v>
      </c>
      <c r="AI29" s="204">
        <f t="shared" si="14"/>
        <v>-0.028899602123121038</v>
      </c>
      <c r="AJ29" s="192">
        <f t="shared" si="14"/>
        <v>0.02922235947104701</v>
      </c>
      <c r="AK29" s="192">
        <f t="shared" si="14"/>
        <v>0.01680049750198731</v>
      </c>
      <c r="AL29" s="192">
        <f t="shared" si="14"/>
        <v>-0.01209390428500201</v>
      </c>
      <c r="AM29" s="192">
        <f t="shared" si="14"/>
        <v>0.029993395133404377</v>
      </c>
      <c r="AN29" s="204">
        <f t="shared" si="14"/>
        <v>0.004017466417736371</v>
      </c>
      <c r="AO29" s="204">
        <f t="shared" si="14"/>
        <v>-0.0004821809397401733</v>
      </c>
      <c r="AP29" s="204">
        <f>IF(ISTEXT(AO6),AO6,AP6/AO6-1)</f>
        <v>0.0033269396599096</v>
      </c>
      <c r="AQ29" s="204">
        <f>IF(ISTEXT(AP6),AP6,AQ6/AP6-1)</f>
        <v>-0.014962974476328328</v>
      </c>
      <c r="AR29" s="204">
        <f>IF(ISTEXT(AQ6),AQ6,AR6/AQ6-1)</f>
        <v>0.026314140656085172</v>
      </c>
      <c r="AS29" s="367">
        <f>IF(ISTEXT(AR6),AR6,AS6/AR6-1)</f>
        <v>-0.06410267649939771</v>
      </c>
      <c r="AT29" s="192">
        <f aca="true" t="shared" si="15" ref="AT29:BE35">IF(ISTEXT(AS6),AS6,AT6/AS6-1)</f>
        <v>-0.05667036996416008</v>
      </c>
      <c r="AU29" s="370">
        <f>IF(ISTEXT(AT6),AT6,AU6/AT6-1)</f>
        <v>0.040861190683431525</v>
      </c>
      <c r="AV29" s="217">
        <f t="shared" si="15"/>
        <v>-1</v>
      </c>
      <c r="AW29" s="217" t="e">
        <f t="shared" si="15"/>
        <v>#DIV/0!</v>
      </c>
      <c r="AX29" s="217" t="e">
        <f t="shared" si="15"/>
        <v>#DIV/0!</v>
      </c>
      <c r="AY29" s="217" t="e">
        <f t="shared" si="15"/>
        <v>#DIV/0!</v>
      </c>
      <c r="AZ29" s="217" t="e">
        <f t="shared" si="15"/>
        <v>#DIV/0!</v>
      </c>
      <c r="BA29" s="217" t="e">
        <f t="shared" si="15"/>
        <v>#DIV/0!</v>
      </c>
      <c r="BB29" s="217" t="e">
        <f t="shared" si="15"/>
        <v>#DIV/0!</v>
      </c>
      <c r="BC29" s="217" t="e">
        <f t="shared" si="15"/>
        <v>#DIV/0!</v>
      </c>
      <c r="BD29" s="217" t="e">
        <f t="shared" si="15"/>
        <v>#DIV/0!</v>
      </c>
      <c r="BE29" s="217" t="e">
        <f t="shared" si="15"/>
        <v>#DIV/0!</v>
      </c>
      <c r="BL29" s="15"/>
      <c r="BM29" s="15"/>
      <c r="BN29" s="15"/>
      <c r="BO29" s="166"/>
      <c r="BP29" s="166"/>
      <c r="BQ29" s="166"/>
      <c r="BR29" s="166"/>
      <c r="BS29" s="166"/>
      <c r="BT29" s="166"/>
      <c r="BU29" s="166"/>
      <c r="BV29" s="166"/>
      <c r="BW29" s="166"/>
      <c r="BX29" s="166"/>
      <c r="BY29" s="166"/>
      <c r="BZ29" s="166"/>
      <c r="CA29" s="15"/>
    </row>
    <row r="30" spans="24:79" ht="18.75">
      <c r="X30" s="13" t="s">
        <v>16</v>
      </c>
      <c r="Y30" s="11">
        <v>21</v>
      </c>
      <c r="Z30" s="203"/>
      <c r="AA30" s="203"/>
      <c r="AB30" s="204">
        <f aca="true" t="shared" si="16" ref="AB30:AS30">IF(ISTEXT(AA7),AA7,AB7/AA7-1)</f>
        <v>-0.007450453988480987</v>
      </c>
      <c r="AC30" s="204">
        <f t="shared" si="16"/>
        <v>-0.008318042829889571</v>
      </c>
      <c r="AD30" s="204">
        <f t="shared" si="16"/>
        <v>-0.00862950710677135</v>
      </c>
      <c r="AE30" s="204">
        <f t="shared" si="16"/>
        <v>-0.021726652334636443</v>
      </c>
      <c r="AF30" s="204">
        <f t="shared" si="16"/>
        <v>-0.027833745817639532</v>
      </c>
      <c r="AG30" s="204">
        <f t="shared" si="16"/>
        <v>-0.02540711672419438</v>
      </c>
      <c r="AH30" s="204">
        <f t="shared" si="16"/>
        <v>-0.03666426688907953</v>
      </c>
      <c r="AI30" s="204">
        <f t="shared" si="16"/>
        <v>-0.028802599751818425</v>
      </c>
      <c r="AJ30" s="192">
        <f t="shared" si="16"/>
        <v>-0.022696635281645228</v>
      </c>
      <c r="AK30" s="192">
        <f t="shared" si="16"/>
        <v>-0.022472703933656413</v>
      </c>
      <c r="AL30" s="192">
        <f t="shared" si="16"/>
        <v>-0.030924058831299894</v>
      </c>
      <c r="AM30" s="192">
        <f t="shared" si="16"/>
        <v>-0.038212035129334354</v>
      </c>
      <c r="AN30" s="204">
        <f t="shared" si="16"/>
        <v>-0.021674293856328575</v>
      </c>
      <c r="AO30" s="204">
        <f t="shared" si="16"/>
        <v>-0.019059593634122796</v>
      </c>
      <c r="AP30" s="204">
        <f t="shared" si="16"/>
        <v>-0.01694393482123524</v>
      </c>
      <c r="AQ30" s="204">
        <f t="shared" si="16"/>
        <v>-0.017725938538277752</v>
      </c>
      <c r="AR30" s="204">
        <f t="shared" si="16"/>
        <v>-0.023057272127546158</v>
      </c>
      <c r="AS30" s="367">
        <f t="shared" si="16"/>
        <v>-0.024966001066161647</v>
      </c>
      <c r="AT30" s="192">
        <f t="shared" si="15"/>
        <v>-0.028446787329259315</v>
      </c>
      <c r="AU30" s="370">
        <f t="shared" si="15"/>
        <v>-0.021808916371797493</v>
      </c>
      <c r="AV30" s="217">
        <f t="shared" si="15"/>
        <v>-1</v>
      </c>
      <c r="AW30" s="217" t="e">
        <f t="shared" si="15"/>
        <v>#DIV/0!</v>
      </c>
      <c r="AX30" s="217" t="e">
        <f t="shared" si="15"/>
        <v>#DIV/0!</v>
      </c>
      <c r="AY30" s="217" t="e">
        <f t="shared" si="15"/>
        <v>#DIV/0!</v>
      </c>
      <c r="AZ30" s="217" t="e">
        <f t="shared" si="15"/>
        <v>#DIV/0!</v>
      </c>
      <c r="BA30" s="217" t="e">
        <f t="shared" si="15"/>
        <v>#DIV/0!</v>
      </c>
      <c r="BB30" s="217" t="e">
        <f t="shared" si="15"/>
        <v>#DIV/0!</v>
      </c>
      <c r="BC30" s="217" t="e">
        <f t="shared" si="15"/>
        <v>#DIV/0!</v>
      </c>
      <c r="BD30" s="217" t="e">
        <f t="shared" si="15"/>
        <v>#DIV/0!</v>
      </c>
      <c r="BE30" s="217" t="e">
        <f t="shared" si="15"/>
        <v>#DIV/0!</v>
      </c>
      <c r="BL30" s="15"/>
      <c r="BM30" s="15"/>
      <c r="BN30" s="15"/>
      <c r="BO30" s="166"/>
      <c r="BP30" s="166"/>
      <c r="BQ30" s="166"/>
      <c r="BR30" s="166"/>
      <c r="BS30" s="166"/>
      <c r="BT30" s="166"/>
      <c r="BU30" s="166"/>
      <c r="BV30" s="166"/>
      <c r="BW30" s="166"/>
      <c r="BX30" s="166"/>
      <c r="BY30" s="166"/>
      <c r="BZ30" s="166"/>
      <c r="CA30" s="15"/>
    </row>
    <row r="31" spans="24:79" ht="18.75">
      <c r="X31" s="13" t="s">
        <v>18</v>
      </c>
      <c r="Y31" s="11">
        <v>310</v>
      </c>
      <c r="Z31" s="203"/>
      <c r="AA31" s="203"/>
      <c r="AB31" s="204">
        <f aca="true" t="shared" si="17" ref="AB31:AS31">IF(ISTEXT(AA8),AA8,AB8/AA8-1)</f>
        <v>-0.016005851731895726</v>
      </c>
      <c r="AC31" s="204">
        <f t="shared" si="17"/>
        <v>0.0051244448992449065</v>
      </c>
      <c r="AD31" s="204">
        <f t="shared" si="17"/>
        <v>-0.007842824756709499</v>
      </c>
      <c r="AE31" s="204">
        <f t="shared" si="17"/>
        <v>0.0377577689131714</v>
      </c>
      <c r="AF31" s="204">
        <f t="shared" si="17"/>
        <v>0.01435997961103097</v>
      </c>
      <c r="AG31" s="204">
        <f t="shared" si="17"/>
        <v>0.030654304294123413</v>
      </c>
      <c r="AH31" s="204">
        <f t="shared" si="17"/>
        <v>0.020078945697720618</v>
      </c>
      <c r="AI31" s="204">
        <f t="shared" si="17"/>
        <v>-0.0445375894480845</v>
      </c>
      <c r="AJ31" s="192">
        <f t="shared" si="17"/>
        <v>-0.19598888886794197</v>
      </c>
      <c r="AK31" s="192">
        <f t="shared" si="17"/>
        <v>0.09746803855830444</v>
      </c>
      <c r="AL31" s="192">
        <f t="shared" si="17"/>
        <v>-0.11862219064168789</v>
      </c>
      <c r="AM31" s="192">
        <f t="shared" si="17"/>
        <v>-0.02869723239689148</v>
      </c>
      <c r="AN31" s="204">
        <f t="shared" si="17"/>
        <v>-0.013012450040721713</v>
      </c>
      <c r="AO31" s="204">
        <f t="shared" si="17"/>
        <v>0.0017790132536266157</v>
      </c>
      <c r="AP31" s="204">
        <f t="shared" si="17"/>
        <v>-0.019751097733674228</v>
      </c>
      <c r="AQ31" s="204">
        <f t="shared" si="17"/>
        <v>-0.0012846398508769008</v>
      </c>
      <c r="AR31" s="204">
        <f t="shared" si="17"/>
        <v>-0.05488527293883427</v>
      </c>
      <c r="AS31" s="367">
        <f t="shared" si="17"/>
        <v>-0.012193514105188763</v>
      </c>
      <c r="AT31" s="192">
        <f t="shared" si="15"/>
        <v>-0.020757633048708257</v>
      </c>
      <c r="AU31" s="370">
        <f t="shared" si="15"/>
        <v>-0.03194701772050157</v>
      </c>
      <c r="AV31" s="217">
        <f t="shared" si="15"/>
        <v>-1</v>
      </c>
      <c r="AW31" s="217" t="e">
        <f t="shared" si="15"/>
        <v>#DIV/0!</v>
      </c>
      <c r="AX31" s="217" t="e">
        <f t="shared" si="15"/>
        <v>#DIV/0!</v>
      </c>
      <c r="AY31" s="217" t="e">
        <f t="shared" si="15"/>
        <v>#DIV/0!</v>
      </c>
      <c r="AZ31" s="217" t="e">
        <f t="shared" si="15"/>
        <v>#DIV/0!</v>
      </c>
      <c r="BA31" s="217" t="e">
        <f t="shared" si="15"/>
        <v>#DIV/0!</v>
      </c>
      <c r="BB31" s="217" t="e">
        <f t="shared" si="15"/>
        <v>#DIV/0!</v>
      </c>
      <c r="BC31" s="217" t="e">
        <f t="shared" si="15"/>
        <v>#DIV/0!</v>
      </c>
      <c r="BD31" s="217" t="e">
        <f t="shared" si="15"/>
        <v>#DIV/0!</v>
      </c>
      <c r="BE31" s="217" t="e">
        <f t="shared" si="15"/>
        <v>#DIV/0!</v>
      </c>
      <c r="BL31" s="15"/>
      <c r="BM31" s="15"/>
      <c r="BN31" s="15"/>
      <c r="BO31" s="166"/>
      <c r="BP31" s="166"/>
      <c r="BQ31" s="166"/>
      <c r="BR31" s="166"/>
      <c r="BS31" s="166"/>
      <c r="BT31" s="166"/>
      <c r="BU31" s="166"/>
      <c r="BV31" s="166"/>
      <c r="BW31" s="166"/>
      <c r="BX31" s="166"/>
      <c r="BY31" s="166"/>
      <c r="BZ31" s="166"/>
      <c r="CA31" s="15"/>
    </row>
    <row r="32" spans="24:79" ht="28.5">
      <c r="X32" s="19" t="s">
        <v>96</v>
      </c>
      <c r="Y32" s="18" t="s">
        <v>21</v>
      </c>
      <c r="Z32" s="203"/>
      <c r="AA32" s="193"/>
      <c r="AB32" s="193"/>
      <c r="AC32" s="193"/>
      <c r="AD32" s="193"/>
      <c r="AE32" s="193"/>
      <c r="AF32" s="205" t="s">
        <v>97</v>
      </c>
      <c r="AG32" s="204">
        <f aca="true" t="shared" si="18" ref="AG32:AS32">IF(ISTEXT(AF9),AF9,AG9/AF9-1)</f>
        <v>-0.017471251505903007</v>
      </c>
      <c r="AH32" s="204">
        <f t="shared" si="18"/>
        <v>-5.4426602978052685E-05</v>
      </c>
      <c r="AI32" s="204">
        <f t="shared" si="18"/>
        <v>-0.024574129456624072</v>
      </c>
      <c r="AJ32" s="192">
        <f t="shared" si="18"/>
        <v>0.0267045336457834</v>
      </c>
      <c r="AK32" s="192">
        <f t="shared" si="18"/>
        <v>-0.056887532658832285</v>
      </c>
      <c r="AL32" s="192">
        <f t="shared" si="18"/>
        <v>-0.14001685733989688</v>
      </c>
      <c r="AM32" s="192">
        <f t="shared" si="18"/>
        <v>-0.15308146388545363</v>
      </c>
      <c r="AN32" s="204">
        <f t="shared" si="18"/>
        <v>0.005013951596698707</v>
      </c>
      <c r="AO32" s="204">
        <f t="shared" si="18"/>
        <v>-0.23319792838852826</v>
      </c>
      <c r="AP32" s="204">
        <f t="shared" si="18"/>
        <v>0.0013106414801251631</v>
      </c>
      <c r="AQ32" s="204">
        <f t="shared" si="18"/>
        <v>0.11128759571979052</v>
      </c>
      <c r="AR32" s="204">
        <f t="shared" si="18"/>
        <v>0.1308975837176658</v>
      </c>
      <c r="AS32" s="367">
        <f t="shared" si="18"/>
        <v>0.15204570252407312</v>
      </c>
      <c r="AT32" s="192">
        <f t="shared" si="15"/>
        <v>0.08209230075152618</v>
      </c>
      <c r="AU32" s="370">
        <f t="shared" si="15"/>
        <v>0.10283419701695262</v>
      </c>
      <c r="AV32" s="217">
        <f t="shared" si="15"/>
        <v>-1</v>
      </c>
      <c r="AW32" s="217" t="e">
        <f t="shared" si="15"/>
        <v>#DIV/0!</v>
      </c>
      <c r="AX32" s="217" t="e">
        <f t="shared" si="15"/>
        <v>#DIV/0!</v>
      </c>
      <c r="AY32" s="217" t="e">
        <f t="shared" si="15"/>
        <v>#DIV/0!</v>
      </c>
      <c r="AZ32" s="217" t="e">
        <f t="shared" si="15"/>
        <v>#DIV/0!</v>
      </c>
      <c r="BA32" s="217" t="e">
        <f t="shared" si="15"/>
        <v>#DIV/0!</v>
      </c>
      <c r="BB32" s="217" t="e">
        <f t="shared" si="15"/>
        <v>#DIV/0!</v>
      </c>
      <c r="BC32" s="217" t="e">
        <f t="shared" si="15"/>
        <v>#DIV/0!</v>
      </c>
      <c r="BD32" s="217" t="e">
        <f t="shared" si="15"/>
        <v>#DIV/0!</v>
      </c>
      <c r="BE32" s="217" t="e">
        <f t="shared" si="15"/>
        <v>#DIV/0!</v>
      </c>
      <c r="BL32" s="15"/>
      <c r="BM32" s="15"/>
      <c r="BN32" s="15"/>
      <c r="BO32" s="173"/>
      <c r="BP32" s="173"/>
      <c r="BQ32" s="173"/>
      <c r="BR32" s="173"/>
      <c r="BS32" s="173"/>
      <c r="BT32" s="166"/>
      <c r="BU32" s="166"/>
      <c r="BV32" s="166"/>
      <c r="BW32" s="166"/>
      <c r="BX32" s="166"/>
      <c r="BY32" s="166"/>
      <c r="BZ32" s="166"/>
      <c r="CA32" s="15"/>
    </row>
    <row r="33" spans="24:79" ht="28.5">
      <c r="X33" s="19" t="s">
        <v>24</v>
      </c>
      <c r="Y33" s="18" t="s">
        <v>25</v>
      </c>
      <c r="Z33" s="203"/>
      <c r="AA33" s="193"/>
      <c r="AB33" s="193"/>
      <c r="AC33" s="193"/>
      <c r="AD33" s="193"/>
      <c r="AE33" s="193"/>
      <c r="AF33" s="205" t="s">
        <v>79</v>
      </c>
      <c r="AG33" s="204">
        <f aca="true" t="shared" si="19" ref="AG33:AS33">IF(ISTEXT(AF10),AF10,AG10/AF10-1)</f>
        <v>0.03810656830536274</v>
      </c>
      <c r="AH33" s="204">
        <f t="shared" si="19"/>
        <v>0.0934589157397181</v>
      </c>
      <c r="AI33" s="204">
        <f t="shared" si="19"/>
        <v>-0.17029782314591546</v>
      </c>
      <c r="AJ33" s="192">
        <f t="shared" si="19"/>
        <v>-0.22490068820398246</v>
      </c>
      <c r="AK33" s="192">
        <f t="shared" si="19"/>
        <v>-0.08426783653630854</v>
      </c>
      <c r="AL33" s="192">
        <f t="shared" si="19"/>
        <v>-0.1698804584957191</v>
      </c>
      <c r="AM33" s="192">
        <f t="shared" si="19"/>
        <v>-0.06508131324947031</v>
      </c>
      <c r="AN33" s="204">
        <f t="shared" si="19"/>
        <v>-0.027959916112183847</v>
      </c>
      <c r="AO33" s="204">
        <f t="shared" si="19"/>
        <v>0.04133551842197214</v>
      </c>
      <c r="AP33" s="204">
        <f t="shared" si="19"/>
        <v>-0.06368161101990677</v>
      </c>
      <c r="AQ33" s="204">
        <f t="shared" si="19"/>
        <v>0.04479864388273591</v>
      </c>
      <c r="AR33" s="204">
        <f t="shared" si="19"/>
        <v>-0.12353597157450535</v>
      </c>
      <c r="AS33" s="367">
        <f t="shared" si="19"/>
        <v>-0.280096896724663</v>
      </c>
      <c r="AT33" s="192">
        <f t="shared" si="15"/>
        <v>-0.29127929666117613</v>
      </c>
      <c r="AU33" s="370">
        <f t="shared" si="15"/>
        <v>0.042364478278066775</v>
      </c>
      <c r="AV33" s="217">
        <f t="shared" si="15"/>
        <v>-1</v>
      </c>
      <c r="AW33" s="217" t="e">
        <f t="shared" si="15"/>
        <v>#DIV/0!</v>
      </c>
      <c r="AX33" s="217" t="e">
        <f t="shared" si="15"/>
        <v>#DIV/0!</v>
      </c>
      <c r="AY33" s="217" t="e">
        <f t="shared" si="15"/>
        <v>#DIV/0!</v>
      </c>
      <c r="AZ33" s="217" t="e">
        <f t="shared" si="15"/>
        <v>#DIV/0!</v>
      </c>
      <c r="BA33" s="217" t="e">
        <f t="shared" si="15"/>
        <v>#DIV/0!</v>
      </c>
      <c r="BB33" s="217" t="e">
        <f t="shared" si="15"/>
        <v>#DIV/0!</v>
      </c>
      <c r="BC33" s="217" t="e">
        <f t="shared" si="15"/>
        <v>#DIV/0!</v>
      </c>
      <c r="BD33" s="217" t="e">
        <f t="shared" si="15"/>
        <v>#DIV/0!</v>
      </c>
      <c r="BE33" s="217" t="e">
        <f t="shared" si="15"/>
        <v>#DIV/0!</v>
      </c>
      <c r="BL33" s="15"/>
      <c r="BM33" s="15"/>
      <c r="BN33" s="15"/>
      <c r="BO33" s="173"/>
      <c r="BP33" s="173"/>
      <c r="BQ33" s="173"/>
      <c r="BR33" s="173"/>
      <c r="BS33" s="173"/>
      <c r="BT33" s="166"/>
      <c r="BU33" s="166"/>
      <c r="BV33" s="166"/>
      <c r="BW33" s="166"/>
      <c r="BX33" s="166"/>
      <c r="BY33" s="166"/>
      <c r="BZ33" s="166"/>
      <c r="CA33" s="15"/>
    </row>
    <row r="34" spans="24:79" ht="22.5" customHeight="1" thickBot="1">
      <c r="X34" s="23" t="s">
        <v>160</v>
      </c>
      <c r="Y34" s="21">
        <v>23900</v>
      </c>
      <c r="Z34" s="206"/>
      <c r="AA34" s="195"/>
      <c r="AB34" s="195"/>
      <c r="AC34" s="195"/>
      <c r="AD34" s="195"/>
      <c r="AE34" s="195"/>
      <c r="AF34" s="207" t="s">
        <v>79</v>
      </c>
      <c r="AG34" s="208">
        <f aca="true" t="shared" si="20" ref="AG34:AS34">IF(ISTEXT(AF11),AF11,AG11/AF11-1)</f>
        <v>0.03383537911597623</v>
      </c>
      <c r="AH34" s="208">
        <f t="shared" si="20"/>
        <v>-0.14469254954881783</v>
      </c>
      <c r="AI34" s="208">
        <f t="shared" si="20"/>
        <v>-0.09161192691857345</v>
      </c>
      <c r="AJ34" s="198">
        <f t="shared" si="20"/>
        <v>-0.3166575153318746</v>
      </c>
      <c r="AK34" s="198">
        <f t="shared" si="20"/>
        <v>-0.22786822862483036</v>
      </c>
      <c r="AL34" s="198">
        <f t="shared" si="20"/>
        <v>-0.170561034000966</v>
      </c>
      <c r="AM34" s="198">
        <f t="shared" si="20"/>
        <v>-0.06422153559340238</v>
      </c>
      <c r="AN34" s="208">
        <f t="shared" si="20"/>
        <v>-0.058354444662845784</v>
      </c>
      <c r="AO34" s="208">
        <f t="shared" si="20"/>
        <v>-0.030078104303795206</v>
      </c>
      <c r="AP34" s="208">
        <f t="shared" si="20"/>
        <v>-0.05650491783453526</v>
      </c>
      <c r="AQ34" s="208">
        <f t="shared" si="20"/>
        <v>0.021404656117411935</v>
      </c>
      <c r="AR34" s="208">
        <f t="shared" si="20"/>
        <v>-0.10250832545560962</v>
      </c>
      <c r="AS34" s="368">
        <f t="shared" si="20"/>
        <v>-0.13890923239017638</v>
      </c>
      <c r="AT34" s="198">
        <f t="shared" si="15"/>
        <v>-0.5122087856226823</v>
      </c>
      <c r="AU34" s="371">
        <f t="shared" si="15"/>
        <v>0.0060237598157277805</v>
      </c>
      <c r="AV34" s="218">
        <f t="shared" si="15"/>
        <v>-1</v>
      </c>
      <c r="AW34" s="218" t="e">
        <f t="shared" si="15"/>
        <v>#DIV/0!</v>
      </c>
      <c r="AX34" s="218" t="e">
        <f t="shared" si="15"/>
        <v>#DIV/0!</v>
      </c>
      <c r="AY34" s="218" t="e">
        <f t="shared" si="15"/>
        <v>#DIV/0!</v>
      </c>
      <c r="AZ34" s="218" t="e">
        <f t="shared" si="15"/>
        <v>#DIV/0!</v>
      </c>
      <c r="BA34" s="218" t="e">
        <f t="shared" si="15"/>
        <v>#DIV/0!</v>
      </c>
      <c r="BB34" s="218" t="e">
        <f t="shared" si="15"/>
        <v>#DIV/0!</v>
      </c>
      <c r="BC34" s="218" t="e">
        <f t="shared" si="15"/>
        <v>#DIV/0!</v>
      </c>
      <c r="BD34" s="218" t="e">
        <f t="shared" si="15"/>
        <v>#DIV/0!</v>
      </c>
      <c r="BE34" s="218" t="e">
        <f t="shared" si="15"/>
        <v>#DIV/0!</v>
      </c>
      <c r="BL34" s="15"/>
      <c r="BM34" s="15"/>
      <c r="BN34" s="15"/>
      <c r="BO34" s="173"/>
      <c r="BP34" s="173"/>
      <c r="BQ34" s="173"/>
      <c r="BR34" s="173"/>
      <c r="BS34" s="173"/>
      <c r="BT34" s="166"/>
      <c r="BU34" s="166"/>
      <c r="BV34" s="166"/>
      <c r="BW34" s="166"/>
      <c r="BX34" s="166"/>
      <c r="BY34" s="166"/>
      <c r="BZ34" s="166"/>
      <c r="CA34" s="15"/>
    </row>
    <row r="35" spans="24:79" ht="21.75" customHeight="1" thickBot="1" thickTop="1">
      <c r="X35" s="36" t="s">
        <v>13</v>
      </c>
      <c r="Y35" s="37"/>
      <c r="Z35" s="209"/>
      <c r="AA35" s="209"/>
      <c r="AB35" s="210">
        <f>IF(ISTEXT(AA12),AA12,AB12/AA12-1)</f>
        <v>0.006787838024169712</v>
      </c>
      <c r="AC35" s="210">
        <f>IF(ISTEXT(AB12),AB12,AC12/AB12-1)</f>
        <v>0.006889856791009397</v>
      </c>
      <c r="AD35" s="210">
        <f>IF(ISTEXT(AC12),AC12,AD12/AC12-1)</f>
        <v>-0.006711289508746332</v>
      </c>
      <c r="AE35" s="210">
        <f>IF(ISTEXT(AD12),AD12,AE12/AD12-1)</f>
        <v>0.04968151966161871</v>
      </c>
      <c r="AF35" s="210">
        <f>IF(ISTEXT(AE12),AE12,AF12/AE12-1)</f>
        <v>0.05034128288090578</v>
      </c>
      <c r="AG35" s="210">
        <f aca="true" t="shared" si="21" ref="AG35:AS35">IF(ISTEXT(AF12),AF12,AG12/AF12-1)</f>
        <v>0.010411594989567341</v>
      </c>
      <c r="AH35" s="210">
        <f t="shared" si="21"/>
        <v>-0.004902337086568065</v>
      </c>
      <c r="AI35" s="210">
        <f t="shared" si="21"/>
        <v>-0.03163202345755789</v>
      </c>
      <c r="AJ35" s="210">
        <f t="shared" si="21"/>
        <v>0.01619883542438383</v>
      </c>
      <c r="AK35" s="202">
        <f t="shared" si="21"/>
        <v>0.01399994194629195</v>
      </c>
      <c r="AL35" s="202">
        <f t="shared" si="21"/>
        <v>-0.018514674064686876</v>
      </c>
      <c r="AM35" s="202">
        <f t="shared" si="21"/>
        <v>0.02431748356830199</v>
      </c>
      <c r="AN35" s="210">
        <f t="shared" si="21"/>
        <v>0.002823855285759347</v>
      </c>
      <c r="AO35" s="210">
        <f t="shared" si="21"/>
        <v>-0.0030245524560790216</v>
      </c>
      <c r="AP35" s="210">
        <f t="shared" si="21"/>
        <v>0.0019475923513880833</v>
      </c>
      <c r="AQ35" s="210">
        <f t="shared" si="21"/>
        <v>-0.013339994574288583</v>
      </c>
      <c r="AR35" s="210">
        <f t="shared" si="21"/>
        <v>0.023652860370755757</v>
      </c>
      <c r="AS35" s="369">
        <f t="shared" si="21"/>
        <v>-0.06176974511614253</v>
      </c>
      <c r="AT35" s="202">
        <f t="shared" si="15"/>
        <v>-0.05611273542485373</v>
      </c>
      <c r="AU35" s="372">
        <f t="shared" si="15"/>
        <v>0.03927089048913057</v>
      </c>
      <c r="AV35" s="219">
        <f t="shared" si="15"/>
        <v>-1</v>
      </c>
      <c r="AW35" s="219" t="e">
        <f t="shared" si="15"/>
        <v>#DIV/0!</v>
      </c>
      <c r="AX35" s="219" t="e">
        <f t="shared" si="15"/>
        <v>#DIV/0!</v>
      </c>
      <c r="AY35" s="219" t="e">
        <f t="shared" si="15"/>
        <v>#DIV/0!</v>
      </c>
      <c r="AZ35" s="219" t="e">
        <f t="shared" si="15"/>
        <v>#DIV/0!</v>
      </c>
      <c r="BA35" s="219" t="e">
        <f t="shared" si="15"/>
        <v>#DIV/0!</v>
      </c>
      <c r="BB35" s="219" t="e">
        <f t="shared" si="15"/>
        <v>#DIV/0!</v>
      </c>
      <c r="BC35" s="219" t="e">
        <f t="shared" si="15"/>
        <v>#DIV/0!</v>
      </c>
      <c r="BD35" s="219" t="e">
        <f t="shared" si="15"/>
        <v>#DIV/0!</v>
      </c>
      <c r="BE35" s="219" t="e">
        <f t="shared" si="15"/>
        <v>#DIV/0!</v>
      </c>
      <c r="BL35" s="15"/>
      <c r="BM35" s="15"/>
      <c r="BN35" s="15"/>
      <c r="BO35" s="166"/>
      <c r="BP35" s="166"/>
      <c r="BQ35" s="166"/>
      <c r="BR35" s="166"/>
      <c r="BS35" s="166"/>
      <c r="BT35" s="166"/>
      <c r="BU35" s="166"/>
      <c r="BV35" s="166"/>
      <c r="BW35" s="166"/>
      <c r="BX35" s="166"/>
      <c r="BY35" s="166"/>
      <c r="BZ35" s="166"/>
      <c r="CA35" s="15"/>
    </row>
    <row r="36" spans="64:79" ht="14.25"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</row>
    <row r="37" spans="64:79" ht="14.25"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</row>
    <row r="39" ht="14.25"/>
    <row r="40" ht="14.25"/>
    <row r="48" ht="14.25">
      <c r="AB48" s="392"/>
    </row>
  </sheetData>
  <sheetProtection/>
  <printOptions/>
  <pageMargins left="0.1968503937007874" right="0.1968503937007874" top="0.1968503937007874" bottom="0.2755905511811024" header="0.1968503937007874" footer="0.2362204724409449"/>
  <pageSetup horizontalDpi="600" verticalDpi="600" orientation="landscape" paperSize="9" scale="45" r:id="rId2"/>
  <colBreaks count="1" manualBreakCount="1">
    <brk id="59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71"/>
  <sheetViews>
    <sheetView zoomScalePageLayoutView="0" workbookViewId="0" topLeftCell="A1">
      <pane xSplit="26" ySplit="3" topLeftCell="AG4" activePane="bottomRight" state="frozen"/>
      <selection pane="topLeft" activeCell="A1" sqref="A1"/>
      <selection pane="topRight" activeCell="AA1" sqref="AA1"/>
      <selection pane="bottomLeft" activeCell="A4" sqref="A4"/>
      <selection pane="bottomRight" activeCell="AC61" sqref="AC61"/>
    </sheetView>
  </sheetViews>
  <sheetFormatPr defaultColWidth="9.00390625" defaultRowHeight="13.5"/>
  <cols>
    <col min="1" max="1" width="1.625" style="1" customWidth="1"/>
    <col min="2" max="21" width="1.625" style="1" hidden="1" customWidth="1"/>
    <col min="22" max="24" width="1.625" style="1" customWidth="1"/>
    <col min="25" max="25" width="34.875" style="1" customWidth="1"/>
    <col min="26" max="26" width="12.625" style="1" bestFit="1" customWidth="1"/>
    <col min="27" max="27" width="13.375" style="1" customWidth="1"/>
    <col min="28" max="44" width="12.625" style="1" bestFit="1" customWidth="1"/>
    <col min="45" max="47" width="12.625" style="1" customWidth="1"/>
    <col min="48" max="57" width="12.625" style="1" hidden="1" customWidth="1"/>
    <col min="58" max="58" width="12.625" style="1" customWidth="1"/>
    <col min="59" max="59" width="12.625" style="1" hidden="1" customWidth="1"/>
    <col min="60" max="60" width="12.625" style="1" customWidth="1"/>
    <col min="61" max="61" width="9.00390625" style="1" customWidth="1"/>
    <col min="62" max="62" width="14.625" style="1" customWidth="1"/>
    <col min="63" max="16384" width="9.00390625" style="1" customWidth="1"/>
  </cols>
  <sheetData>
    <row r="1" spans="23:26" ht="30" customHeight="1">
      <c r="W1" s="440" t="s">
        <v>211</v>
      </c>
      <c r="X1" s="422"/>
      <c r="Y1" s="422"/>
      <c r="Z1" s="159"/>
    </row>
    <row r="2" spans="23:25" ht="19.5" thickBot="1">
      <c r="W2" s="425" t="s">
        <v>212</v>
      </c>
      <c r="X2" s="422"/>
      <c r="Y2" s="422"/>
    </row>
    <row r="3" spans="23:59" ht="29.25" thickBot="1">
      <c r="W3" s="329" t="s">
        <v>36</v>
      </c>
      <c r="X3" s="330"/>
      <c r="Y3" s="331"/>
      <c r="Z3" s="332" t="s">
        <v>101</v>
      </c>
      <c r="AA3" s="333">
        <v>1990</v>
      </c>
      <c r="AB3" s="333">
        <f aca="true" t="shared" si="0" ref="AB3:BE3">AA3+1</f>
        <v>1991</v>
      </c>
      <c r="AC3" s="333">
        <f t="shared" si="0"/>
        <v>1992</v>
      </c>
      <c r="AD3" s="333">
        <f t="shared" si="0"/>
        <v>1993</v>
      </c>
      <c r="AE3" s="333">
        <f t="shared" si="0"/>
        <v>1994</v>
      </c>
      <c r="AF3" s="333">
        <f t="shared" si="0"/>
        <v>1995</v>
      </c>
      <c r="AG3" s="333">
        <f t="shared" si="0"/>
        <v>1996</v>
      </c>
      <c r="AH3" s="333">
        <f t="shared" si="0"/>
        <v>1997</v>
      </c>
      <c r="AI3" s="333">
        <f t="shared" si="0"/>
        <v>1998</v>
      </c>
      <c r="AJ3" s="333">
        <f t="shared" si="0"/>
        <v>1999</v>
      </c>
      <c r="AK3" s="333">
        <f t="shared" si="0"/>
        <v>2000</v>
      </c>
      <c r="AL3" s="333">
        <f t="shared" si="0"/>
        <v>2001</v>
      </c>
      <c r="AM3" s="333">
        <f t="shared" si="0"/>
        <v>2002</v>
      </c>
      <c r="AN3" s="333">
        <f t="shared" si="0"/>
        <v>2003</v>
      </c>
      <c r="AO3" s="333">
        <f t="shared" si="0"/>
        <v>2004</v>
      </c>
      <c r="AP3" s="333">
        <f t="shared" si="0"/>
        <v>2005</v>
      </c>
      <c r="AQ3" s="333">
        <f t="shared" si="0"/>
        <v>2006</v>
      </c>
      <c r="AR3" s="333">
        <f t="shared" si="0"/>
        <v>2007</v>
      </c>
      <c r="AS3" s="350">
        <v>2008</v>
      </c>
      <c r="AT3" s="350">
        <v>2009</v>
      </c>
      <c r="AU3" s="350" t="s">
        <v>144</v>
      </c>
      <c r="AV3" s="333" t="e">
        <f t="shared" si="0"/>
        <v>#VALUE!</v>
      </c>
      <c r="AW3" s="333" t="e">
        <f t="shared" si="0"/>
        <v>#VALUE!</v>
      </c>
      <c r="AX3" s="333" t="e">
        <f t="shared" si="0"/>
        <v>#VALUE!</v>
      </c>
      <c r="AY3" s="333" t="e">
        <f t="shared" si="0"/>
        <v>#VALUE!</v>
      </c>
      <c r="AZ3" s="333" t="e">
        <f t="shared" si="0"/>
        <v>#VALUE!</v>
      </c>
      <c r="BA3" s="333" t="e">
        <f t="shared" si="0"/>
        <v>#VALUE!</v>
      </c>
      <c r="BB3" s="333" t="e">
        <f t="shared" si="0"/>
        <v>#VALUE!</v>
      </c>
      <c r="BC3" s="333" t="e">
        <f t="shared" si="0"/>
        <v>#VALUE!</v>
      </c>
      <c r="BD3" s="333" t="e">
        <f t="shared" si="0"/>
        <v>#VALUE!</v>
      </c>
      <c r="BE3" s="333" t="e">
        <f t="shared" si="0"/>
        <v>#VALUE!</v>
      </c>
      <c r="BF3" s="334" t="s">
        <v>37</v>
      </c>
      <c r="BG3" s="76" t="s">
        <v>38</v>
      </c>
    </row>
    <row r="4" spans="23:63" ht="14.25">
      <c r="W4" s="123" t="s">
        <v>57</v>
      </c>
      <c r="X4" s="125"/>
      <c r="Y4" s="126"/>
      <c r="Z4" s="277">
        <f aca="true" t="shared" si="1" ref="Z4:AS4">SUM(Z5,Z10,Z19,Z24)</f>
        <v>1059075.8665464697</v>
      </c>
      <c r="AA4" s="277">
        <f t="shared" si="1"/>
        <v>1059143.7363701062</v>
      </c>
      <c r="AB4" s="277">
        <f t="shared" si="1"/>
        <v>1066628.0507543075</v>
      </c>
      <c r="AC4" s="277">
        <f t="shared" si="1"/>
        <v>1073684.8991008913</v>
      </c>
      <c r="AD4" s="277">
        <f t="shared" si="1"/>
        <v>1067559.8252931128</v>
      </c>
      <c r="AE4" s="277">
        <f t="shared" si="1"/>
        <v>1122949.9094915595</v>
      </c>
      <c r="AF4" s="277">
        <f t="shared" si="1"/>
        <v>1135266.5189294668</v>
      </c>
      <c r="AG4" s="277">
        <f t="shared" si="1"/>
        <v>1147123.4612483406</v>
      </c>
      <c r="AH4" s="277">
        <f t="shared" si="1"/>
        <v>1143371.569194104</v>
      </c>
      <c r="AI4" s="277">
        <f t="shared" si="1"/>
        <v>1113064.6520029448</v>
      </c>
      <c r="AJ4" s="277">
        <f t="shared" si="1"/>
        <v>1147923.4663119405</v>
      </c>
      <c r="AK4" s="277">
        <f t="shared" si="1"/>
        <v>1166901.9480878306</v>
      </c>
      <c r="AL4" s="277">
        <f t="shared" si="1"/>
        <v>1153217.1679898398</v>
      </c>
      <c r="AM4" s="277">
        <f t="shared" si="1"/>
        <v>1192871.9771158365</v>
      </c>
      <c r="AN4" s="277">
        <f t="shared" si="1"/>
        <v>1198075.5396492004</v>
      </c>
      <c r="AO4" s="277">
        <f t="shared" si="1"/>
        <v>1198420.9607322956</v>
      </c>
      <c r="AP4" s="277">
        <f t="shared" si="1"/>
        <v>1202573.2133610537</v>
      </c>
      <c r="AQ4" s="277">
        <f t="shared" si="1"/>
        <v>1185109.4903619362</v>
      </c>
      <c r="AR4" s="277">
        <f t="shared" si="1"/>
        <v>1218496.3941006504</v>
      </c>
      <c r="AS4" s="277">
        <f t="shared" si="1"/>
        <v>1138441.407250645</v>
      </c>
      <c r="AT4" s="277">
        <f>SUM(AT5,AT10,AT19,AT24)</f>
        <v>1075225.8270863348</v>
      </c>
      <c r="AU4" s="277">
        <f>SUM(AU5,AU10,AU19,AU24)</f>
        <v>1122478.577997353</v>
      </c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8"/>
      <c r="BH4" s="237"/>
      <c r="BI4" s="238"/>
      <c r="BJ4" s="237"/>
      <c r="BK4" s="236"/>
    </row>
    <row r="5" spans="23:63" ht="14.25">
      <c r="W5" s="124"/>
      <c r="X5" s="88" t="s">
        <v>39</v>
      </c>
      <c r="Y5" s="90"/>
      <c r="Z5" s="278">
        <f>SUM(Z6:Z9)</f>
        <v>317760.4781841786</v>
      </c>
      <c r="AA5" s="279">
        <f>SUM(AA6:AA9)</f>
        <v>317760.47818417865</v>
      </c>
      <c r="AB5" s="279">
        <f aca="true" t="shared" si="2" ref="AB5:AR5">SUM(AB6:AB9)</f>
        <v>320303.87668561906</v>
      </c>
      <c r="AC5" s="279">
        <f t="shared" si="2"/>
        <v>327020.0023028581</v>
      </c>
      <c r="AD5" s="279">
        <f t="shared" si="2"/>
        <v>308959.2593258289</v>
      </c>
      <c r="AE5" s="279">
        <f t="shared" si="2"/>
        <v>349637.32499823987</v>
      </c>
      <c r="AF5" s="279">
        <f t="shared" si="2"/>
        <v>337867.68730731175</v>
      </c>
      <c r="AG5" s="279">
        <f t="shared" si="2"/>
        <v>337751.04555694584</v>
      </c>
      <c r="AH5" s="279">
        <f t="shared" si="2"/>
        <v>334252.91816824523</v>
      </c>
      <c r="AI5" s="279">
        <f t="shared" si="2"/>
        <v>324060.5164172776</v>
      </c>
      <c r="AJ5" s="279">
        <f t="shared" si="2"/>
        <v>341336.2522967268</v>
      </c>
      <c r="AK5" s="279">
        <f t="shared" si="2"/>
        <v>348484.027641061</v>
      </c>
      <c r="AL5" s="279">
        <f t="shared" si="2"/>
        <v>340210.6961154515</v>
      </c>
      <c r="AM5" s="279">
        <f t="shared" si="2"/>
        <v>371390.75714120234</v>
      </c>
      <c r="AN5" s="279">
        <f t="shared" si="2"/>
        <v>385208.3631586062</v>
      </c>
      <c r="AO5" s="279">
        <f t="shared" si="2"/>
        <v>381734.5765552206</v>
      </c>
      <c r="AP5" s="279">
        <f t="shared" si="2"/>
        <v>397828.14673061034</v>
      </c>
      <c r="AQ5" s="279">
        <f t="shared" si="2"/>
        <v>387262.4677691312</v>
      </c>
      <c r="AR5" s="279">
        <f t="shared" si="2"/>
        <v>440246.8980720965</v>
      </c>
      <c r="AS5" s="279">
        <f>SUM(AS6:AS9)</f>
        <v>413359.77621197765</v>
      </c>
      <c r="AT5" s="279">
        <f>SUM(AT6:AT9)</f>
        <v>378892.5339526364</v>
      </c>
      <c r="AU5" s="279">
        <f>SUM(AU6:AU9)</f>
        <v>398368.68247287837</v>
      </c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4"/>
      <c r="BH5" s="237"/>
      <c r="BI5" s="238"/>
      <c r="BJ5" s="237"/>
      <c r="BK5" s="236"/>
    </row>
    <row r="6" spans="23:63" ht="14.25">
      <c r="W6" s="124"/>
      <c r="X6" s="153"/>
      <c r="Y6" s="155" t="s">
        <v>74</v>
      </c>
      <c r="Z6" s="280">
        <v>290009.52564138314</v>
      </c>
      <c r="AA6" s="281">
        <v>290009.5256413832</v>
      </c>
      <c r="AB6" s="281">
        <v>292439.99003429327</v>
      </c>
      <c r="AC6" s="281">
        <v>299980.6035291525</v>
      </c>
      <c r="AD6" s="281">
        <v>282291.30689937295</v>
      </c>
      <c r="AE6" s="281">
        <v>319307.3683115373</v>
      </c>
      <c r="AF6" s="281">
        <v>307579.2247801886</v>
      </c>
      <c r="AG6" s="281">
        <v>308999.94370842725</v>
      </c>
      <c r="AH6" s="281">
        <v>302237.6985130534</v>
      </c>
      <c r="AI6" s="281">
        <v>292423.6383148639</v>
      </c>
      <c r="AJ6" s="281">
        <v>312245.5285181977</v>
      </c>
      <c r="AK6" s="281">
        <v>320871.65585379855</v>
      </c>
      <c r="AL6" s="281">
        <v>313536.4190728003</v>
      </c>
      <c r="AM6" s="281">
        <v>340576.39816028625</v>
      </c>
      <c r="AN6" s="281">
        <v>357840.34229383105</v>
      </c>
      <c r="AO6" s="281">
        <v>353275.37504229933</v>
      </c>
      <c r="AP6" s="281">
        <v>369917.53777060425</v>
      </c>
      <c r="AQ6" s="281">
        <v>362421.34773383354</v>
      </c>
      <c r="AR6" s="281">
        <v>415752.47406389564</v>
      </c>
      <c r="AS6" s="281">
        <v>387097.1824459996</v>
      </c>
      <c r="AT6" s="281">
        <v>349475.206498067</v>
      </c>
      <c r="AU6" s="281">
        <v>371616.6116728242</v>
      </c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54"/>
      <c r="BH6" s="237"/>
      <c r="BI6" s="237"/>
      <c r="BJ6" s="237"/>
      <c r="BK6" s="236"/>
    </row>
    <row r="7" spans="23:63" ht="14.25">
      <c r="W7" s="124"/>
      <c r="X7" s="153"/>
      <c r="Y7" s="157" t="s">
        <v>75</v>
      </c>
      <c r="Z7" s="282">
        <v>571.3802016670321</v>
      </c>
      <c r="AA7" s="281">
        <v>571.3802016670321</v>
      </c>
      <c r="AB7" s="281">
        <v>557.6479307684623</v>
      </c>
      <c r="AC7" s="281">
        <v>589.5078921721699</v>
      </c>
      <c r="AD7" s="281">
        <v>636.8196886482708</v>
      </c>
      <c r="AE7" s="281">
        <v>729.7380302914114</v>
      </c>
      <c r="AF7" s="281">
        <v>739.5481454273395</v>
      </c>
      <c r="AG7" s="281">
        <v>761.206616337598</v>
      </c>
      <c r="AH7" s="281">
        <v>789.474682824386</v>
      </c>
      <c r="AI7" s="281">
        <v>835.3489358436811</v>
      </c>
      <c r="AJ7" s="281">
        <v>901.0476099964656</v>
      </c>
      <c r="AK7" s="281">
        <v>916.3237182516609</v>
      </c>
      <c r="AL7" s="281">
        <v>871.128704368587</v>
      </c>
      <c r="AM7" s="281">
        <v>920.3683683815369</v>
      </c>
      <c r="AN7" s="281">
        <v>870.7702325446351</v>
      </c>
      <c r="AO7" s="281">
        <v>939.2101163588604</v>
      </c>
      <c r="AP7" s="281">
        <v>1037.860917186159</v>
      </c>
      <c r="AQ7" s="281">
        <v>966.3378598227341</v>
      </c>
      <c r="AR7" s="281">
        <v>992.1436123858842</v>
      </c>
      <c r="AS7" s="281">
        <v>910.1585538464508</v>
      </c>
      <c r="AT7" s="281">
        <v>834.4034058532294</v>
      </c>
      <c r="AU7" s="281">
        <v>843.7364131776792</v>
      </c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56"/>
      <c r="BH7" s="237"/>
      <c r="BI7" s="237"/>
      <c r="BJ7" s="237"/>
      <c r="BK7" s="236"/>
    </row>
    <row r="8" spans="23:63" ht="13.5" customHeight="1">
      <c r="W8" s="124"/>
      <c r="X8" s="89"/>
      <c r="Y8" s="51" t="s">
        <v>61</v>
      </c>
      <c r="Z8" s="283">
        <v>15893.24194428691</v>
      </c>
      <c r="AA8" s="281">
        <v>15893.24194428691</v>
      </c>
      <c r="AB8" s="281">
        <v>15943.333460838738</v>
      </c>
      <c r="AC8" s="281">
        <v>16399.556242983148</v>
      </c>
      <c r="AD8" s="281">
        <v>17008.608798732406</v>
      </c>
      <c r="AE8" s="281">
        <v>17378.62042059257</v>
      </c>
      <c r="AF8" s="281">
        <v>16956.41688983841</v>
      </c>
      <c r="AG8" s="281">
        <v>17132.1127058852</v>
      </c>
      <c r="AH8" s="281">
        <v>18602.210302104457</v>
      </c>
      <c r="AI8" s="281">
        <v>18300.433896585404</v>
      </c>
      <c r="AJ8" s="281">
        <v>17937.298574318003</v>
      </c>
      <c r="AK8" s="281">
        <v>17284.550492505015</v>
      </c>
      <c r="AL8" s="281">
        <v>16545.2515565966</v>
      </c>
      <c r="AM8" s="281">
        <v>16039.429504896116</v>
      </c>
      <c r="AN8" s="281">
        <v>15997.465568298101</v>
      </c>
      <c r="AO8" s="281">
        <v>15834.234746288535</v>
      </c>
      <c r="AP8" s="281">
        <v>16434.41132998856</v>
      </c>
      <c r="AQ8" s="281">
        <v>16088.53249381542</v>
      </c>
      <c r="AR8" s="281">
        <v>16013.120205421614</v>
      </c>
      <c r="AS8" s="281">
        <v>14320.309410624859</v>
      </c>
      <c r="AT8" s="281">
        <v>14559.259843189002</v>
      </c>
      <c r="AU8" s="281">
        <v>14994.581382493781</v>
      </c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6"/>
      <c r="BG8" s="97"/>
      <c r="BH8" s="237"/>
      <c r="BI8" s="237"/>
      <c r="BJ8" s="237"/>
      <c r="BK8" s="236"/>
    </row>
    <row r="9" spans="23:63" ht="14.25">
      <c r="W9" s="124"/>
      <c r="X9" s="89"/>
      <c r="Y9" s="52" t="s">
        <v>100</v>
      </c>
      <c r="Z9" s="284">
        <v>11286.33039684152</v>
      </c>
      <c r="AA9" s="281">
        <v>11286.330396841522</v>
      </c>
      <c r="AB9" s="281">
        <v>11362.905259718576</v>
      </c>
      <c r="AC9" s="281">
        <v>10050.3346385503</v>
      </c>
      <c r="AD9" s="281">
        <v>9022.523939075281</v>
      </c>
      <c r="AE9" s="281">
        <v>12221.598235818608</v>
      </c>
      <c r="AF9" s="281">
        <v>12592.497491857448</v>
      </c>
      <c r="AG9" s="281">
        <v>10857.782526295832</v>
      </c>
      <c r="AH9" s="281">
        <v>12623.534670262976</v>
      </c>
      <c r="AI9" s="281">
        <v>12501.095269984633</v>
      </c>
      <c r="AJ9" s="281">
        <v>10252.377594214648</v>
      </c>
      <c r="AK9" s="281">
        <v>9411.497576505775</v>
      </c>
      <c r="AL9" s="281">
        <v>9257.896781685977</v>
      </c>
      <c r="AM9" s="281">
        <v>13854.561107638481</v>
      </c>
      <c r="AN9" s="281">
        <v>10499.785063932388</v>
      </c>
      <c r="AO9" s="281">
        <v>11685.756650273848</v>
      </c>
      <c r="AP9" s="281">
        <v>10438.336712831413</v>
      </c>
      <c r="AQ9" s="281">
        <v>7786.249681659537</v>
      </c>
      <c r="AR9" s="281">
        <v>7489.160190393333</v>
      </c>
      <c r="AS9" s="281">
        <v>11032.125801506761</v>
      </c>
      <c r="AT9" s="281">
        <v>14023.664205527137</v>
      </c>
      <c r="AU9" s="281">
        <v>10913.753004382714</v>
      </c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9"/>
      <c r="BG9" s="100"/>
      <c r="BH9" s="237"/>
      <c r="BI9" s="237"/>
      <c r="BJ9" s="237"/>
      <c r="BK9" s="236"/>
    </row>
    <row r="10" spans="23:63" ht="14.25">
      <c r="W10" s="124"/>
      <c r="X10" s="105" t="s">
        <v>40</v>
      </c>
      <c r="Y10" s="108"/>
      <c r="Z10" s="285">
        <f>SUM(Z11:Z18)</f>
        <v>389990.97210019204</v>
      </c>
      <c r="AA10" s="286">
        <f>SUM(AA11:AA18)</f>
        <v>390068.0296477943</v>
      </c>
      <c r="AB10" s="286">
        <f aca="true" t="shared" si="3" ref="AB10:AR10">SUM(AB11:AB18)</f>
        <v>385983.0518790047</v>
      </c>
      <c r="AC10" s="286">
        <f t="shared" si="3"/>
        <v>377196.87553067494</v>
      </c>
      <c r="AD10" s="286">
        <f t="shared" si="3"/>
        <v>375411.02797521226</v>
      </c>
      <c r="AE10" s="286">
        <f t="shared" si="3"/>
        <v>382516.71066850994</v>
      </c>
      <c r="AF10" s="286">
        <f t="shared" si="3"/>
        <v>386642.894571936</v>
      </c>
      <c r="AG10" s="286">
        <f t="shared" si="3"/>
        <v>395642.0467758538</v>
      </c>
      <c r="AH10" s="286">
        <f t="shared" si="3"/>
        <v>396846.50390778336</v>
      </c>
      <c r="AI10" s="286">
        <f t="shared" si="3"/>
        <v>373081.20671341626</v>
      </c>
      <c r="AJ10" s="286">
        <f t="shared" si="3"/>
        <v>379502.02616211853</v>
      </c>
      <c r="AK10" s="286">
        <f t="shared" si="3"/>
        <v>388933.1494635993</v>
      </c>
      <c r="AL10" s="286">
        <f t="shared" si="3"/>
        <v>377725.2162336976</v>
      </c>
      <c r="AM10" s="286">
        <f t="shared" si="3"/>
        <v>384010.5193911772</v>
      </c>
      <c r="AN10" s="286">
        <f t="shared" si="3"/>
        <v>383062.7072297469</v>
      </c>
      <c r="AO10" s="286">
        <f t="shared" si="3"/>
        <v>387976.4992490134</v>
      </c>
      <c r="AP10" s="286">
        <f t="shared" si="3"/>
        <v>379474.4343618954</v>
      </c>
      <c r="AQ10" s="286">
        <f t="shared" si="3"/>
        <v>379891.00659596594</v>
      </c>
      <c r="AR10" s="286">
        <f t="shared" si="3"/>
        <v>375097.3599286822</v>
      </c>
      <c r="AS10" s="286">
        <f>SUM(AS11:AS18)</f>
        <v>339203.2196887314</v>
      </c>
      <c r="AT10" s="286">
        <f>SUM(AT11:AT18)</f>
        <v>322087.6259596778</v>
      </c>
      <c r="AU10" s="286">
        <f>SUM(AU11:AU18)</f>
        <v>344577.95455143263</v>
      </c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10"/>
      <c r="BH10" s="237"/>
      <c r="BI10" s="238"/>
      <c r="BJ10" s="237"/>
      <c r="BK10" s="236"/>
    </row>
    <row r="11" spans="23:63" ht="14.25">
      <c r="W11" s="124"/>
      <c r="X11" s="106"/>
      <c r="Y11" s="50" t="s">
        <v>140</v>
      </c>
      <c r="Z11" s="287">
        <v>36405.11338083324</v>
      </c>
      <c r="AA11" s="287">
        <v>36414.30110479926</v>
      </c>
      <c r="AB11" s="287">
        <v>38582.21339218642</v>
      </c>
      <c r="AC11" s="287">
        <v>38784.34827370142</v>
      </c>
      <c r="AD11" s="287">
        <v>38387.145567636835</v>
      </c>
      <c r="AE11" s="287">
        <v>37663.87664555584</v>
      </c>
      <c r="AF11" s="287">
        <v>36656.1442979364</v>
      </c>
      <c r="AG11" s="287">
        <v>37404.25486364502</v>
      </c>
      <c r="AH11" s="287">
        <v>36390.67214450576</v>
      </c>
      <c r="AI11" s="287">
        <v>34834.54898609556</v>
      </c>
      <c r="AJ11" s="287">
        <v>33580.72594016176</v>
      </c>
      <c r="AK11" s="287">
        <v>31081.66648633124</v>
      </c>
      <c r="AL11" s="287">
        <v>30093.618607589182</v>
      </c>
      <c r="AM11" s="287">
        <v>29535.802520264377</v>
      </c>
      <c r="AN11" s="287">
        <v>28500.666732438738</v>
      </c>
      <c r="AO11" s="287">
        <v>28442.244655513306</v>
      </c>
      <c r="AP11" s="287">
        <v>27855.74500107065</v>
      </c>
      <c r="AQ11" s="287">
        <v>26199.288046132882</v>
      </c>
      <c r="AR11" s="287">
        <v>24833.57031049963</v>
      </c>
      <c r="AS11" s="287">
        <v>22214.259415094162</v>
      </c>
      <c r="AT11" s="287">
        <v>22000.416377492464</v>
      </c>
      <c r="AU11" s="287">
        <v>22414.635667848648</v>
      </c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101"/>
      <c r="BG11" s="102"/>
      <c r="BH11" s="239"/>
      <c r="BI11" s="240"/>
      <c r="BJ11" s="238"/>
      <c r="BK11" s="236"/>
    </row>
    <row r="12" spans="23:63" ht="14.25">
      <c r="W12" s="124"/>
      <c r="X12" s="106"/>
      <c r="Y12" s="51" t="s">
        <v>67</v>
      </c>
      <c r="Z12" s="287">
        <v>25825.233380269172</v>
      </c>
      <c r="AA12" s="281">
        <v>25825.233380269172</v>
      </c>
      <c r="AB12" s="281">
        <v>26033.75125829962</v>
      </c>
      <c r="AC12" s="281">
        <v>25782.437254465352</v>
      </c>
      <c r="AD12" s="281">
        <v>26418.40701554084</v>
      </c>
      <c r="AE12" s="281">
        <v>27684.165643182194</v>
      </c>
      <c r="AF12" s="281">
        <v>29393.539864426275</v>
      </c>
      <c r="AG12" s="281">
        <v>29348.143794649222</v>
      </c>
      <c r="AH12" s="281">
        <v>29213.850293732536</v>
      </c>
      <c r="AI12" s="281">
        <v>27945.808759410396</v>
      </c>
      <c r="AJ12" s="281">
        <v>28308.546345339197</v>
      </c>
      <c r="AK12" s="281">
        <v>28921.94237154784</v>
      </c>
      <c r="AL12" s="281">
        <v>28267.424241604735</v>
      </c>
      <c r="AM12" s="281">
        <v>27813.715932540446</v>
      </c>
      <c r="AN12" s="281">
        <v>27342.295056372008</v>
      </c>
      <c r="AO12" s="281">
        <v>27117.218250819635</v>
      </c>
      <c r="AP12" s="281">
        <v>25559.222080008927</v>
      </c>
      <c r="AQ12" s="281">
        <v>24168.120812571764</v>
      </c>
      <c r="AR12" s="281">
        <v>23325.02527262977</v>
      </c>
      <c r="AS12" s="281">
        <v>21238.988026109895</v>
      </c>
      <c r="AT12" s="281">
        <v>19588.063156145534</v>
      </c>
      <c r="AU12" s="281">
        <v>18612.672426362442</v>
      </c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101"/>
      <c r="BG12" s="102"/>
      <c r="BH12" s="237"/>
      <c r="BI12" s="237"/>
      <c r="BJ12" s="237"/>
      <c r="BK12" s="236"/>
    </row>
    <row r="13" spans="23:63" ht="14.25">
      <c r="W13" s="124"/>
      <c r="X13" s="106"/>
      <c r="Y13" s="87" t="s">
        <v>68</v>
      </c>
      <c r="Z13" s="287">
        <v>55048.283053807594</v>
      </c>
      <c r="AA13" s="281">
        <v>55048.283053807594</v>
      </c>
      <c r="AB13" s="281">
        <v>57923.02403732641</v>
      </c>
      <c r="AC13" s="281">
        <v>58880.45295462207</v>
      </c>
      <c r="AD13" s="281">
        <v>60785.24925627564</v>
      </c>
      <c r="AE13" s="281">
        <v>63599.32007093952</v>
      </c>
      <c r="AF13" s="281">
        <v>64575.38102892913</v>
      </c>
      <c r="AG13" s="281">
        <v>66417.62244616705</v>
      </c>
      <c r="AH13" s="281">
        <v>64695.36024341399</v>
      </c>
      <c r="AI13" s="281">
        <v>53118.838915338856</v>
      </c>
      <c r="AJ13" s="281">
        <v>55544.97954346979</v>
      </c>
      <c r="AK13" s="281">
        <v>56712.29076330655</v>
      </c>
      <c r="AL13" s="281">
        <v>54571.066533594756</v>
      </c>
      <c r="AM13" s="281">
        <v>53455.593227759775</v>
      </c>
      <c r="AN13" s="281">
        <v>51626.516522585254</v>
      </c>
      <c r="AO13" s="281">
        <v>51888.71463544345</v>
      </c>
      <c r="AP13" s="281">
        <v>50856.269179184266</v>
      </c>
      <c r="AQ13" s="281">
        <v>51518.011685351084</v>
      </c>
      <c r="AR13" s="281">
        <v>52232.32302341693</v>
      </c>
      <c r="AS13" s="281">
        <v>47207.64226083894</v>
      </c>
      <c r="AT13" s="281">
        <v>46731.08675504979</v>
      </c>
      <c r="AU13" s="281">
        <v>47085.2603186019</v>
      </c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101"/>
      <c r="BG13" s="102"/>
      <c r="BH13" s="237"/>
      <c r="BI13" s="237"/>
      <c r="BJ13" s="237"/>
      <c r="BK13" s="236"/>
    </row>
    <row r="14" spans="23:63" ht="14.25">
      <c r="W14" s="124"/>
      <c r="X14" s="106"/>
      <c r="Y14" s="87" t="s">
        <v>69</v>
      </c>
      <c r="Z14" s="287">
        <v>40397.228133212404</v>
      </c>
      <c r="AA14" s="281">
        <v>40397.228133212404</v>
      </c>
      <c r="AB14" s="281">
        <v>41525.28465192056</v>
      </c>
      <c r="AC14" s="281">
        <v>41481.42726737278</v>
      </c>
      <c r="AD14" s="281">
        <v>41759.89657820259</v>
      </c>
      <c r="AE14" s="281">
        <v>42721.29047346857</v>
      </c>
      <c r="AF14" s="281">
        <v>43177.883260351984</v>
      </c>
      <c r="AG14" s="281">
        <v>43423.37450018369</v>
      </c>
      <c r="AH14" s="281">
        <v>43007.0586844609</v>
      </c>
      <c r="AI14" s="281">
        <v>36302.40448380976</v>
      </c>
      <c r="AJ14" s="281">
        <v>36688.6426566411</v>
      </c>
      <c r="AK14" s="281">
        <v>37766.66770803397</v>
      </c>
      <c r="AL14" s="281">
        <v>36563.8912886347</v>
      </c>
      <c r="AM14" s="281">
        <v>36144.59439102984</v>
      </c>
      <c r="AN14" s="281">
        <v>37484.84216492952</v>
      </c>
      <c r="AO14" s="281">
        <v>35627.815625287396</v>
      </c>
      <c r="AP14" s="281">
        <v>35094.024163373564</v>
      </c>
      <c r="AQ14" s="281">
        <v>35252.14943051681</v>
      </c>
      <c r="AR14" s="281">
        <v>35384.63561666014</v>
      </c>
      <c r="AS14" s="281">
        <v>33657.370198935016</v>
      </c>
      <c r="AT14" s="281">
        <v>31693.481465155208</v>
      </c>
      <c r="AU14" s="281">
        <v>31594.400251616935</v>
      </c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101"/>
      <c r="BG14" s="102"/>
      <c r="BH14" s="237"/>
      <c r="BI14" s="237"/>
      <c r="BJ14" s="237"/>
      <c r="BK14" s="236"/>
    </row>
    <row r="15" spans="23:63" ht="14.25">
      <c r="W15" s="124"/>
      <c r="X15" s="106"/>
      <c r="Y15" s="87" t="s">
        <v>70</v>
      </c>
      <c r="Z15" s="287">
        <v>149600.28627090732</v>
      </c>
      <c r="AA15" s="281">
        <v>149600.28627090732</v>
      </c>
      <c r="AB15" s="281">
        <v>145196.64157467306</v>
      </c>
      <c r="AC15" s="281">
        <v>138306.54925687588</v>
      </c>
      <c r="AD15" s="281">
        <v>138049.69378679644</v>
      </c>
      <c r="AE15" s="281">
        <v>140473.85899276254</v>
      </c>
      <c r="AF15" s="281">
        <v>141862.01063315404</v>
      </c>
      <c r="AG15" s="281">
        <v>144344.38534304293</v>
      </c>
      <c r="AH15" s="281">
        <v>146735.3086597961</v>
      </c>
      <c r="AI15" s="281">
        <v>138729.45107073223</v>
      </c>
      <c r="AJ15" s="281">
        <v>145598.6148600945</v>
      </c>
      <c r="AK15" s="281">
        <v>150468.3096638245</v>
      </c>
      <c r="AL15" s="281">
        <v>147655.34213139125</v>
      </c>
      <c r="AM15" s="281">
        <v>153369.95759679493</v>
      </c>
      <c r="AN15" s="281">
        <v>154920.7621587436</v>
      </c>
      <c r="AO15" s="281">
        <v>155388.88478082846</v>
      </c>
      <c r="AP15" s="281">
        <v>152107.15697738138</v>
      </c>
      <c r="AQ15" s="281">
        <v>154129.94699519343</v>
      </c>
      <c r="AR15" s="281">
        <v>159471.7675206747</v>
      </c>
      <c r="AS15" s="281">
        <v>142892.16528442947</v>
      </c>
      <c r="AT15" s="281">
        <v>134166.65276399726</v>
      </c>
      <c r="AU15" s="281">
        <v>151325.11940434965</v>
      </c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101"/>
      <c r="BG15" s="102"/>
      <c r="BH15" s="237"/>
      <c r="BI15" s="237"/>
      <c r="BJ15" s="237"/>
      <c r="BK15" s="236"/>
    </row>
    <row r="16" spans="23:63" ht="14.25">
      <c r="W16" s="124"/>
      <c r="X16" s="106"/>
      <c r="Y16" s="87" t="s">
        <v>71</v>
      </c>
      <c r="Z16" s="287">
        <v>17886.248094293594</v>
      </c>
      <c r="AA16" s="281">
        <v>17886.248094293594</v>
      </c>
      <c r="AB16" s="281">
        <v>18061.042974641707</v>
      </c>
      <c r="AC16" s="281">
        <v>17635.531720752973</v>
      </c>
      <c r="AD16" s="281">
        <v>16934.820492921954</v>
      </c>
      <c r="AE16" s="281">
        <v>18118.91602647805</v>
      </c>
      <c r="AF16" s="281">
        <v>18598.210299672064</v>
      </c>
      <c r="AG16" s="281">
        <v>19142.750178698952</v>
      </c>
      <c r="AH16" s="281">
        <v>12611.385106651443</v>
      </c>
      <c r="AI16" s="281">
        <v>8339.939796119423</v>
      </c>
      <c r="AJ16" s="281">
        <v>8222.585299633738</v>
      </c>
      <c r="AK16" s="281">
        <v>8659.591823581291</v>
      </c>
      <c r="AL16" s="281">
        <v>7840.595060546365</v>
      </c>
      <c r="AM16" s="281">
        <v>8675.856438151464</v>
      </c>
      <c r="AN16" s="281">
        <v>8652.458072469126</v>
      </c>
      <c r="AO16" s="281">
        <v>8669.573919937588</v>
      </c>
      <c r="AP16" s="281">
        <v>9294.253959516256</v>
      </c>
      <c r="AQ16" s="281">
        <v>9511.969562679858</v>
      </c>
      <c r="AR16" s="281">
        <v>9564.41619288345</v>
      </c>
      <c r="AS16" s="281">
        <v>7844.222110404089</v>
      </c>
      <c r="AT16" s="281">
        <v>7268.834712225895</v>
      </c>
      <c r="AU16" s="281">
        <v>7358.331769776394</v>
      </c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101"/>
      <c r="BG16" s="102"/>
      <c r="BH16" s="237"/>
      <c r="BI16" s="237"/>
      <c r="BJ16" s="237"/>
      <c r="BK16" s="236"/>
    </row>
    <row r="17" spans="23:63" ht="14.25">
      <c r="W17" s="124"/>
      <c r="X17" s="106"/>
      <c r="Y17" s="87" t="s">
        <v>72</v>
      </c>
      <c r="Z17" s="287">
        <v>-29380.684483794303</v>
      </c>
      <c r="AA17" s="281">
        <v>-29312.81466015804</v>
      </c>
      <c r="AB17" s="281">
        <v>-29434.714061809154</v>
      </c>
      <c r="AC17" s="281">
        <v>-29578.85628553855</v>
      </c>
      <c r="AD17" s="281">
        <v>-30392.823220501345</v>
      </c>
      <c r="AE17" s="281">
        <v>-30925.46289907198</v>
      </c>
      <c r="AF17" s="281">
        <v>-29680.749965395233</v>
      </c>
      <c r="AG17" s="281">
        <v>-29585.84078683381</v>
      </c>
      <c r="AH17" s="281">
        <v>-24381.110697281318</v>
      </c>
      <c r="AI17" s="281">
        <v>-16497.51253798085</v>
      </c>
      <c r="AJ17" s="281">
        <v>-18531.335246552066</v>
      </c>
      <c r="AK17" s="281">
        <v>-16157.18052287479</v>
      </c>
      <c r="AL17" s="281">
        <v>-15832.891234246159</v>
      </c>
      <c r="AM17" s="281">
        <v>-16525.475985839625</v>
      </c>
      <c r="AN17" s="281">
        <v>-17392.259606835778</v>
      </c>
      <c r="AO17" s="281">
        <v>-16972.28913969418</v>
      </c>
      <c r="AP17" s="281">
        <v>-14722.22926576874</v>
      </c>
      <c r="AQ17" s="281">
        <v>-14792.853993450664</v>
      </c>
      <c r="AR17" s="281">
        <v>-15124.077333312433</v>
      </c>
      <c r="AS17" s="281">
        <v>-13357.836409604886</v>
      </c>
      <c r="AT17" s="281">
        <v>-13586.418522144788</v>
      </c>
      <c r="AU17" s="281">
        <v>-14178.229559007495</v>
      </c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101"/>
      <c r="BG17" s="102"/>
      <c r="BH17" s="237"/>
      <c r="BI17" s="237"/>
      <c r="BJ17" s="237"/>
      <c r="BK17" s="236"/>
    </row>
    <row r="18" spans="23:63" ht="14.25">
      <c r="W18" s="124"/>
      <c r="X18" s="107"/>
      <c r="Y18" s="87" t="s">
        <v>73</v>
      </c>
      <c r="Z18" s="284">
        <v>94209.26427066309</v>
      </c>
      <c r="AA18" s="284">
        <v>94209.26427066303</v>
      </c>
      <c r="AB18" s="284">
        <v>88095.80805176607</v>
      </c>
      <c r="AC18" s="284">
        <v>85904.98508842301</v>
      </c>
      <c r="AD18" s="284">
        <v>83468.63849833934</v>
      </c>
      <c r="AE18" s="284">
        <v>83180.7457151952</v>
      </c>
      <c r="AF18" s="284">
        <v>82060.47515286127</v>
      </c>
      <c r="AG18" s="284">
        <v>85147.35643630073</v>
      </c>
      <c r="AH18" s="284">
        <v>88573.97947250394</v>
      </c>
      <c r="AI18" s="284">
        <v>90307.72723989096</v>
      </c>
      <c r="AJ18" s="284">
        <v>90089.26676333055</v>
      </c>
      <c r="AK18" s="284">
        <v>91479.86116984871</v>
      </c>
      <c r="AL18" s="284">
        <v>88566.16960458271</v>
      </c>
      <c r="AM18" s="284">
        <v>91540.47527047602</v>
      </c>
      <c r="AN18" s="284">
        <v>91927.42612904444</v>
      </c>
      <c r="AO18" s="284">
        <v>97814.33652087772</v>
      </c>
      <c r="AP18" s="284">
        <v>93429.99226712907</v>
      </c>
      <c r="AQ18" s="284">
        <v>93904.3740569707</v>
      </c>
      <c r="AR18" s="284">
        <v>85409.69932522997</v>
      </c>
      <c r="AS18" s="284">
        <v>77506.40880252467</v>
      </c>
      <c r="AT18" s="284">
        <v>74225.50925175645</v>
      </c>
      <c r="AU18" s="284">
        <v>80365.76427188417</v>
      </c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9"/>
      <c r="BG18" s="100"/>
      <c r="BH18" s="237"/>
      <c r="BI18" s="237"/>
      <c r="BJ18" s="237"/>
      <c r="BK18" s="236"/>
    </row>
    <row r="19" spans="23:63" ht="14.25">
      <c r="W19" s="124"/>
      <c r="X19" s="117" t="s">
        <v>41</v>
      </c>
      <c r="Y19" s="119"/>
      <c r="Z19" s="289">
        <f>SUM(Z20:Z23)</f>
        <v>211053.69277127297</v>
      </c>
      <c r="AA19" s="290">
        <f>SUM(AA20:AA23)</f>
        <v>211053.692771273</v>
      </c>
      <c r="AB19" s="290">
        <f aca="true" t="shared" si="4" ref="AB19:AR19">SUM(AB20:AB23)</f>
        <v>222466.79120362003</v>
      </c>
      <c r="AC19" s="290">
        <f t="shared" si="4"/>
        <v>226859.69404186204</v>
      </c>
      <c r="AD19" s="290">
        <f t="shared" si="4"/>
        <v>231727.9289389844</v>
      </c>
      <c r="AE19" s="290">
        <f t="shared" si="4"/>
        <v>243681.02662465375</v>
      </c>
      <c r="AF19" s="290">
        <f t="shared" si="4"/>
        <v>251166.52595206574</v>
      </c>
      <c r="AG19" s="290">
        <f t="shared" si="4"/>
        <v>256750.557216716</v>
      </c>
      <c r="AH19" s="290">
        <f t="shared" si="4"/>
        <v>258734.09617317154</v>
      </c>
      <c r="AI19" s="290">
        <f t="shared" si="4"/>
        <v>257853.86122417575</v>
      </c>
      <c r="AJ19" s="290">
        <f t="shared" si="4"/>
        <v>260017.177513224</v>
      </c>
      <c r="AK19" s="290">
        <f t="shared" si="4"/>
        <v>259076.39361946302</v>
      </c>
      <c r="AL19" s="290">
        <f t="shared" si="4"/>
        <v>261120.73469872962</v>
      </c>
      <c r="AM19" s="290">
        <f t="shared" si="4"/>
        <v>255478.8762107888</v>
      </c>
      <c r="AN19" s="290">
        <f t="shared" si="4"/>
        <v>252947.15920517695</v>
      </c>
      <c r="AO19" s="290">
        <f t="shared" si="4"/>
        <v>252413.85998375205</v>
      </c>
      <c r="AP19" s="290">
        <f t="shared" si="4"/>
        <v>247009.68507636717</v>
      </c>
      <c r="AQ19" s="290">
        <f t="shared" si="4"/>
        <v>243632.49496047</v>
      </c>
      <c r="AR19" s="290">
        <f t="shared" si="4"/>
        <v>237830.97718935733</v>
      </c>
      <c r="AS19" s="290">
        <f>SUM(AS20:AS23)</f>
        <v>228099.17214255748</v>
      </c>
      <c r="AT19" s="290">
        <f>SUM(AT20:AT23)</f>
        <v>222919.67610560602</v>
      </c>
      <c r="AU19" s="290">
        <f>SUM(AU20:AU23)</f>
        <v>225047.03174504134</v>
      </c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1"/>
      <c r="BH19" s="237"/>
      <c r="BI19" s="238"/>
      <c r="BJ19" s="237"/>
      <c r="BK19" s="236"/>
    </row>
    <row r="20" spans="23:63" ht="14.25">
      <c r="W20" s="124"/>
      <c r="X20" s="118"/>
      <c r="Y20" s="50" t="s">
        <v>42</v>
      </c>
      <c r="Z20" s="287">
        <v>7162.41373467297</v>
      </c>
      <c r="AA20" s="281">
        <v>7162.41373467297</v>
      </c>
      <c r="AB20" s="281">
        <v>7762.960481416881</v>
      </c>
      <c r="AC20" s="281">
        <v>8291.472027621348</v>
      </c>
      <c r="AD20" s="281">
        <v>8688.764321731926</v>
      </c>
      <c r="AE20" s="281">
        <v>9153.16177100551</v>
      </c>
      <c r="AF20" s="281">
        <v>10278.29057964515</v>
      </c>
      <c r="AG20" s="281">
        <v>10086.072696871752</v>
      </c>
      <c r="AH20" s="281">
        <v>10744.189447108492</v>
      </c>
      <c r="AI20" s="281">
        <v>10709.474289425121</v>
      </c>
      <c r="AJ20" s="281">
        <v>10531.517510201822</v>
      </c>
      <c r="AK20" s="281">
        <v>10677.13098467719</v>
      </c>
      <c r="AL20" s="281">
        <v>10724.198612064289</v>
      </c>
      <c r="AM20" s="281">
        <v>10933.837362880104</v>
      </c>
      <c r="AN20" s="281">
        <v>11063.17716772301</v>
      </c>
      <c r="AO20" s="281">
        <v>10663.394897683744</v>
      </c>
      <c r="AP20" s="281">
        <v>10798.81815599994</v>
      </c>
      <c r="AQ20" s="281">
        <v>11178.230719633708</v>
      </c>
      <c r="AR20" s="281">
        <v>10875.772004529685</v>
      </c>
      <c r="AS20" s="281">
        <v>10277.1381635107</v>
      </c>
      <c r="AT20" s="281">
        <v>9781.299830917342</v>
      </c>
      <c r="AU20" s="281">
        <v>9193.001735720714</v>
      </c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101"/>
      <c r="BG20" s="102"/>
      <c r="BH20" s="237"/>
      <c r="BI20" s="237"/>
      <c r="BJ20" s="237"/>
      <c r="BK20" s="236"/>
    </row>
    <row r="21" spans="23:63" ht="14.25">
      <c r="W21" s="124"/>
      <c r="X21" s="118"/>
      <c r="Y21" s="51" t="s">
        <v>43</v>
      </c>
      <c r="Z21" s="287">
        <v>189227.87638242528</v>
      </c>
      <c r="AA21" s="281">
        <v>189227.8763824253</v>
      </c>
      <c r="AB21" s="281">
        <v>199472.2979832289</v>
      </c>
      <c r="AC21" s="281">
        <v>203591.17181375672</v>
      </c>
      <c r="AD21" s="281">
        <v>208310.41730265503</v>
      </c>
      <c r="AE21" s="281">
        <v>219481.13744861685</v>
      </c>
      <c r="AF21" s="281">
        <v>225381.44878737038</v>
      </c>
      <c r="AG21" s="281">
        <v>230301.59503873638</v>
      </c>
      <c r="AH21" s="281">
        <v>230682.07338969587</v>
      </c>
      <c r="AI21" s="281">
        <v>231670.31388101645</v>
      </c>
      <c r="AJ21" s="281">
        <v>234121.39322831342</v>
      </c>
      <c r="AK21" s="281">
        <v>232827.35019457145</v>
      </c>
      <c r="AL21" s="281">
        <v>235321.839961518</v>
      </c>
      <c r="AM21" s="281">
        <v>229309.64312064392</v>
      </c>
      <c r="AN21" s="281">
        <v>227122.05628008506</v>
      </c>
      <c r="AO21" s="281">
        <v>228194.68742674985</v>
      </c>
      <c r="AP21" s="281">
        <v>222652.18258701707</v>
      </c>
      <c r="AQ21" s="281">
        <v>219194.2022508679</v>
      </c>
      <c r="AR21" s="281">
        <v>214161.33854801246</v>
      </c>
      <c r="AS21" s="281">
        <v>205933.49346957044</v>
      </c>
      <c r="AT21" s="281">
        <v>201947.94285493784</v>
      </c>
      <c r="AU21" s="281">
        <v>204318.95515165868</v>
      </c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101"/>
      <c r="BG21" s="102"/>
      <c r="BH21" s="237"/>
      <c r="BI21" s="237"/>
      <c r="BJ21" s="237"/>
      <c r="BK21" s="236"/>
    </row>
    <row r="22" spans="23:63" ht="14.25">
      <c r="W22" s="124"/>
      <c r="X22" s="118"/>
      <c r="Y22" s="51" t="s">
        <v>44</v>
      </c>
      <c r="Z22" s="287">
        <v>932.453527286862</v>
      </c>
      <c r="AA22" s="281">
        <v>932.453527286862</v>
      </c>
      <c r="AB22" s="281">
        <v>921.981186032014</v>
      </c>
      <c r="AC22" s="281">
        <v>897.4689414513658</v>
      </c>
      <c r="AD22" s="281">
        <v>848.43907496861</v>
      </c>
      <c r="AE22" s="281">
        <v>840.7128676277982</v>
      </c>
      <c r="AF22" s="281">
        <v>819.3642873051281</v>
      </c>
      <c r="AG22" s="281">
        <v>808.0902697248378</v>
      </c>
      <c r="AH22" s="281">
        <v>779.4618914326709</v>
      </c>
      <c r="AI22" s="281">
        <v>773.1811590382168</v>
      </c>
      <c r="AJ22" s="281">
        <v>727.3471038731022</v>
      </c>
      <c r="AK22" s="281">
        <v>707.2796130443123</v>
      </c>
      <c r="AL22" s="281">
        <v>677.3493327449078</v>
      </c>
      <c r="AM22" s="281">
        <v>666.0863291092593</v>
      </c>
      <c r="AN22" s="281">
        <v>628.5254980047489</v>
      </c>
      <c r="AO22" s="281">
        <v>647.8909272768198</v>
      </c>
      <c r="AP22" s="281">
        <v>643.7111171760641</v>
      </c>
      <c r="AQ22" s="281">
        <v>620.0029798813798</v>
      </c>
      <c r="AR22" s="281">
        <v>623.9025286552022</v>
      </c>
      <c r="AS22" s="281">
        <v>600.3551780358755</v>
      </c>
      <c r="AT22" s="281">
        <v>599.9286600157732</v>
      </c>
      <c r="AU22" s="281">
        <v>602.2351602259429</v>
      </c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101"/>
      <c r="BG22" s="102"/>
      <c r="BH22" s="237"/>
      <c r="BI22" s="237"/>
      <c r="BJ22" s="237"/>
      <c r="BK22" s="236"/>
    </row>
    <row r="23" spans="23:63" ht="14.25">
      <c r="W23" s="124"/>
      <c r="X23" s="118"/>
      <c r="Y23" s="51" t="s">
        <v>45</v>
      </c>
      <c r="Z23" s="287">
        <v>13730.949126887857</v>
      </c>
      <c r="AA23" s="281">
        <v>13730.94912688786</v>
      </c>
      <c r="AB23" s="281">
        <v>14309.55155294225</v>
      </c>
      <c r="AC23" s="281">
        <v>14079.581259032584</v>
      </c>
      <c r="AD23" s="281">
        <v>13880.308239628856</v>
      </c>
      <c r="AE23" s="281">
        <v>14206.014537403604</v>
      </c>
      <c r="AF23" s="281">
        <v>14687.422297745108</v>
      </c>
      <c r="AG23" s="281">
        <v>15554.799211383024</v>
      </c>
      <c r="AH23" s="281">
        <v>16528.371444934513</v>
      </c>
      <c r="AI23" s="281">
        <v>14700.891894695958</v>
      </c>
      <c r="AJ23" s="281">
        <v>14636.919670835683</v>
      </c>
      <c r="AK23" s="281">
        <v>14864.632827170073</v>
      </c>
      <c r="AL23" s="281">
        <v>14397.346792402419</v>
      </c>
      <c r="AM23" s="281">
        <v>14569.309398155503</v>
      </c>
      <c r="AN23" s="281">
        <v>14133.400259364134</v>
      </c>
      <c r="AO23" s="281">
        <v>12907.886732041636</v>
      </c>
      <c r="AP23" s="281">
        <v>12914.973216174069</v>
      </c>
      <c r="AQ23" s="281">
        <v>12640.059010086989</v>
      </c>
      <c r="AR23" s="281">
        <v>12169.964108160002</v>
      </c>
      <c r="AS23" s="281">
        <v>11288.18533144045</v>
      </c>
      <c r="AT23" s="281">
        <v>10590.504759735048</v>
      </c>
      <c r="AU23" s="281">
        <v>10932.839697435982</v>
      </c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101"/>
      <c r="BG23" s="102"/>
      <c r="BH23" s="237"/>
      <c r="BI23" s="237"/>
      <c r="BJ23" s="237"/>
      <c r="BK23" s="236"/>
    </row>
    <row r="24" spans="23:63" ht="14.25">
      <c r="W24" s="124"/>
      <c r="X24" s="111" t="s">
        <v>46</v>
      </c>
      <c r="Y24" s="114"/>
      <c r="Z24" s="291">
        <f>SUM(Z25:Z26)</f>
        <v>140270.72349082615</v>
      </c>
      <c r="AA24" s="292">
        <f>SUM(AA25:AA26)</f>
        <v>140261.53576686015</v>
      </c>
      <c r="AB24" s="292">
        <f aca="true" t="shared" si="5" ref="AB24:AR24">SUM(AB25:AB26)</f>
        <v>137874.33098606387</v>
      </c>
      <c r="AC24" s="292">
        <f t="shared" si="5"/>
        <v>142608.32722549624</v>
      </c>
      <c r="AD24" s="292">
        <f t="shared" si="5"/>
        <v>151461.60905308713</v>
      </c>
      <c r="AE24" s="292">
        <f t="shared" si="5"/>
        <v>147114.84720015584</v>
      </c>
      <c r="AF24" s="292">
        <f t="shared" si="5"/>
        <v>159589.4110981534</v>
      </c>
      <c r="AG24" s="292">
        <f t="shared" si="5"/>
        <v>156979.81169882475</v>
      </c>
      <c r="AH24" s="292">
        <f t="shared" si="5"/>
        <v>153538.05094490398</v>
      </c>
      <c r="AI24" s="292">
        <f t="shared" si="5"/>
        <v>158069.0676480751</v>
      </c>
      <c r="AJ24" s="292">
        <f t="shared" si="5"/>
        <v>167068.01033987108</v>
      </c>
      <c r="AK24" s="292">
        <f t="shared" si="5"/>
        <v>170408.3773637072</v>
      </c>
      <c r="AL24" s="292">
        <f t="shared" si="5"/>
        <v>174160.52094196112</v>
      </c>
      <c r="AM24" s="292">
        <f t="shared" si="5"/>
        <v>181991.82437266802</v>
      </c>
      <c r="AN24" s="292">
        <f t="shared" si="5"/>
        <v>176857.31005567024</v>
      </c>
      <c r="AO24" s="292">
        <f t="shared" si="5"/>
        <v>176296.02494430973</v>
      </c>
      <c r="AP24" s="292">
        <f t="shared" si="5"/>
        <v>178260.94719218093</v>
      </c>
      <c r="AQ24" s="292">
        <f t="shared" si="5"/>
        <v>174323.52103636903</v>
      </c>
      <c r="AR24" s="292">
        <f t="shared" si="5"/>
        <v>165321.15891051438</v>
      </c>
      <c r="AS24" s="292">
        <f>SUM(AS25:AS26)</f>
        <v>157779.23920737853</v>
      </c>
      <c r="AT24" s="292">
        <f>SUM(AT25:AT26)</f>
        <v>151325.99106841447</v>
      </c>
      <c r="AU24" s="292">
        <f>SUM(AU25:AU26)</f>
        <v>154484.90922800064</v>
      </c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6"/>
      <c r="BH24" s="237"/>
      <c r="BI24" s="237"/>
      <c r="BJ24" s="237"/>
      <c r="BK24" s="236"/>
    </row>
    <row r="25" spans="23:63" ht="14.25">
      <c r="W25" s="124"/>
      <c r="X25" s="112"/>
      <c r="Y25" s="50" t="s">
        <v>48</v>
      </c>
      <c r="Z25" s="287">
        <v>56668.294375382</v>
      </c>
      <c r="AA25" s="281">
        <v>56668.294375382</v>
      </c>
      <c r="AB25" s="281">
        <v>57181.26893234594</v>
      </c>
      <c r="AC25" s="281">
        <v>60534.94985495847</v>
      </c>
      <c r="AD25" s="281">
        <v>64936.681021597935</v>
      </c>
      <c r="AE25" s="281">
        <v>61687.87904006099</v>
      </c>
      <c r="AF25" s="281">
        <v>66320.35788238638</v>
      </c>
      <c r="AG25" s="281">
        <v>66097.18285266333</v>
      </c>
      <c r="AH25" s="281">
        <v>64981.26035572901</v>
      </c>
      <c r="AI25" s="281">
        <v>64579.57837128149</v>
      </c>
      <c r="AJ25" s="281">
        <v>66528.05644923142</v>
      </c>
      <c r="AK25" s="281">
        <v>68958.27824035782</v>
      </c>
      <c r="AL25" s="281">
        <v>65570.12218267361</v>
      </c>
      <c r="AM25" s="281">
        <v>68113.57754495164</v>
      </c>
      <c r="AN25" s="281">
        <v>65083.413470239095</v>
      </c>
      <c r="AO25" s="281">
        <v>64348.7131162084</v>
      </c>
      <c r="AP25" s="281">
        <v>67582.67256786858</v>
      </c>
      <c r="AQ25" s="281">
        <v>63466.06344385064</v>
      </c>
      <c r="AR25" s="281">
        <v>62590.468837075954</v>
      </c>
      <c r="AS25" s="281">
        <v>59023.15776356794</v>
      </c>
      <c r="AT25" s="281">
        <v>57791.549637700926</v>
      </c>
      <c r="AU25" s="281">
        <v>61234.676749345184</v>
      </c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101"/>
      <c r="BG25" s="102"/>
      <c r="BH25" s="237"/>
      <c r="BI25" s="238"/>
      <c r="BJ25" s="237"/>
      <c r="BK25" s="236"/>
    </row>
    <row r="26" spans="23:63" ht="15" thickBot="1">
      <c r="W26" s="124"/>
      <c r="X26" s="113"/>
      <c r="Y26" s="52" t="s">
        <v>47</v>
      </c>
      <c r="Z26" s="284">
        <v>83602.42911544416</v>
      </c>
      <c r="AA26" s="288">
        <v>83593.24139147815</v>
      </c>
      <c r="AB26" s="288">
        <v>80693.06205371793</v>
      </c>
      <c r="AC26" s="288">
        <v>82073.37737053778</v>
      </c>
      <c r="AD26" s="288">
        <v>86524.9280314892</v>
      </c>
      <c r="AE26" s="288">
        <v>85426.96816009485</v>
      </c>
      <c r="AF26" s="288">
        <v>93269.05321576701</v>
      </c>
      <c r="AG26" s="288">
        <v>90882.6288461614</v>
      </c>
      <c r="AH26" s="288">
        <v>88556.79058917497</v>
      </c>
      <c r="AI26" s="288">
        <v>93489.48927679364</v>
      </c>
      <c r="AJ26" s="288">
        <v>100539.95389063966</v>
      </c>
      <c r="AK26" s="288">
        <v>101450.09912334938</v>
      </c>
      <c r="AL26" s="288">
        <v>108590.3987592875</v>
      </c>
      <c r="AM26" s="288">
        <v>113878.24682771639</v>
      </c>
      <c r="AN26" s="288">
        <v>111773.89658543114</v>
      </c>
      <c r="AO26" s="288">
        <v>111947.31182810132</v>
      </c>
      <c r="AP26" s="288">
        <v>110678.27462431235</v>
      </c>
      <c r="AQ26" s="288">
        <v>110857.45759251839</v>
      </c>
      <c r="AR26" s="288">
        <v>102730.69007343841</v>
      </c>
      <c r="AS26" s="288">
        <v>98756.08144381057</v>
      </c>
      <c r="AT26" s="288">
        <v>93534.44143071356</v>
      </c>
      <c r="AU26" s="288">
        <v>93250.23247865545</v>
      </c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9"/>
      <c r="BG26" s="100"/>
      <c r="BH26" s="237"/>
      <c r="BI26" s="238"/>
      <c r="BJ26" s="237"/>
      <c r="BK26" s="236"/>
    </row>
    <row r="27" spans="23:63" ht="15" thickBot="1">
      <c r="W27" s="271" t="s">
        <v>58</v>
      </c>
      <c r="X27" s="272"/>
      <c r="Y27" s="273"/>
      <c r="Z27" s="293">
        <v>36.6235166957</v>
      </c>
      <c r="AA27" s="294">
        <v>36.623516695700005</v>
      </c>
      <c r="AB27" s="294">
        <v>53.6703576382</v>
      </c>
      <c r="AC27" s="294">
        <v>56.9501827061</v>
      </c>
      <c r="AD27" s="294">
        <v>53.214845969500004</v>
      </c>
      <c r="AE27" s="294">
        <v>51.149659616899996</v>
      </c>
      <c r="AF27" s="294">
        <v>50.922977152499996</v>
      </c>
      <c r="AG27" s="294">
        <v>49.368491384600006</v>
      </c>
      <c r="AH27" s="294">
        <v>47.9741695963</v>
      </c>
      <c r="AI27" s="294">
        <v>42.72959118839999</v>
      </c>
      <c r="AJ27" s="294">
        <v>38.0584885591</v>
      </c>
      <c r="AK27" s="294">
        <v>36.0278676091</v>
      </c>
      <c r="AL27" s="294">
        <v>32.435788266</v>
      </c>
      <c r="AM27" s="294">
        <v>30.936631965400004</v>
      </c>
      <c r="AN27" s="294">
        <v>34.481329096500005</v>
      </c>
      <c r="AO27" s="294">
        <v>34.994685000900006</v>
      </c>
      <c r="AP27" s="294">
        <v>37.5994951233</v>
      </c>
      <c r="AQ27" s="294">
        <v>35.88946768580001</v>
      </c>
      <c r="AR27" s="294">
        <v>37.525516790100006</v>
      </c>
      <c r="AS27" s="294">
        <v>37.8454369147</v>
      </c>
      <c r="AT27" s="294">
        <v>35.1480660662</v>
      </c>
      <c r="AU27" s="294">
        <v>33.149740272900004</v>
      </c>
      <c r="AV27" s="274"/>
      <c r="AW27" s="274"/>
      <c r="AX27" s="274"/>
      <c r="AY27" s="274"/>
      <c r="AZ27" s="274"/>
      <c r="BA27" s="274"/>
      <c r="BB27" s="274"/>
      <c r="BC27" s="274"/>
      <c r="BD27" s="274"/>
      <c r="BE27" s="274"/>
      <c r="BF27" s="276"/>
      <c r="BG27" s="122"/>
      <c r="BH27" s="237"/>
      <c r="BI27" s="237"/>
      <c r="BJ27" s="237"/>
      <c r="BK27" s="236"/>
    </row>
    <row r="28" spans="23:63" ht="15" thickBot="1">
      <c r="W28" s="129" t="s">
        <v>59</v>
      </c>
      <c r="X28" s="130"/>
      <c r="Y28" s="131"/>
      <c r="Z28" s="295">
        <v>62318.39243632472</v>
      </c>
      <c r="AA28" s="295">
        <v>59934.00667756583</v>
      </c>
      <c r="AB28" s="295">
        <v>61027.71287490705</v>
      </c>
      <c r="AC28" s="295">
        <v>61026.536351609495</v>
      </c>
      <c r="AD28" s="295">
        <v>59959.48894278082</v>
      </c>
      <c r="AE28" s="295">
        <v>61189.783021183546</v>
      </c>
      <c r="AF28" s="295">
        <v>61338.27347084079</v>
      </c>
      <c r="AG28" s="295">
        <v>61696.10986327939</v>
      </c>
      <c r="AH28" s="295">
        <v>59024.02786080893</v>
      </c>
      <c r="AI28" s="295">
        <v>53376.38438256671</v>
      </c>
      <c r="AJ28" s="295">
        <v>53400.15116311673</v>
      </c>
      <c r="AK28" s="295">
        <v>53983.01822533713</v>
      </c>
      <c r="AL28" s="295">
        <v>52758.22636255114</v>
      </c>
      <c r="AM28" s="295">
        <v>49951.88433660053</v>
      </c>
      <c r="AN28" s="295">
        <v>49127.25034397019</v>
      </c>
      <c r="AO28" s="295">
        <v>48959.48137167379</v>
      </c>
      <c r="AP28" s="295">
        <v>50031.44627715326</v>
      </c>
      <c r="AQ28" s="295">
        <v>50102.05959168333</v>
      </c>
      <c r="AR28" s="295">
        <v>49344.82879400648</v>
      </c>
      <c r="AS28" s="295">
        <v>45738.96348871574</v>
      </c>
      <c r="AT28" s="295">
        <v>40308.6404374989</v>
      </c>
      <c r="AU28" s="295">
        <v>39875.415426009815</v>
      </c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3"/>
      <c r="BG28" s="134"/>
      <c r="BH28" s="236"/>
      <c r="BI28" s="236"/>
      <c r="BJ28" s="236"/>
      <c r="BK28" s="236"/>
    </row>
    <row r="29" spans="23:59" ht="15" thickBot="1">
      <c r="W29" s="270" t="s">
        <v>60</v>
      </c>
      <c r="X29" s="305"/>
      <c r="Y29" s="300"/>
      <c r="Z29" s="301">
        <v>22698.6262976251</v>
      </c>
      <c r="AA29" s="302">
        <v>22081.682151005207</v>
      </c>
      <c r="AB29" s="302">
        <v>22407.715766730424</v>
      </c>
      <c r="AC29" s="302">
        <v>23809.364950689924</v>
      </c>
      <c r="AD29" s="302">
        <v>23325.28486889318</v>
      </c>
      <c r="AE29" s="302">
        <v>26478.126532060123</v>
      </c>
      <c r="AF29" s="302">
        <v>27036.96952135255</v>
      </c>
      <c r="AG29" s="302">
        <v>27736.920752881953</v>
      </c>
      <c r="AH29" s="302">
        <v>29076.331533543656</v>
      </c>
      <c r="AI29" s="302">
        <v>29445.701584940423</v>
      </c>
      <c r="AJ29" s="302">
        <v>29515.672401128308</v>
      </c>
      <c r="AK29" s="302">
        <v>30635.70600042279</v>
      </c>
      <c r="AL29" s="302">
        <v>30412.66310129857</v>
      </c>
      <c r="AM29" s="302">
        <v>30650.143562397494</v>
      </c>
      <c r="AN29" s="302">
        <v>31383.933660419865</v>
      </c>
      <c r="AO29" s="302">
        <v>30589.24141952673</v>
      </c>
      <c r="AP29" s="302">
        <v>29614.263524648508</v>
      </c>
      <c r="AQ29" s="302">
        <v>27822.71161603675</v>
      </c>
      <c r="AR29" s="302">
        <v>28428.008238794588</v>
      </c>
      <c r="AS29" s="302">
        <v>28991.807808432182</v>
      </c>
      <c r="AT29" s="302">
        <v>28887.347491366727</v>
      </c>
      <c r="AU29" s="302">
        <v>28833.694115075403</v>
      </c>
      <c r="AV29" s="303"/>
      <c r="AW29" s="303"/>
      <c r="AX29" s="303"/>
      <c r="AY29" s="303"/>
      <c r="AZ29" s="303"/>
      <c r="BA29" s="303"/>
      <c r="BB29" s="303"/>
      <c r="BC29" s="303"/>
      <c r="BD29" s="303"/>
      <c r="BE29" s="303"/>
      <c r="BF29" s="304"/>
      <c r="BG29" s="135"/>
    </row>
    <row r="30" spans="23:59" ht="15.75" thickBot="1" thickTop="1">
      <c r="W30" s="306"/>
      <c r="X30" s="311" t="s">
        <v>139</v>
      </c>
      <c r="Y30" s="307"/>
      <c r="Z30" s="314" t="s">
        <v>119</v>
      </c>
      <c r="AA30" s="308">
        <v>9115.90034857113</v>
      </c>
      <c r="AB30" s="308">
        <v>9423.147937695496</v>
      </c>
      <c r="AC30" s="308">
        <v>9785.127171202097</v>
      </c>
      <c r="AD30" s="308">
        <v>9551.238570133224</v>
      </c>
      <c r="AE30" s="308">
        <v>10209.221608240157</v>
      </c>
      <c r="AF30" s="308">
        <v>10502.572919988772</v>
      </c>
      <c r="AG30" s="308">
        <v>10786.070705304388</v>
      </c>
      <c r="AH30" s="308">
        <v>11529.106721490622</v>
      </c>
      <c r="AI30" s="308">
        <v>11925.51354939281</v>
      </c>
      <c r="AJ30" s="308">
        <v>12185.831464259187</v>
      </c>
      <c r="AK30" s="308">
        <v>13141.846408389043</v>
      </c>
      <c r="AL30" s="308">
        <v>14166.717009987682</v>
      </c>
      <c r="AM30" s="308">
        <v>15013.864466339117</v>
      </c>
      <c r="AN30" s="308">
        <v>15812.121707868064</v>
      </c>
      <c r="AO30" s="308">
        <v>15564.900083784712</v>
      </c>
      <c r="AP30" s="308">
        <v>15122.972459039884</v>
      </c>
      <c r="AQ30" s="308">
        <v>14167.538602117216</v>
      </c>
      <c r="AR30" s="308">
        <v>14419.157417052658</v>
      </c>
      <c r="AS30" s="308">
        <v>13978.855057859793</v>
      </c>
      <c r="AT30" s="308">
        <v>14390.142414778005</v>
      </c>
      <c r="AU30" s="308">
        <v>14321.681783187669</v>
      </c>
      <c r="AV30" s="309"/>
      <c r="AW30" s="309"/>
      <c r="AX30" s="309"/>
      <c r="AY30" s="309"/>
      <c r="AZ30" s="309"/>
      <c r="BA30" s="309"/>
      <c r="BB30" s="309"/>
      <c r="BC30" s="309"/>
      <c r="BD30" s="309"/>
      <c r="BE30" s="309"/>
      <c r="BF30" s="310"/>
      <c r="BG30" s="135"/>
    </row>
    <row r="31" spans="23:59" ht="15.75" thickBot="1" thickTop="1">
      <c r="W31" s="53" t="s">
        <v>49</v>
      </c>
      <c r="X31" s="77"/>
      <c r="Y31" s="78"/>
      <c r="Z31" s="296">
        <f aca="true" t="shared" si="6" ref="Z31:AS31">SUM(Z4,Z27,Z28,Z29)</f>
        <v>1144129.5087971152</v>
      </c>
      <c r="AA31" s="297">
        <f t="shared" si="6"/>
        <v>1141196.048715373</v>
      </c>
      <c r="AB31" s="297">
        <f t="shared" si="6"/>
        <v>1150117.1497535834</v>
      </c>
      <c r="AC31" s="297">
        <f t="shared" si="6"/>
        <v>1158577.750585897</v>
      </c>
      <c r="AD31" s="297">
        <f t="shared" si="6"/>
        <v>1150897.8139507563</v>
      </c>
      <c r="AE31" s="297">
        <f t="shared" si="6"/>
        <v>1210668.96870442</v>
      </c>
      <c r="AF31" s="297">
        <f t="shared" si="6"/>
        <v>1223692.6848988128</v>
      </c>
      <c r="AG31" s="297">
        <f t="shared" si="6"/>
        <v>1236605.8603558866</v>
      </c>
      <c r="AH31" s="297">
        <f t="shared" si="6"/>
        <v>1231519.902758053</v>
      </c>
      <c r="AI31" s="297">
        <f t="shared" si="6"/>
        <v>1195929.4675616403</v>
      </c>
      <c r="AJ31" s="297">
        <f t="shared" si="6"/>
        <v>1230877.3483647448</v>
      </c>
      <c r="AK31" s="297">
        <f t="shared" si="6"/>
        <v>1251556.7001811997</v>
      </c>
      <c r="AL31" s="297">
        <f t="shared" si="6"/>
        <v>1236420.4932419553</v>
      </c>
      <c r="AM31" s="297">
        <f t="shared" si="6"/>
        <v>1273504.9416468</v>
      </c>
      <c r="AN31" s="297">
        <f t="shared" si="6"/>
        <v>1278621.204982687</v>
      </c>
      <c r="AO31" s="297">
        <f t="shared" si="6"/>
        <v>1278004.6782084971</v>
      </c>
      <c r="AP31" s="297">
        <f t="shared" si="6"/>
        <v>1282256.5226579788</v>
      </c>
      <c r="AQ31" s="297">
        <f t="shared" si="6"/>
        <v>1263070.151037342</v>
      </c>
      <c r="AR31" s="297">
        <f t="shared" si="6"/>
        <v>1296306.7566502416</v>
      </c>
      <c r="AS31" s="297">
        <f t="shared" si="6"/>
        <v>1213210.0239847077</v>
      </c>
      <c r="AT31" s="297">
        <f>SUM(AT4,AT27,AT28,AT29)</f>
        <v>1144456.9630812667</v>
      </c>
      <c r="AU31" s="297">
        <f>SUM(AU4,AU27,AU28,AU29)</f>
        <v>1191220.8372787111</v>
      </c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7"/>
      <c r="BG31" s="138"/>
    </row>
    <row r="32" spans="26:57" ht="14.25"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</row>
    <row r="33" spans="26:27" ht="14.25">
      <c r="Z33" s="233"/>
      <c r="AA33" s="233"/>
    </row>
    <row r="34" spans="25:26" ht="14.25">
      <c r="Y34" s="174"/>
      <c r="Z34" s="250"/>
    </row>
    <row r="36" spans="26:57" ht="14.25"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</row>
    <row r="37" spans="25:57" ht="18.75">
      <c r="Y37" s="425" t="s">
        <v>213</v>
      </c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</row>
    <row r="38" spans="25:59" ht="28.5">
      <c r="Y38" s="335" t="s">
        <v>36</v>
      </c>
      <c r="Z38" s="336" t="s">
        <v>101</v>
      </c>
      <c r="AA38" s="322">
        <v>1990</v>
      </c>
      <c r="AB38" s="322">
        <f aca="true" t="shared" si="7" ref="AB38:BE38">AA38+1</f>
        <v>1991</v>
      </c>
      <c r="AC38" s="322">
        <f t="shared" si="7"/>
        <v>1992</v>
      </c>
      <c r="AD38" s="322">
        <f t="shared" si="7"/>
        <v>1993</v>
      </c>
      <c r="AE38" s="322">
        <f t="shared" si="7"/>
        <v>1994</v>
      </c>
      <c r="AF38" s="322">
        <f t="shared" si="7"/>
        <v>1995</v>
      </c>
      <c r="AG38" s="322">
        <f t="shared" si="7"/>
        <v>1996</v>
      </c>
      <c r="AH38" s="322">
        <f t="shared" si="7"/>
        <v>1997</v>
      </c>
      <c r="AI38" s="322">
        <f t="shared" si="7"/>
        <v>1998</v>
      </c>
      <c r="AJ38" s="322">
        <f t="shared" si="7"/>
        <v>1999</v>
      </c>
      <c r="AK38" s="322">
        <f t="shared" si="7"/>
        <v>2000</v>
      </c>
      <c r="AL38" s="322">
        <f t="shared" si="7"/>
        <v>2001</v>
      </c>
      <c r="AM38" s="322">
        <f t="shared" si="7"/>
        <v>2002</v>
      </c>
      <c r="AN38" s="322">
        <f t="shared" si="7"/>
        <v>2003</v>
      </c>
      <c r="AO38" s="322">
        <f t="shared" si="7"/>
        <v>2004</v>
      </c>
      <c r="AP38" s="322">
        <f t="shared" si="7"/>
        <v>2005</v>
      </c>
      <c r="AQ38" s="322">
        <f t="shared" si="7"/>
        <v>2006</v>
      </c>
      <c r="AR38" s="322">
        <f t="shared" si="7"/>
        <v>2007</v>
      </c>
      <c r="AS38" s="323">
        <v>2008</v>
      </c>
      <c r="AT38" s="323">
        <v>2009</v>
      </c>
      <c r="AU38" s="323" t="s">
        <v>144</v>
      </c>
      <c r="AV38" s="322" t="e">
        <f t="shared" si="7"/>
        <v>#VALUE!</v>
      </c>
      <c r="AW38" s="322" t="e">
        <f t="shared" si="7"/>
        <v>#VALUE!</v>
      </c>
      <c r="AX38" s="322" t="e">
        <f t="shared" si="7"/>
        <v>#VALUE!</v>
      </c>
      <c r="AY38" s="322" t="e">
        <f t="shared" si="7"/>
        <v>#VALUE!</v>
      </c>
      <c r="AZ38" s="322" t="e">
        <f t="shared" si="7"/>
        <v>#VALUE!</v>
      </c>
      <c r="BA38" s="322" t="e">
        <f t="shared" si="7"/>
        <v>#VALUE!</v>
      </c>
      <c r="BB38" s="322" t="e">
        <f t="shared" si="7"/>
        <v>#VALUE!</v>
      </c>
      <c r="BC38" s="322" t="e">
        <f t="shared" si="7"/>
        <v>#VALUE!</v>
      </c>
      <c r="BD38" s="322" t="e">
        <f t="shared" si="7"/>
        <v>#VALUE!</v>
      </c>
      <c r="BE38" s="322" t="e">
        <f t="shared" si="7"/>
        <v>#VALUE!</v>
      </c>
      <c r="BF38" s="337" t="s">
        <v>37</v>
      </c>
      <c r="BG38" s="65" t="s">
        <v>38</v>
      </c>
    </row>
    <row r="39" spans="1:59" s="81" customFormat="1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54" t="s">
        <v>39</v>
      </c>
      <c r="Z39" s="66">
        <f>Z5/10^3</f>
        <v>317.76047818417857</v>
      </c>
      <c r="AA39" s="66">
        <f>AA5/10^3</f>
        <v>317.7604781841786</v>
      </c>
      <c r="AB39" s="66">
        <f aca="true" t="shared" si="8" ref="AB39:AP39">AB5/10^3</f>
        <v>320.30387668561906</v>
      </c>
      <c r="AC39" s="66">
        <f t="shared" si="8"/>
        <v>327.02000230285813</v>
      </c>
      <c r="AD39" s="66">
        <f t="shared" si="8"/>
        <v>308.95925932582895</v>
      </c>
      <c r="AE39" s="66">
        <f t="shared" si="8"/>
        <v>349.6373249982399</v>
      </c>
      <c r="AF39" s="66">
        <f t="shared" si="8"/>
        <v>337.86768730731177</v>
      </c>
      <c r="AG39" s="66">
        <f t="shared" si="8"/>
        <v>337.7510455569458</v>
      </c>
      <c r="AH39" s="66">
        <f t="shared" si="8"/>
        <v>334.25291816824523</v>
      </c>
      <c r="AI39" s="66">
        <f t="shared" si="8"/>
        <v>324.06051641727765</v>
      </c>
      <c r="AJ39" s="66">
        <f t="shared" si="8"/>
        <v>341.3362522967268</v>
      </c>
      <c r="AK39" s="66">
        <f t="shared" si="8"/>
        <v>348.484027641061</v>
      </c>
      <c r="AL39" s="66">
        <f t="shared" si="8"/>
        <v>340.2106961154515</v>
      </c>
      <c r="AM39" s="66">
        <f t="shared" si="8"/>
        <v>371.39075714120236</v>
      </c>
      <c r="AN39" s="66">
        <f t="shared" si="8"/>
        <v>385.20836315860623</v>
      </c>
      <c r="AO39" s="66">
        <f t="shared" si="8"/>
        <v>381.7345765552206</v>
      </c>
      <c r="AP39" s="66">
        <f t="shared" si="8"/>
        <v>397.82814673061034</v>
      </c>
      <c r="AQ39" s="66">
        <f>AQ5/10^3</f>
        <v>387.2624677691312</v>
      </c>
      <c r="AR39" s="66">
        <f>AR5/10^3</f>
        <v>440.24689807209654</v>
      </c>
      <c r="AS39" s="66">
        <f>AS5/10^3</f>
        <v>413.35977621197765</v>
      </c>
      <c r="AT39" s="66">
        <f>AT5/10^3</f>
        <v>378.8925339526364</v>
      </c>
      <c r="AU39" s="66">
        <f>AU5/10^3</f>
        <v>398.3686824728784</v>
      </c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</row>
    <row r="40" spans="1:59" s="81" customFormat="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54" t="s">
        <v>40</v>
      </c>
      <c r="Z40" s="66">
        <f>Z10/10^3</f>
        <v>389.99097210019204</v>
      </c>
      <c r="AA40" s="66">
        <f>AA10/10^3</f>
        <v>390.06802964779433</v>
      </c>
      <c r="AB40" s="66">
        <f aca="true" t="shared" si="9" ref="AB40:AP40">AB10/10^3</f>
        <v>385.9830518790047</v>
      </c>
      <c r="AC40" s="66">
        <f t="shared" si="9"/>
        <v>377.19687553067496</v>
      </c>
      <c r="AD40" s="66">
        <f t="shared" si="9"/>
        <v>375.4110279752123</v>
      </c>
      <c r="AE40" s="66">
        <f t="shared" si="9"/>
        <v>382.5167106685099</v>
      </c>
      <c r="AF40" s="66">
        <f t="shared" si="9"/>
        <v>386.642894571936</v>
      </c>
      <c r="AG40" s="66">
        <f t="shared" si="9"/>
        <v>395.64204677585377</v>
      </c>
      <c r="AH40" s="66">
        <f t="shared" si="9"/>
        <v>396.84650390778336</v>
      </c>
      <c r="AI40" s="66">
        <f t="shared" si="9"/>
        <v>373.08120671341624</v>
      </c>
      <c r="AJ40" s="66">
        <f t="shared" si="9"/>
        <v>379.5020261621185</v>
      </c>
      <c r="AK40" s="66">
        <f t="shared" si="9"/>
        <v>388.9331494635993</v>
      </c>
      <c r="AL40" s="66">
        <f t="shared" si="9"/>
        <v>377.7252162336976</v>
      </c>
      <c r="AM40" s="66">
        <f t="shared" si="9"/>
        <v>384.01051939117724</v>
      </c>
      <c r="AN40" s="66">
        <f t="shared" si="9"/>
        <v>383.06270722974693</v>
      </c>
      <c r="AO40" s="66">
        <f t="shared" si="9"/>
        <v>387.9764992490134</v>
      </c>
      <c r="AP40" s="66">
        <f t="shared" si="9"/>
        <v>379.47443436189536</v>
      </c>
      <c r="AQ40" s="66">
        <f>AQ10/10^3</f>
        <v>379.89100659596596</v>
      </c>
      <c r="AR40" s="66">
        <f>AR10/10^3</f>
        <v>375.09735992868224</v>
      </c>
      <c r="AS40" s="66">
        <f>AS10/10^3</f>
        <v>339.2032196887314</v>
      </c>
      <c r="AT40" s="66">
        <f>AT10/10^3</f>
        <v>322.0876259596778</v>
      </c>
      <c r="AU40" s="66">
        <f>AU10/10^3</f>
        <v>344.57795455143264</v>
      </c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</row>
    <row r="41" spans="1:59" s="81" customFormat="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54" t="s">
        <v>41</v>
      </c>
      <c r="Z41" s="66">
        <f>Z19/10^3</f>
        <v>211.05369277127298</v>
      </c>
      <c r="AA41" s="66">
        <f>AA19/10^3</f>
        <v>211.053692771273</v>
      </c>
      <c r="AB41" s="66">
        <f aca="true" t="shared" si="10" ref="AB41:AP41">AB19/10^3</f>
        <v>222.46679120362003</v>
      </c>
      <c r="AC41" s="66">
        <f t="shared" si="10"/>
        <v>226.85969404186204</v>
      </c>
      <c r="AD41" s="66">
        <f t="shared" si="10"/>
        <v>231.7279289389844</v>
      </c>
      <c r="AE41" s="66">
        <f t="shared" si="10"/>
        <v>243.68102662465375</v>
      </c>
      <c r="AF41" s="66">
        <f t="shared" si="10"/>
        <v>251.16652595206574</v>
      </c>
      <c r="AG41" s="66">
        <f t="shared" si="10"/>
        <v>256.750557216716</v>
      </c>
      <c r="AH41" s="66">
        <f t="shared" si="10"/>
        <v>258.7340961731715</v>
      </c>
      <c r="AI41" s="66">
        <f t="shared" si="10"/>
        <v>257.8538612241758</v>
      </c>
      <c r="AJ41" s="66">
        <f t="shared" si="10"/>
        <v>260.017177513224</v>
      </c>
      <c r="AK41" s="66">
        <f t="shared" si="10"/>
        <v>259.07639361946303</v>
      </c>
      <c r="AL41" s="66">
        <f t="shared" si="10"/>
        <v>261.1207346987296</v>
      </c>
      <c r="AM41" s="66">
        <f t="shared" si="10"/>
        <v>255.4788762107888</v>
      </c>
      <c r="AN41" s="66">
        <f t="shared" si="10"/>
        <v>252.94715920517694</v>
      </c>
      <c r="AO41" s="66">
        <f t="shared" si="10"/>
        <v>252.41385998375205</v>
      </c>
      <c r="AP41" s="66">
        <f t="shared" si="10"/>
        <v>247.00968507636716</v>
      </c>
      <c r="AQ41" s="66">
        <f>AQ19/10^3</f>
        <v>243.63249496047</v>
      </c>
      <c r="AR41" s="66">
        <f>AR19/10^3</f>
        <v>237.83097718935733</v>
      </c>
      <c r="AS41" s="66">
        <f>AS19/10^3</f>
        <v>228.09917214255748</v>
      </c>
      <c r="AT41" s="66">
        <f>AT19/10^3</f>
        <v>222.91967610560602</v>
      </c>
      <c r="AU41" s="66">
        <f>AU19/10^3</f>
        <v>225.04703174504135</v>
      </c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</row>
    <row r="42" spans="1:59" s="81" customFormat="1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54" t="s">
        <v>76</v>
      </c>
      <c r="Z42" s="66">
        <f>(Z26)/10^3</f>
        <v>83.60242911544415</v>
      </c>
      <c r="AA42" s="66">
        <f>(AA26)/10^3</f>
        <v>83.59324139147814</v>
      </c>
      <c r="AB42" s="66">
        <f aca="true" t="shared" si="11" ref="AB42:AP42">(AB26)/10^3</f>
        <v>80.69306205371794</v>
      </c>
      <c r="AC42" s="66">
        <f t="shared" si="11"/>
        <v>82.07337737053778</v>
      </c>
      <c r="AD42" s="66">
        <f t="shared" si="11"/>
        <v>86.5249280314892</v>
      </c>
      <c r="AE42" s="66">
        <f t="shared" si="11"/>
        <v>85.42696816009486</v>
      </c>
      <c r="AF42" s="66">
        <f t="shared" si="11"/>
        <v>93.26905321576702</v>
      </c>
      <c r="AG42" s="66">
        <f t="shared" si="11"/>
        <v>90.8826288461614</v>
      </c>
      <c r="AH42" s="66">
        <f t="shared" si="11"/>
        <v>88.55679058917497</v>
      </c>
      <c r="AI42" s="66">
        <f t="shared" si="11"/>
        <v>93.48948927679363</v>
      </c>
      <c r="AJ42" s="66">
        <f t="shared" si="11"/>
        <v>100.53995389063967</v>
      </c>
      <c r="AK42" s="66">
        <f t="shared" si="11"/>
        <v>101.45009912334939</v>
      </c>
      <c r="AL42" s="66">
        <f t="shared" si="11"/>
        <v>108.59039875928751</v>
      </c>
      <c r="AM42" s="66">
        <f t="shared" si="11"/>
        <v>113.87824682771638</v>
      </c>
      <c r="AN42" s="66">
        <f t="shared" si="11"/>
        <v>111.77389658543115</v>
      </c>
      <c r="AO42" s="66">
        <f t="shared" si="11"/>
        <v>111.94731182810132</v>
      </c>
      <c r="AP42" s="66">
        <f t="shared" si="11"/>
        <v>110.67827462431235</v>
      </c>
      <c r="AQ42" s="66">
        <f>(AQ26)/10^3</f>
        <v>110.85745759251839</v>
      </c>
      <c r="AR42" s="66">
        <f>(AR26)/10^3</f>
        <v>102.73069007343841</v>
      </c>
      <c r="AS42" s="66">
        <f>(AS26)/10^3</f>
        <v>98.75608144381057</v>
      </c>
      <c r="AT42" s="66">
        <f>(AT26)/10^3</f>
        <v>93.53444143071356</v>
      </c>
      <c r="AU42" s="66">
        <f>(AU26)/10^3</f>
        <v>93.25023247865545</v>
      </c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</row>
    <row r="43" spans="1:59" s="81" customFormat="1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54" t="s">
        <v>50</v>
      </c>
      <c r="Z43" s="66">
        <f>Z25/10^3</f>
        <v>56.668294375382</v>
      </c>
      <c r="AA43" s="66">
        <f>AA25/10^3</f>
        <v>56.668294375382</v>
      </c>
      <c r="AB43" s="66">
        <f aca="true" t="shared" si="12" ref="AB43:AP43">AB25/10^3</f>
        <v>57.181268932345944</v>
      </c>
      <c r="AC43" s="66">
        <f t="shared" si="12"/>
        <v>60.53494985495847</v>
      </c>
      <c r="AD43" s="66">
        <f t="shared" si="12"/>
        <v>64.93668102159793</v>
      </c>
      <c r="AE43" s="66">
        <f t="shared" si="12"/>
        <v>61.687879040060984</v>
      </c>
      <c r="AF43" s="66">
        <f t="shared" si="12"/>
        <v>66.32035788238638</v>
      </c>
      <c r="AG43" s="66">
        <f t="shared" si="12"/>
        <v>66.09718285266334</v>
      </c>
      <c r="AH43" s="66">
        <f t="shared" si="12"/>
        <v>64.981260355729</v>
      </c>
      <c r="AI43" s="66">
        <f t="shared" si="12"/>
        <v>64.57957837128149</v>
      </c>
      <c r="AJ43" s="66">
        <f t="shared" si="12"/>
        <v>66.52805644923141</v>
      </c>
      <c r="AK43" s="66">
        <f t="shared" si="12"/>
        <v>68.95827824035781</v>
      </c>
      <c r="AL43" s="66">
        <f t="shared" si="12"/>
        <v>65.57012218267361</v>
      </c>
      <c r="AM43" s="66">
        <f t="shared" si="12"/>
        <v>68.11357754495164</v>
      </c>
      <c r="AN43" s="66">
        <f t="shared" si="12"/>
        <v>65.0834134702391</v>
      </c>
      <c r="AO43" s="66">
        <f t="shared" si="12"/>
        <v>64.3487131162084</v>
      </c>
      <c r="AP43" s="66">
        <f t="shared" si="12"/>
        <v>67.58267256786857</v>
      </c>
      <c r="AQ43" s="66">
        <f>AQ25/10^3</f>
        <v>63.466063443850636</v>
      </c>
      <c r="AR43" s="66">
        <f>AR25/10^3</f>
        <v>62.59046883707595</v>
      </c>
      <c r="AS43" s="66">
        <f>AS25/10^3</f>
        <v>59.023157763567944</v>
      </c>
      <c r="AT43" s="66">
        <f>AT25/10^3</f>
        <v>57.791549637700925</v>
      </c>
      <c r="AU43" s="66">
        <f>AU25/10^3</f>
        <v>61.234676749345184</v>
      </c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</row>
    <row r="44" spans="1:59" s="81" customFormat="1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54" t="s">
        <v>51</v>
      </c>
      <c r="Z44" s="66">
        <f>Z28/10^3</f>
        <v>62.31839243632472</v>
      </c>
      <c r="AA44" s="66">
        <f>AA28/10^3</f>
        <v>59.934006677565826</v>
      </c>
      <c r="AB44" s="66">
        <f aca="true" t="shared" si="13" ref="AB44:AP44">AB28/10^3</f>
        <v>61.027712874907046</v>
      </c>
      <c r="AC44" s="66">
        <f t="shared" si="13"/>
        <v>61.026536351609494</v>
      </c>
      <c r="AD44" s="66">
        <f t="shared" si="13"/>
        <v>59.95948894278082</v>
      </c>
      <c r="AE44" s="66">
        <f t="shared" si="13"/>
        <v>61.189783021183544</v>
      </c>
      <c r="AF44" s="66">
        <f t="shared" si="13"/>
        <v>61.33827347084079</v>
      </c>
      <c r="AG44" s="66">
        <f t="shared" si="13"/>
        <v>61.69610986327939</v>
      </c>
      <c r="AH44" s="66">
        <f t="shared" si="13"/>
        <v>59.02402786080893</v>
      </c>
      <c r="AI44" s="66">
        <f t="shared" si="13"/>
        <v>53.37638438256671</v>
      </c>
      <c r="AJ44" s="66">
        <f t="shared" si="13"/>
        <v>53.40015116311673</v>
      </c>
      <c r="AK44" s="66">
        <f t="shared" si="13"/>
        <v>53.98301822533713</v>
      </c>
      <c r="AL44" s="66">
        <f t="shared" si="13"/>
        <v>52.75822636255114</v>
      </c>
      <c r="AM44" s="66">
        <f t="shared" si="13"/>
        <v>49.95188433660053</v>
      </c>
      <c r="AN44" s="66">
        <f t="shared" si="13"/>
        <v>49.12725034397019</v>
      </c>
      <c r="AO44" s="66">
        <f t="shared" si="13"/>
        <v>48.95948137167379</v>
      </c>
      <c r="AP44" s="66">
        <f t="shared" si="13"/>
        <v>50.031446277153265</v>
      </c>
      <c r="AQ44" s="66">
        <f aca="true" t="shared" si="14" ref="AQ44:AS45">AQ28/10^3</f>
        <v>50.102059591683336</v>
      </c>
      <c r="AR44" s="66">
        <f t="shared" si="14"/>
        <v>49.344828794006474</v>
      </c>
      <c r="AS44" s="66">
        <f t="shared" si="14"/>
        <v>45.73896348871574</v>
      </c>
      <c r="AT44" s="66">
        <f>AT28/10^3</f>
        <v>40.3086404374989</v>
      </c>
      <c r="AU44" s="66">
        <f>AU28/10^3</f>
        <v>39.875415426009816</v>
      </c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</row>
    <row r="45" spans="1:59" s="81" customFormat="1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54" t="s">
        <v>52</v>
      </c>
      <c r="Z45" s="66">
        <f>Z29/10^3</f>
        <v>22.698626297625097</v>
      </c>
      <c r="AA45" s="66">
        <f>AA29/10^3</f>
        <v>22.081682151005207</v>
      </c>
      <c r="AB45" s="66">
        <f aca="true" t="shared" si="15" ref="AB45:AP45">AB29/10^3</f>
        <v>22.407715766730423</v>
      </c>
      <c r="AC45" s="66">
        <f t="shared" si="15"/>
        <v>23.809364950689925</v>
      </c>
      <c r="AD45" s="66">
        <f t="shared" si="15"/>
        <v>23.32528486889318</v>
      </c>
      <c r="AE45" s="66">
        <f t="shared" si="15"/>
        <v>26.478126532060124</v>
      </c>
      <c r="AF45" s="66">
        <f t="shared" si="15"/>
        <v>27.03696952135255</v>
      </c>
      <c r="AG45" s="66">
        <f t="shared" si="15"/>
        <v>27.736920752881954</v>
      </c>
      <c r="AH45" s="66">
        <f t="shared" si="15"/>
        <v>29.076331533543655</v>
      </c>
      <c r="AI45" s="66">
        <f t="shared" si="15"/>
        <v>29.445701584940423</v>
      </c>
      <c r="AJ45" s="66">
        <f t="shared" si="15"/>
        <v>29.515672401128306</v>
      </c>
      <c r="AK45" s="66">
        <f t="shared" si="15"/>
        <v>30.63570600042279</v>
      </c>
      <c r="AL45" s="66">
        <f t="shared" si="15"/>
        <v>30.41266310129857</v>
      </c>
      <c r="AM45" s="66">
        <f t="shared" si="15"/>
        <v>30.650143562397496</v>
      </c>
      <c r="AN45" s="66">
        <f t="shared" si="15"/>
        <v>31.383933660419864</v>
      </c>
      <c r="AO45" s="66">
        <f t="shared" si="15"/>
        <v>30.58924141952673</v>
      </c>
      <c r="AP45" s="66">
        <f t="shared" si="15"/>
        <v>29.614263524648507</v>
      </c>
      <c r="AQ45" s="66">
        <f t="shared" si="14"/>
        <v>27.822711616036752</v>
      </c>
      <c r="AR45" s="66">
        <f t="shared" si="14"/>
        <v>28.428008238794586</v>
      </c>
      <c r="AS45" s="66">
        <f t="shared" si="14"/>
        <v>28.99180780843218</v>
      </c>
      <c r="AT45" s="66">
        <f>AT29/10^3</f>
        <v>28.887347491366725</v>
      </c>
      <c r="AU45" s="66">
        <f>AU29/10^3</f>
        <v>28.833694115075403</v>
      </c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</row>
    <row r="46" spans="1:59" s="81" customFormat="1" ht="15" thickBo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55" t="s">
        <v>77</v>
      </c>
      <c r="Z46" s="67">
        <f>Z27/10^3</f>
        <v>0.0366235166957</v>
      </c>
      <c r="AA46" s="67">
        <f>AA27/10^3</f>
        <v>0.036623516695700006</v>
      </c>
      <c r="AB46" s="67">
        <f aca="true" t="shared" si="16" ref="AB46:AP46">AB27/10^3</f>
        <v>0.0536703576382</v>
      </c>
      <c r="AC46" s="67">
        <f t="shared" si="16"/>
        <v>0.0569501827061</v>
      </c>
      <c r="AD46" s="67">
        <f t="shared" si="16"/>
        <v>0.053214845969500005</v>
      </c>
      <c r="AE46" s="67">
        <f t="shared" si="16"/>
        <v>0.051149659616899996</v>
      </c>
      <c r="AF46" s="67">
        <f t="shared" si="16"/>
        <v>0.05092297715249999</v>
      </c>
      <c r="AG46" s="67">
        <f t="shared" si="16"/>
        <v>0.049368491384600005</v>
      </c>
      <c r="AH46" s="67">
        <f t="shared" si="16"/>
        <v>0.0479741695963</v>
      </c>
      <c r="AI46" s="67">
        <f t="shared" si="16"/>
        <v>0.042729591188399994</v>
      </c>
      <c r="AJ46" s="67">
        <f t="shared" si="16"/>
        <v>0.0380584885591</v>
      </c>
      <c r="AK46" s="67">
        <f t="shared" si="16"/>
        <v>0.0360278676091</v>
      </c>
      <c r="AL46" s="67">
        <f t="shared" si="16"/>
        <v>0.032435788266</v>
      </c>
      <c r="AM46" s="67">
        <f t="shared" si="16"/>
        <v>0.030936631965400002</v>
      </c>
      <c r="AN46" s="67">
        <f t="shared" si="16"/>
        <v>0.03448132909650001</v>
      </c>
      <c r="AO46" s="67">
        <f t="shared" si="16"/>
        <v>0.03499468500090001</v>
      </c>
      <c r="AP46" s="67">
        <f t="shared" si="16"/>
        <v>0.037599495123300006</v>
      </c>
      <c r="AQ46" s="67">
        <f>AQ27/10^3</f>
        <v>0.03588946768580001</v>
      </c>
      <c r="AR46" s="67">
        <f>AR27/10^3</f>
        <v>0.03752551679010001</v>
      </c>
      <c r="AS46" s="67">
        <f>AS27/10^3</f>
        <v>0.0378454369147</v>
      </c>
      <c r="AT46" s="67">
        <f>AT27/10^3</f>
        <v>0.0351480660662</v>
      </c>
      <c r="AU46" s="67">
        <f>AU27/10^3</f>
        <v>0.033149740272900005</v>
      </c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</row>
    <row r="47" spans="1:59" s="81" customFormat="1" ht="15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56" t="s">
        <v>49</v>
      </c>
      <c r="Z47" s="68">
        <f aca="true" t="shared" si="17" ref="Z47:AQ47">SUM(Z39:Z46)</f>
        <v>1144.1295087971152</v>
      </c>
      <c r="AA47" s="68">
        <f t="shared" si="17"/>
        <v>1141.1960487153729</v>
      </c>
      <c r="AB47" s="68">
        <f t="shared" si="17"/>
        <v>1150.1171497535834</v>
      </c>
      <c r="AC47" s="68">
        <f t="shared" si="17"/>
        <v>1158.5777505858969</v>
      </c>
      <c r="AD47" s="68">
        <f t="shared" si="17"/>
        <v>1150.8978139507562</v>
      </c>
      <c r="AE47" s="68">
        <f t="shared" si="17"/>
        <v>1210.66896870442</v>
      </c>
      <c r="AF47" s="68">
        <f t="shared" si="17"/>
        <v>1223.6926848988128</v>
      </c>
      <c r="AG47" s="68">
        <f t="shared" si="17"/>
        <v>1236.6058603558865</v>
      </c>
      <c r="AH47" s="68">
        <f t="shared" si="17"/>
        <v>1231.519902758053</v>
      </c>
      <c r="AI47" s="68">
        <f t="shared" si="17"/>
        <v>1195.9294675616404</v>
      </c>
      <c r="AJ47" s="68">
        <f t="shared" si="17"/>
        <v>1230.8773483647444</v>
      </c>
      <c r="AK47" s="68">
        <f t="shared" si="17"/>
        <v>1251.5567001811999</v>
      </c>
      <c r="AL47" s="68">
        <f t="shared" si="17"/>
        <v>1236.4204932419557</v>
      </c>
      <c r="AM47" s="68">
        <f t="shared" si="17"/>
        <v>1273.5049416468</v>
      </c>
      <c r="AN47" s="68">
        <f t="shared" si="17"/>
        <v>1278.6212049826868</v>
      </c>
      <c r="AO47" s="68">
        <f t="shared" si="17"/>
        <v>1278.0046782084971</v>
      </c>
      <c r="AP47" s="68">
        <f t="shared" si="17"/>
        <v>1282.2565226579786</v>
      </c>
      <c r="AQ47" s="68">
        <f t="shared" si="17"/>
        <v>1263.0701510373422</v>
      </c>
      <c r="AR47" s="68">
        <f>SUM(AR39:AR46)</f>
        <v>1296.3067566502416</v>
      </c>
      <c r="AS47" s="68">
        <f>SUM(AS39:AS46)</f>
        <v>1213.2100239847075</v>
      </c>
      <c r="AT47" s="68">
        <f>SUM(AT39:AT46)</f>
        <v>1144.4569630812666</v>
      </c>
      <c r="AU47" s="68">
        <f>SUM(AU39:AU46)</f>
        <v>1191.2208372787109</v>
      </c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</row>
    <row r="48" spans="26:27" ht="14.25">
      <c r="Z48" s="139"/>
      <c r="AA48" s="139"/>
    </row>
    <row r="49" ht="14.25">
      <c r="Y49" s="425" t="s">
        <v>102</v>
      </c>
    </row>
    <row r="50" spans="25:59" ht="28.5">
      <c r="Y50" s="335" t="s">
        <v>36</v>
      </c>
      <c r="Z50" s="336" t="s">
        <v>101</v>
      </c>
      <c r="AA50" s="322">
        <v>1990</v>
      </c>
      <c r="AB50" s="322">
        <f aca="true" t="shared" si="18" ref="AB50:BE50">AA50+1</f>
        <v>1991</v>
      </c>
      <c r="AC50" s="322">
        <f t="shared" si="18"/>
        <v>1992</v>
      </c>
      <c r="AD50" s="322">
        <f t="shared" si="18"/>
        <v>1993</v>
      </c>
      <c r="AE50" s="322">
        <f t="shared" si="18"/>
        <v>1994</v>
      </c>
      <c r="AF50" s="322">
        <f t="shared" si="18"/>
        <v>1995</v>
      </c>
      <c r="AG50" s="322">
        <f t="shared" si="18"/>
        <v>1996</v>
      </c>
      <c r="AH50" s="322">
        <f t="shared" si="18"/>
        <v>1997</v>
      </c>
      <c r="AI50" s="322">
        <f t="shared" si="18"/>
        <v>1998</v>
      </c>
      <c r="AJ50" s="322">
        <f t="shared" si="18"/>
        <v>1999</v>
      </c>
      <c r="AK50" s="322">
        <f t="shared" si="18"/>
        <v>2000</v>
      </c>
      <c r="AL50" s="322">
        <f t="shared" si="18"/>
        <v>2001</v>
      </c>
      <c r="AM50" s="322">
        <f t="shared" si="18"/>
        <v>2002</v>
      </c>
      <c r="AN50" s="322">
        <f t="shared" si="18"/>
        <v>2003</v>
      </c>
      <c r="AO50" s="322">
        <f t="shared" si="18"/>
        <v>2004</v>
      </c>
      <c r="AP50" s="322">
        <f t="shared" si="18"/>
        <v>2005</v>
      </c>
      <c r="AQ50" s="322">
        <f t="shared" si="18"/>
        <v>2006</v>
      </c>
      <c r="AR50" s="322">
        <f t="shared" si="18"/>
        <v>2007</v>
      </c>
      <c r="AS50" s="323">
        <v>2008</v>
      </c>
      <c r="AT50" s="323">
        <v>2009</v>
      </c>
      <c r="AU50" s="323" t="s">
        <v>144</v>
      </c>
      <c r="AV50" s="322" t="e">
        <f t="shared" si="18"/>
        <v>#VALUE!</v>
      </c>
      <c r="AW50" s="322" t="e">
        <f t="shared" si="18"/>
        <v>#VALUE!</v>
      </c>
      <c r="AX50" s="322" t="e">
        <f t="shared" si="18"/>
        <v>#VALUE!</v>
      </c>
      <c r="AY50" s="322" t="e">
        <f t="shared" si="18"/>
        <v>#VALUE!</v>
      </c>
      <c r="AZ50" s="322" t="e">
        <f t="shared" si="18"/>
        <v>#VALUE!</v>
      </c>
      <c r="BA50" s="322" t="e">
        <f t="shared" si="18"/>
        <v>#VALUE!</v>
      </c>
      <c r="BB50" s="322" t="e">
        <f t="shared" si="18"/>
        <v>#VALUE!</v>
      </c>
      <c r="BC50" s="322" t="e">
        <f t="shared" si="18"/>
        <v>#VALUE!</v>
      </c>
      <c r="BD50" s="322" t="e">
        <f t="shared" si="18"/>
        <v>#VALUE!</v>
      </c>
      <c r="BE50" s="322" t="e">
        <f t="shared" si="18"/>
        <v>#VALUE!</v>
      </c>
      <c r="BF50" s="337" t="s">
        <v>37</v>
      </c>
      <c r="BG50" s="65" t="s">
        <v>38</v>
      </c>
    </row>
    <row r="51" spans="1:59" s="81" customFormat="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54" t="s">
        <v>39</v>
      </c>
      <c r="Z51" s="84"/>
      <c r="AA51" s="70">
        <f aca="true" t="shared" si="19" ref="AA51:AA59">AA39/$Z39-1</f>
        <v>0</v>
      </c>
      <c r="AB51" s="70">
        <f aca="true" t="shared" si="20" ref="AB51:AP51">AB39/$Z39-1</f>
        <v>0.008004137317436655</v>
      </c>
      <c r="AC51" s="70">
        <f t="shared" si="20"/>
        <v>0.02913994896908667</v>
      </c>
      <c r="AD51" s="70">
        <f t="shared" si="20"/>
        <v>-0.02769765110073974</v>
      </c>
      <c r="AE51" s="70">
        <f t="shared" si="20"/>
        <v>0.10031721690570028</v>
      </c>
      <c r="AF51" s="70">
        <f t="shared" si="20"/>
        <v>0.06327787910577976</v>
      </c>
      <c r="AG51" s="70">
        <f t="shared" si="20"/>
        <v>0.06291080466331755</v>
      </c>
      <c r="AH51" s="70">
        <f t="shared" si="20"/>
        <v>0.05190211217679308</v>
      </c>
      <c r="AI51" s="70">
        <f t="shared" si="20"/>
        <v>0.019826374472685426</v>
      </c>
      <c r="AJ51" s="70">
        <f t="shared" si="20"/>
        <v>0.074193537998402</v>
      </c>
      <c r="AK51" s="70">
        <f t="shared" si="20"/>
        <v>0.09668776190308548</v>
      </c>
      <c r="AL51" s="70">
        <f t="shared" si="20"/>
        <v>0.07065138515514335</v>
      </c>
      <c r="AM51" s="70">
        <f t="shared" si="20"/>
        <v>0.16877580013565718</v>
      </c>
      <c r="AN51" s="70">
        <f t="shared" si="20"/>
        <v>0.21226014436991725</v>
      </c>
      <c r="AO51" s="70">
        <f t="shared" si="20"/>
        <v>0.20132805293036382</v>
      </c>
      <c r="AP51" s="70">
        <f t="shared" si="20"/>
        <v>0.25197491205946454</v>
      </c>
      <c r="AQ51" s="70">
        <f aca="true" t="shared" si="21" ref="AQ51:AR59">AQ39/$Z39-1</f>
        <v>0.2187244618403057</v>
      </c>
      <c r="AR51" s="70">
        <f t="shared" si="21"/>
        <v>0.38546776045862785</v>
      </c>
      <c r="AS51" s="70">
        <f aca="true" t="shared" si="22" ref="AS51:AT59">AS39/$Z39-1</f>
        <v>0.3008533300745737</v>
      </c>
      <c r="AT51" s="70">
        <f t="shared" si="22"/>
        <v>0.19238407531922475</v>
      </c>
      <c r="AU51" s="70">
        <f aca="true" t="shared" si="23" ref="AU51:AU58">AU39/$Z39-1</f>
        <v>0.2536759912665354</v>
      </c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</row>
    <row r="52" spans="1:59" s="81" customFormat="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54" t="s">
        <v>40</v>
      </c>
      <c r="Z52" s="84"/>
      <c r="AA52" s="70">
        <f t="shared" si="19"/>
        <v>0.00019758802924929597</v>
      </c>
      <c r="AB52" s="70">
        <f aca="true" t="shared" si="24" ref="AB52:AP52">AB40/$Z40-1</f>
        <v>-0.01027695641159021</v>
      </c>
      <c r="AC52" s="70">
        <f t="shared" si="24"/>
        <v>-0.03280613523081799</v>
      </c>
      <c r="AD52" s="70">
        <f t="shared" si="24"/>
        <v>-0.03738533752836215</v>
      </c>
      <c r="AE52" s="70">
        <f>AE40/$Z40-1</f>
        <v>-0.01916521654701775</v>
      </c>
      <c r="AF52" s="70">
        <f t="shared" si="24"/>
        <v>-0.008585012904852363</v>
      </c>
      <c r="AG52" s="70">
        <f t="shared" si="24"/>
        <v>0.014490270493261459</v>
      </c>
      <c r="AH52" s="70">
        <f t="shared" si="24"/>
        <v>0.01757869360583575</v>
      </c>
      <c r="AI52" s="70">
        <f t="shared" si="24"/>
        <v>-0.043359376489442214</v>
      </c>
      <c r="AJ52" s="70">
        <f t="shared" si="24"/>
        <v>-0.026895355760642614</v>
      </c>
      <c r="AK52" s="70">
        <f t="shared" si="24"/>
        <v>-0.0027124285233991463</v>
      </c>
      <c r="AL52" s="70">
        <f t="shared" si="24"/>
        <v>-0.031451384119074555</v>
      </c>
      <c r="AM52" s="70">
        <f t="shared" si="24"/>
        <v>-0.01533484910383609</v>
      </c>
      <c r="AN52" s="70">
        <f t="shared" si="24"/>
        <v>-0.017765192955967124</v>
      </c>
      <c r="AO52" s="70">
        <f t="shared" si="24"/>
        <v>-0.005165434574883276</v>
      </c>
      <c r="AP52" s="70">
        <f t="shared" si="24"/>
        <v>-0.02696610560409307</v>
      </c>
      <c r="AQ52" s="70">
        <f t="shared" si="21"/>
        <v>-0.025897946944349548</v>
      </c>
      <c r="AR52" s="70">
        <f t="shared" si="21"/>
        <v>-0.03818963318895363</v>
      </c>
      <c r="AS52" s="70">
        <f t="shared" si="22"/>
        <v>-0.1302280207614981</v>
      </c>
      <c r="AT52" s="70">
        <f t="shared" si="22"/>
        <v>-0.17411517444836977</v>
      </c>
      <c r="AU52" s="70">
        <f t="shared" si="23"/>
        <v>-0.11644633029374951</v>
      </c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</row>
    <row r="53" spans="1:59" s="81" customFormat="1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54" t="s">
        <v>41</v>
      </c>
      <c r="Z53" s="84"/>
      <c r="AA53" s="70">
        <f t="shared" si="19"/>
        <v>0</v>
      </c>
      <c r="AB53" s="70">
        <f aca="true" t="shared" si="25" ref="AB53:AP53">AB41/$Z41-1</f>
        <v>0.05407675308821003</v>
      </c>
      <c r="AC53" s="70">
        <f t="shared" si="25"/>
        <v>0.07489090128225628</v>
      </c>
      <c r="AD53" s="70">
        <f t="shared" si="25"/>
        <v>0.09795723493981634</v>
      </c>
      <c r="AE53" s="70">
        <f t="shared" si="25"/>
        <v>0.1545925751166093</v>
      </c>
      <c r="AF53" s="70">
        <f t="shared" si="25"/>
        <v>0.1900598499561179</v>
      </c>
      <c r="AG53" s="70">
        <f t="shared" si="25"/>
        <v>0.21651772042181938</v>
      </c>
      <c r="AH53" s="70">
        <f t="shared" si="25"/>
        <v>0.22591598742397556</v>
      </c>
      <c r="AI53" s="70">
        <f t="shared" si="25"/>
        <v>0.22174531910996675</v>
      </c>
      <c r="AJ53" s="70">
        <f t="shared" si="25"/>
        <v>0.23199539462697127</v>
      </c>
      <c r="AK53" s="70">
        <f t="shared" si="25"/>
        <v>0.22753783749348622</v>
      </c>
      <c r="AL53" s="70">
        <f t="shared" si="25"/>
        <v>0.23722419290581298</v>
      </c>
      <c r="AM53" s="70">
        <f t="shared" si="25"/>
        <v>0.2104923294929557</v>
      </c>
      <c r="AN53" s="70">
        <f t="shared" si="25"/>
        <v>0.1984967231978525</v>
      </c>
      <c r="AO53" s="70">
        <f t="shared" si="25"/>
        <v>0.19596988173669483</v>
      </c>
      <c r="AP53" s="70">
        <f t="shared" si="25"/>
        <v>0.1703641942150762</v>
      </c>
      <c r="AQ53" s="70">
        <f t="shared" si="21"/>
        <v>0.15436262574426474</v>
      </c>
      <c r="AR53" s="70">
        <f t="shared" si="21"/>
        <v>0.1268742757659489</v>
      </c>
      <c r="AS53" s="70">
        <f t="shared" si="22"/>
        <v>0.08076371063432353</v>
      </c>
      <c r="AT53" s="70">
        <f t="shared" si="22"/>
        <v>0.056222580986501125</v>
      </c>
      <c r="AU53" s="70">
        <f t="shared" si="23"/>
        <v>0.06630227024235724</v>
      </c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</row>
    <row r="54" spans="1:59" s="81" customFormat="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54" t="s">
        <v>76</v>
      </c>
      <c r="Z54" s="84"/>
      <c r="AA54" s="70">
        <f t="shared" si="19"/>
        <v>-0.00010989781114278951</v>
      </c>
      <c r="AB54" s="70">
        <f aca="true" t="shared" si="26" ref="AB54:AP54">AB42/$Z42-1</f>
        <v>-0.03480003024444123</v>
      </c>
      <c r="AC54" s="70">
        <f t="shared" si="26"/>
        <v>-0.018289561213525762</v>
      </c>
      <c r="AD54" s="70">
        <f t="shared" si="26"/>
        <v>0.034957105277520606</v>
      </c>
      <c r="AE54" s="70">
        <f t="shared" si="26"/>
        <v>0.021823995593851064</v>
      </c>
      <c r="AF54" s="70">
        <f t="shared" si="26"/>
        <v>0.11562611520503197</v>
      </c>
      <c r="AG54" s="70">
        <f t="shared" si="26"/>
        <v>0.08708119856977148</v>
      </c>
      <c r="AH54" s="70">
        <f t="shared" si="26"/>
        <v>0.059260975143311745</v>
      </c>
      <c r="AI54" s="70">
        <f t="shared" si="26"/>
        <v>0.11826283357983214</v>
      </c>
      <c r="AJ54" s="70">
        <f t="shared" si="26"/>
        <v>0.2025960842813188</v>
      </c>
      <c r="AK54" s="70">
        <f t="shared" si="26"/>
        <v>0.2134826726536847</v>
      </c>
      <c r="AL54" s="70">
        <f t="shared" si="26"/>
        <v>0.29889047373657296</v>
      </c>
      <c r="AM54" s="70">
        <f t="shared" si="26"/>
        <v>0.36214040707435946</v>
      </c>
      <c r="AN54" s="70">
        <f t="shared" si="26"/>
        <v>0.336969484835014</v>
      </c>
      <c r="AO54" s="70">
        <f t="shared" si="26"/>
        <v>0.3390437695717734</v>
      </c>
      <c r="AP54" s="70">
        <f t="shared" si="26"/>
        <v>0.323864339772711</v>
      </c>
      <c r="AQ54" s="70">
        <f t="shared" si="21"/>
        <v>0.32600761443711823</v>
      </c>
      <c r="AR54" s="70">
        <f t="shared" si="21"/>
        <v>0.2288003011441282</v>
      </c>
      <c r="AS54" s="70">
        <f t="shared" si="22"/>
        <v>0.18125851711128127</v>
      </c>
      <c r="AT54" s="70">
        <f t="shared" si="22"/>
        <v>0.11880052314693601</v>
      </c>
      <c r="AU54" s="70">
        <f t="shared" si="23"/>
        <v>0.115400993311916</v>
      </c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</row>
    <row r="55" spans="1:59" s="81" customFormat="1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54" t="s">
        <v>50</v>
      </c>
      <c r="Z55" s="84"/>
      <c r="AA55" s="70">
        <f t="shared" si="19"/>
        <v>0</v>
      </c>
      <c r="AB55" s="70">
        <f aca="true" t="shared" si="27" ref="AB55:AP55">AB43/$Z43-1</f>
        <v>0.00905223216294293</v>
      </c>
      <c r="AC55" s="70">
        <f t="shared" si="27"/>
        <v>0.06823313675126652</v>
      </c>
      <c r="AD55" s="70">
        <f t="shared" si="27"/>
        <v>0.14590851440568353</v>
      </c>
      <c r="AE55" s="70">
        <f t="shared" si="27"/>
        <v>0.08857836149837617</v>
      </c>
      <c r="AF55" s="70">
        <f t="shared" si="27"/>
        <v>0.1703256399966302</v>
      </c>
      <c r="AG55" s="70">
        <f t="shared" si="27"/>
        <v>0.16638737024309425</v>
      </c>
      <c r="AH55" s="70">
        <f t="shared" si="27"/>
        <v>0.14669518594084163</v>
      </c>
      <c r="AI55" s="70">
        <f t="shared" si="27"/>
        <v>0.13960688393925502</v>
      </c>
      <c r="AJ55" s="70">
        <f t="shared" si="27"/>
        <v>0.17399080354415464</v>
      </c>
      <c r="AK55" s="70">
        <f t="shared" si="27"/>
        <v>0.21687583860499715</v>
      </c>
      <c r="AL55" s="70">
        <f t="shared" si="27"/>
        <v>0.15708656675502097</v>
      </c>
      <c r="AM55" s="70">
        <f t="shared" si="27"/>
        <v>0.2019697839104495</v>
      </c>
      <c r="AN55" s="70">
        <f t="shared" si="27"/>
        <v>0.14849783618179302</v>
      </c>
      <c r="AO55" s="70">
        <f t="shared" si="27"/>
        <v>0.13553290822465547</v>
      </c>
      <c r="AP55" s="70">
        <f t="shared" si="27"/>
        <v>0.19260114165758324</v>
      </c>
      <c r="AQ55" s="70">
        <f t="shared" si="21"/>
        <v>0.11995718493729268</v>
      </c>
      <c r="AR55" s="70">
        <f t="shared" si="21"/>
        <v>0.10450595923117612</v>
      </c>
      <c r="AS55" s="70">
        <f t="shared" si="22"/>
        <v>0.041555219089300044</v>
      </c>
      <c r="AT55" s="70">
        <f t="shared" si="22"/>
        <v>0.01982158232746989</v>
      </c>
      <c r="AU55" s="70">
        <f t="shared" si="23"/>
        <v>0.08058090373630389</v>
      </c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</row>
    <row r="56" spans="1:59" s="81" customFormat="1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54" t="s">
        <v>51</v>
      </c>
      <c r="Z56" s="84"/>
      <c r="AA56" s="70">
        <f t="shared" si="19"/>
        <v>-0.03826134894598243</v>
      </c>
      <c r="AB56" s="70">
        <f aca="true" t="shared" si="28" ref="AB56:AP56">AB44/$Z44-1</f>
        <v>-0.02071105352623559</v>
      </c>
      <c r="AC56" s="70">
        <f t="shared" si="28"/>
        <v>-0.020729932756773373</v>
      </c>
      <c r="AD56" s="70">
        <f t="shared" si="28"/>
        <v>-0.037852444540416585</v>
      </c>
      <c r="AE56" s="70">
        <f t="shared" si="28"/>
        <v>-0.018110374337630075</v>
      </c>
      <c r="AF56" s="70">
        <f t="shared" si="28"/>
        <v>-0.01572760347573776</v>
      </c>
      <c r="AG56" s="70">
        <f t="shared" si="28"/>
        <v>-0.009985536351586166</v>
      </c>
      <c r="AH56" s="70">
        <f t="shared" si="28"/>
        <v>-0.05286343961587081</v>
      </c>
      <c r="AI56" s="70">
        <f t="shared" si="28"/>
        <v>-0.14348906806116213</v>
      </c>
      <c r="AJ56" s="70">
        <f t="shared" si="28"/>
        <v>-0.14310769139817614</v>
      </c>
      <c r="AK56" s="70">
        <f t="shared" si="28"/>
        <v>-0.13375464104765622</v>
      </c>
      <c r="AL56" s="70">
        <f t="shared" si="28"/>
        <v>-0.15340841924864967</v>
      </c>
      <c r="AM56" s="70">
        <f t="shared" si="28"/>
        <v>-0.19844074303360704</v>
      </c>
      <c r="AN56" s="70">
        <f t="shared" si="28"/>
        <v>-0.211673337142528</v>
      </c>
      <c r="AO56" s="70">
        <f t="shared" si="28"/>
        <v>-0.21436546326673478</v>
      </c>
      <c r="AP56" s="70">
        <f t="shared" si="28"/>
        <v>-0.19716404224845707</v>
      </c>
      <c r="AQ56" s="70">
        <f t="shared" si="21"/>
        <v>-0.1960309367274471</v>
      </c>
      <c r="AR56" s="70">
        <f t="shared" si="21"/>
        <v>-0.2081819369068978</v>
      </c>
      <c r="AS56" s="70">
        <f t="shared" si="22"/>
        <v>-0.2660439125503663</v>
      </c>
      <c r="AT56" s="70">
        <f t="shared" si="22"/>
        <v>-0.35318228115904626</v>
      </c>
      <c r="AU56" s="70">
        <f t="shared" si="23"/>
        <v>-0.36013408133476077</v>
      </c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</row>
    <row r="57" spans="1:59" s="81" customFormat="1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54" t="s">
        <v>52</v>
      </c>
      <c r="Z57" s="84"/>
      <c r="AA57" s="70">
        <f t="shared" si="19"/>
        <v>-0.027179801038639928</v>
      </c>
      <c r="AB57" s="70">
        <f aca="true" t="shared" si="29" ref="AB57:AP57">AB45/$Z45-1</f>
        <v>-0.012816217469737823</v>
      </c>
      <c r="AC57" s="70">
        <f t="shared" si="29"/>
        <v>0.04893417947415801</v>
      </c>
      <c r="AD57" s="70">
        <f t="shared" si="29"/>
        <v>0.027607775160105152</v>
      </c>
      <c r="AE57" s="70">
        <f t="shared" si="29"/>
        <v>0.16650788399606653</v>
      </c>
      <c r="AF57" s="70">
        <f t="shared" si="29"/>
        <v>0.19112800778527128</v>
      </c>
      <c r="AG57" s="70">
        <f t="shared" si="29"/>
        <v>0.2219647299001526</v>
      </c>
      <c r="AH57" s="70">
        <f t="shared" si="29"/>
        <v>0.2809731810328029</v>
      </c>
      <c r="AI57" s="70">
        <f t="shared" si="29"/>
        <v>0.297245974220971</v>
      </c>
      <c r="AJ57" s="70">
        <f t="shared" si="29"/>
        <v>0.3003285755762435</v>
      </c>
      <c r="AK57" s="70">
        <f t="shared" si="29"/>
        <v>0.34967224882803283</v>
      </c>
      <c r="AL57" s="70">
        <f t="shared" si="29"/>
        <v>0.3398459758104646</v>
      </c>
      <c r="AM57" s="70">
        <f t="shared" si="29"/>
        <v>0.3503083032652221</v>
      </c>
      <c r="AN57" s="70">
        <f t="shared" si="29"/>
        <v>0.38263581456043827</v>
      </c>
      <c r="AO57" s="70">
        <f t="shared" si="29"/>
        <v>0.3476252271146121</v>
      </c>
      <c r="AP57" s="70">
        <f t="shared" si="29"/>
        <v>0.3046720597249084</v>
      </c>
      <c r="AQ57" s="70">
        <f t="shared" si="21"/>
        <v>0.2257442918009438</v>
      </c>
      <c r="AR57" s="70">
        <f t="shared" si="21"/>
        <v>0.25241095500871524</v>
      </c>
      <c r="AS57" s="70">
        <f t="shared" si="22"/>
        <v>0.27724944356943415</v>
      </c>
      <c r="AT57" s="70">
        <f t="shared" si="22"/>
        <v>0.2726473889915153</v>
      </c>
      <c r="AU57" s="70">
        <f t="shared" si="23"/>
        <v>0.2702836610906363</v>
      </c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</row>
    <row r="58" spans="1:59" s="81" customFormat="1" ht="15" thickBo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55" t="s">
        <v>77</v>
      </c>
      <c r="Z58" s="85"/>
      <c r="AA58" s="71">
        <f t="shared" si="19"/>
        <v>0</v>
      </c>
      <c r="AB58" s="71">
        <f aca="true" t="shared" si="30" ref="AB58:AP58">AB46/$Z46-1</f>
        <v>0.4654616072000941</v>
      </c>
      <c r="AC58" s="71">
        <f t="shared" si="30"/>
        <v>0.5550167718543144</v>
      </c>
      <c r="AD58" s="71">
        <f t="shared" si="30"/>
        <v>0.4530239248091652</v>
      </c>
      <c r="AE58" s="71">
        <f t="shared" si="30"/>
        <v>0.3966343003566757</v>
      </c>
      <c r="AF58" s="71">
        <f t="shared" si="30"/>
        <v>0.39044476737753886</v>
      </c>
      <c r="AG58" s="71">
        <f t="shared" si="30"/>
        <v>0.3479997509468118</v>
      </c>
      <c r="AH58" s="71">
        <f t="shared" si="30"/>
        <v>0.3099279895732321</v>
      </c>
      <c r="AI58" s="71">
        <f t="shared" si="30"/>
        <v>0.16672550982568302</v>
      </c>
      <c r="AJ58" s="71">
        <f t="shared" si="30"/>
        <v>0.039181705987521465</v>
      </c>
      <c r="AK58" s="71">
        <f t="shared" si="30"/>
        <v>-0.016264114982435296</v>
      </c>
      <c r="AL58" s="71">
        <f t="shared" si="30"/>
        <v>-0.11434533893878318</v>
      </c>
      <c r="AM58" s="71">
        <f t="shared" si="30"/>
        <v>-0.15527959200509267</v>
      </c>
      <c r="AN58" s="71">
        <f t="shared" si="30"/>
        <v>-0.0584921327189617</v>
      </c>
      <c r="AO58" s="71">
        <f t="shared" si="30"/>
        <v>-0.04447502156425176</v>
      </c>
      <c r="AP58" s="71">
        <f t="shared" si="30"/>
        <v>0.026648954433002192</v>
      </c>
      <c r="AQ58" s="71">
        <f t="shared" si="21"/>
        <v>-0.020043105526951654</v>
      </c>
      <c r="AR58" s="71">
        <f t="shared" si="21"/>
        <v>0.024628986394032326</v>
      </c>
      <c r="AS58" s="71">
        <f t="shared" si="22"/>
        <v>0.0333643606416274</v>
      </c>
      <c r="AT58" s="71">
        <f t="shared" si="22"/>
        <v>-0.04028697303318307</v>
      </c>
      <c r="AU58" s="71">
        <f t="shared" si="23"/>
        <v>-0.09485097926731467</v>
      </c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</row>
    <row r="59" spans="1:59" s="81" customFormat="1" ht="15" thickTop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56" t="s">
        <v>49</v>
      </c>
      <c r="Z59" s="86"/>
      <c r="AA59" s="72">
        <f t="shared" si="19"/>
        <v>-0.0025639231041479915</v>
      </c>
      <c r="AB59" s="72">
        <f aca="true" t="shared" si="31" ref="AB59:AP59">AB47/$Z47-1</f>
        <v>0.005233359432153195</v>
      </c>
      <c r="AC59" s="72">
        <f t="shared" si="31"/>
        <v>0.012628152388073577</v>
      </c>
      <c r="AD59" s="72">
        <f t="shared" si="31"/>
        <v>0.005915680962338632</v>
      </c>
      <c r="AE59" s="72">
        <f t="shared" si="31"/>
        <v>0.058157279744721624</v>
      </c>
      <c r="AF59" s="72">
        <f t="shared" si="31"/>
        <v>0.06954035840343509</v>
      </c>
      <c r="AG59" s="72">
        <f t="shared" si="31"/>
        <v>0.08082682148107212</v>
      </c>
      <c r="AH59" s="72">
        <f t="shared" si="31"/>
        <v>0.07638155758504639</v>
      </c>
      <c r="AI59" s="72">
        <f t="shared" si="31"/>
        <v>0.04527455883817311</v>
      </c>
      <c r="AJ59" s="72">
        <f t="shared" si="31"/>
        <v>0.07581994774248235</v>
      </c>
      <c r="AK59" s="72">
        <f t="shared" si="31"/>
        <v>0.09389425808711871</v>
      </c>
      <c r="AL59" s="72">
        <f t="shared" si="31"/>
        <v>0.08066480563189993</v>
      </c>
      <c r="AM59" s="72">
        <f t="shared" si="31"/>
        <v>0.11307761215398071</v>
      </c>
      <c r="AN59" s="72">
        <f t="shared" si="31"/>
        <v>0.11754936408114314</v>
      </c>
      <c r="AO59" s="72">
        <f t="shared" si="31"/>
        <v>0.11701050307856486</v>
      </c>
      <c r="AP59" s="72">
        <f t="shared" si="31"/>
        <v>0.1207267296217922</v>
      </c>
      <c r="AQ59" s="72">
        <f t="shared" si="21"/>
        <v>0.10395732417152281</v>
      </c>
      <c r="AR59" s="72">
        <f t="shared" si="21"/>
        <v>0.13300701247808777</v>
      </c>
      <c r="AS59" s="72">
        <f t="shared" si="22"/>
        <v>0.060378230485655715</v>
      </c>
      <c r="AT59" s="72">
        <f t="shared" si="22"/>
        <v>0.0002862038620921048</v>
      </c>
      <c r="AU59" s="72">
        <f>AU47/$Z47-1</f>
        <v>0.04115908917610667</v>
      </c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</row>
    <row r="61" ht="14.25">
      <c r="Y61" s="425" t="s">
        <v>9</v>
      </c>
    </row>
    <row r="62" spans="25:59" ht="28.5">
      <c r="Y62" s="335" t="s">
        <v>36</v>
      </c>
      <c r="Z62" s="336" t="s">
        <v>101</v>
      </c>
      <c r="AA62" s="322">
        <v>1990</v>
      </c>
      <c r="AB62" s="322">
        <f aca="true" t="shared" si="32" ref="AB62:BE62">AA62+1</f>
        <v>1991</v>
      </c>
      <c r="AC62" s="322">
        <f t="shared" si="32"/>
        <v>1992</v>
      </c>
      <c r="AD62" s="322">
        <f t="shared" si="32"/>
        <v>1993</v>
      </c>
      <c r="AE62" s="322">
        <f t="shared" si="32"/>
        <v>1994</v>
      </c>
      <c r="AF62" s="322">
        <f t="shared" si="32"/>
        <v>1995</v>
      </c>
      <c r="AG62" s="322">
        <f t="shared" si="32"/>
        <v>1996</v>
      </c>
      <c r="AH62" s="322">
        <f t="shared" si="32"/>
        <v>1997</v>
      </c>
      <c r="AI62" s="322">
        <f t="shared" si="32"/>
        <v>1998</v>
      </c>
      <c r="AJ62" s="322">
        <f t="shared" si="32"/>
        <v>1999</v>
      </c>
      <c r="AK62" s="322">
        <f t="shared" si="32"/>
        <v>2000</v>
      </c>
      <c r="AL62" s="322">
        <f t="shared" si="32"/>
        <v>2001</v>
      </c>
      <c r="AM62" s="322">
        <f t="shared" si="32"/>
        <v>2002</v>
      </c>
      <c r="AN62" s="322">
        <f t="shared" si="32"/>
        <v>2003</v>
      </c>
      <c r="AO62" s="322">
        <f t="shared" si="32"/>
        <v>2004</v>
      </c>
      <c r="AP62" s="322">
        <f t="shared" si="32"/>
        <v>2005</v>
      </c>
      <c r="AQ62" s="322">
        <f t="shared" si="32"/>
        <v>2006</v>
      </c>
      <c r="AR62" s="322">
        <f t="shared" si="32"/>
        <v>2007</v>
      </c>
      <c r="AS62" s="323">
        <v>2008</v>
      </c>
      <c r="AT62" s="323">
        <v>2009</v>
      </c>
      <c r="AU62" s="323" t="s">
        <v>144</v>
      </c>
      <c r="AV62" s="322" t="e">
        <f t="shared" si="32"/>
        <v>#VALUE!</v>
      </c>
      <c r="AW62" s="322" t="e">
        <f t="shared" si="32"/>
        <v>#VALUE!</v>
      </c>
      <c r="AX62" s="322" t="e">
        <f t="shared" si="32"/>
        <v>#VALUE!</v>
      </c>
      <c r="AY62" s="322" t="e">
        <f t="shared" si="32"/>
        <v>#VALUE!</v>
      </c>
      <c r="AZ62" s="322" t="e">
        <f t="shared" si="32"/>
        <v>#VALUE!</v>
      </c>
      <c r="BA62" s="322" t="e">
        <f t="shared" si="32"/>
        <v>#VALUE!</v>
      </c>
      <c r="BB62" s="322" t="e">
        <f t="shared" si="32"/>
        <v>#VALUE!</v>
      </c>
      <c r="BC62" s="322" t="e">
        <f t="shared" si="32"/>
        <v>#VALUE!</v>
      </c>
      <c r="BD62" s="322" t="e">
        <f t="shared" si="32"/>
        <v>#VALUE!</v>
      </c>
      <c r="BE62" s="322" t="e">
        <f t="shared" si="32"/>
        <v>#VALUE!</v>
      </c>
      <c r="BF62" s="337" t="s">
        <v>37</v>
      </c>
      <c r="BG62" s="65" t="s">
        <v>38</v>
      </c>
    </row>
    <row r="63" spans="1:59" s="81" customFormat="1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54" t="s">
        <v>39</v>
      </c>
      <c r="Z63" s="84"/>
      <c r="AA63" s="84"/>
      <c r="AB63" s="70">
        <f aca="true" t="shared" si="33" ref="AB63:AB71">AB39/AA39-1</f>
        <v>0.008004137317436433</v>
      </c>
      <c r="AC63" s="70">
        <f aca="true" t="shared" si="34" ref="AC63:AC71">AC39/AB39-1</f>
        <v>0.02096798105204023</v>
      </c>
      <c r="AD63" s="70">
        <f aca="true" t="shared" si="35" ref="AD63:AD71">AD39/AC39-1</f>
        <v>-0.0552282516355157</v>
      </c>
      <c r="AE63" s="70">
        <f aca="true" t="shared" si="36" ref="AE63:AE71">AE39/AD39-1</f>
        <v>0.1316615846412028</v>
      </c>
      <c r="AF63" s="70">
        <f aca="true" t="shared" si="37" ref="AF63:AF71">AF39/AE39-1</f>
        <v>-0.033662417738115846</v>
      </c>
      <c r="AG63" s="70">
        <f aca="true" t="shared" si="38" ref="AG63:AG71">AG39/AF39-1</f>
        <v>-0.00034522907856482377</v>
      </c>
      <c r="AH63" s="70">
        <f aca="true" t="shared" si="39" ref="AH63:AH71">AH39/AG39-1</f>
        <v>-0.010357117867487942</v>
      </c>
      <c r="AI63" s="70">
        <f aca="true" t="shared" si="40" ref="AI63:AI71">AI39/AH39-1</f>
        <v>-0.03049308232467629</v>
      </c>
      <c r="AJ63" s="70">
        <f aca="true" t="shared" si="41" ref="AJ63:AJ71">AJ39/AI39-1</f>
        <v>0.05331021523524315</v>
      </c>
      <c r="AK63" s="70">
        <f aca="true" t="shared" si="42" ref="AK63:AK71">AK39/AJ39-1</f>
        <v>0.02094056900267538</v>
      </c>
      <c r="AL63" s="70">
        <f aca="true" t="shared" si="43" ref="AL63:AL71">AL39/AK39-1</f>
        <v>-0.023740920298737533</v>
      </c>
      <c r="AM63" s="70">
        <f aca="true" t="shared" si="44" ref="AM63:AM71">AM39/AL39-1</f>
        <v>0.09164926729749201</v>
      </c>
      <c r="AN63" s="70">
        <f aca="true" t="shared" si="45" ref="AN63:AN71">AN39/AM39-1</f>
        <v>0.0372050347288273</v>
      </c>
      <c r="AO63" s="70">
        <f aca="true" t="shared" si="46" ref="AO63:AO71">AO39/AN39-1</f>
        <v>-0.009017941809210783</v>
      </c>
      <c r="AP63" s="70">
        <f aca="true" t="shared" si="47" ref="AP63:AS71">AP39/AO39-1</f>
        <v>0.04215905805708875</v>
      </c>
      <c r="AQ63" s="70">
        <f t="shared" si="47"/>
        <v>-0.026558399772135033</v>
      </c>
      <c r="AR63" s="70">
        <f t="shared" si="47"/>
        <v>0.13681788118582228</v>
      </c>
      <c r="AS63" s="70">
        <f t="shared" si="47"/>
        <v>-0.06107282522116886</v>
      </c>
      <c r="AT63" s="70">
        <f aca="true" t="shared" si="48" ref="AT63:AU71">AT39/AS39-1</f>
        <v>-0.08338315492426107</v>
      </c>
      <c r="AU63" s="70">
        <f t="shared" si="48"/>
        <v>0.051402830024295465</v>
      </c>
      <c r="AV63" s="70">
        <f aca="true" t="shared" si="49" ref="AV63:AV71">AV39/AU39-1</f>
        <v>-1</v>
      </c>
      <c r="AW63" s="70" t="e">
        <f aca="true" t="shared" si="50" ref="AW63:AW71">AW39/AV39-1</f>
        <v>#DIV/0!</v>
      </c>
      <c r="AX63" s="70" t="e">
        <f aca="true" t="shared" si="51" ref="AX63:AX71">AX39/AW39-1</f>
        <v>#DIV/0!</v>
      </c>
      <c r="AY63" s="70" t="e">
        <f aca="true" t="shared" si="52" ref="AY63:AY71">AY39/AX39-1</f>
        <v>#DIV/0!</v>
      </c>
      <c r="AZ63" s="70" t="e">
        <f aca="true" t="shared" si="53" ref="AZ63:AZ71">AZ39/AY39-1</f>
        <v>#DIV/0!</v>
      </c>
      <c r="BA63" s="70" t="e">
        <f aca="true" t="shared" si="54" ref="BA63:BA71">BA39/AZ39-1</f>
        <v>#DIV/0!</v>
      </c>
      <c r="BB63" s="70" t="e">
        <f aca="true" t="shared" si="55" ref="BB63:BB71">BB39/BA39-1</f>
        <v>#DIV/0!</v>
      </c>
      <c r="BC63" s="70" t="e">
        <f aca="true" t="shared" si="56" ref="BC63:BC71">BC39/BB39-1</f>
        <v>#DIV/0!</v>
      </c>
      <c r="BD63" s="70" t="e">
        <f aca="true" t="shared" si="57" ref="BD63:BD71">BD39/BC39-1</f>
        <v>#DIV/0!</v>
      </c>
      <c r="BE63" s="70" t="e">
        <f aca="true" t="shared" si="58" ref="BE63:BE71">BE39/BD39-1</f>
        <v>#DIV/0!</v>
      </c>
      <c r="BF63" s="80"/>
      <c r="BG63" s="80"/>
    </row>
    <row r="64" spans="1:59" s="81" customFormat="1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54" t="s">
        <v>40</v>
      </c>
      <c r="Z64" s="84"/>
      <c r="AA64" s="84"/>
      <c r="AB64" s="70">
        <f t="shared" si="33"/>
        <v>-0.010472475205102305</v>
      </c>
      <c r="AC64" s="70">
        <f t="shared" si="34"/>
        <v>-0.022763114353227976</v>
      </c>
      <c r="AD64" s="70">
        <f t="shared" si="35"/>
        <v>-0.004734523723056272</v>
      </c>
      <c r="AE64" s="70">
        <f t="shared" si="36"/>
        <v>0.018927740966008022</v>
      </c>
      <c r="AF64" s="70">
        <f t="shared" si="37"/>
        <v>0.010786937637874416</v>
      </c>
      <c r="AG64" s="70">
        <f t="shared" si="38"/>
        <v>0.023275100435716123</v>
      </c>
      <c r="AH64" s="70">
        <f t="shared" si="39"/>
        <v>0.0030443102338209016</v>
      </c>
      <c r="AI64" s="70">
        <f t="shared" si="40"/>
        <v>-0.05988536363643904</v>
      </c>
      <c r="AJ64" s="70">
        <f t="shared" si="41"/>
        <v>0.017210246276581964</v>
      </c>
      <c r="AK64" s="70">
        <f t="shared" si="42"/>
        <v>0.024851312117769586</v>
      </c>
      <c r="AL64" s="70">
        <f t="shared" si="43"/>
        <v>-0.02881711997385472</v>
      </c>
      <c r="AM64" s="70">
        <f t="shared" si="44"/>
        <v>0.016639882346618062</v>
      </c>
      <c r="AN64" s="70">
        <f t="shared" si="45"/>
        <v>-0.0024681932227611503</v>
      </c>
      <c r="AO64" s="70">
        <f t="shared" si="46"/>
        <v>0.012827643951044632</v>
      </c>
      <c r="AP64" s="70">
        <f t="shared" si="47"/>
        <v>-0.02191386566860376</v>
      </c>
      <c r="AQ64" s="70">
        <f t="shared" si="47"/>
        <v>0.0010977609987641301</v>
      </c>
      <c r="AR64" s="70">
        <f t="shared" si="47"/>
        <v>-0.012618478942782674</v>
      </c>
      <c r="AS64" s="70">
        <f t="shared" si="47"/>
        <v>-0.09569286290571455</v>
      </c>
      <c r="AT64" s="70">
        <f t="shared" si="48"/>
        <v>-0.050458228977778186</v>
      </c>
      <c r="AU64" s="70">
        <f t="shared" si="48"/>
        <v>0.06982673899608427</v>
      </c>
      <c r="AV64" s="70">
        <f t="shared" si="49"/>
        <v>-1</v>
      </c>
      <c r="AW64" s="70" t="e">
        <f t="shared" si="50"/>
        <v>#DIV/0!</v>
      </c>
      <c r="AX64" s="70" t="e">
        <f t="shared" si="51"/>
        <v>#DIV/0!</v>
      </c>
      <c r="AY64" s="70" t="e">
        <f t="shared" si="52"/>
        <v>#DIV/0!</v>
      </c>
      <c r="AZ64" s="70" t="e">
        <f t="shared" si="53"/>
        <v>#DIV/0!</v>
      </c>
      <c r="BA64" s="70" t="e">
        <f t="shared" si="54"/>
        <v>#DIV/0!</v>
      </c>
      <c r="BB64" s="70" t="e">
        <f t="shared" si="55"/>
        <v>#DIV/0!</v>
      </c>
      <c r="BC64" s="70" t="e">
        <f t="shared" si="56"/>
        <v>#DIV/0!</v>
      </c>
      <c r="BD64" s="70" t="e">
        <f t="shared" si="57"/>
        <v>#DIV/0!</v>
      </c>
      <c r="BE64" s="70" t="e">
        <f t="shared" si="58"/>
        <v>#DIV/0!</v>
      </c>
      <c r="BF64" s="80"/>
      <c r="BG64" s="80"/>
    </row>
    <row r="65" spans="1:59" s="81" customFormat="1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54" t="s">
        <v>41</v>
      </c>
      <c r="Z65" s="84"/>
      <c r="AA65" s="84"/>
      <c r="AB65" s="70">
        <f t="shared" si="33"/>
        <v>0.054076753088209806</v>
      </c>
      <c r="AC65" s="70">
        <f t="shared" si="34"/>
        <v>0.0197463307421073</v>
      </c>
      <c r="AD65" s="70">
        <f t="shared" si="35"/>
        <v>0.02145923240213854</v>
      </c>
      <c r="AE65" s="70">
        <f t="shared" si="36"/>
        <v>0.05158246457558713</v>
      </c>
      <c r="AF65" s="70">
        <f t="shared" si="37"/>
        <v>0.030718433154592883</v>
      </c>
      <c r="AG65" s="70">
        <f t="shared" si="38"/>
        <v>0.022232386435587115</v>
      </c>
      <c r="AH65" s="70">
        <f t="shared" si="39"/>
        <v>0.0077255487892915475</v>
      </c>
      <c r="AI65" s="70">
        <f t="shared" si="40"/>
        <v>-0.0034020833048868937</v>
      </c>
      <c r="AJ65" s="70">
        <f t="shared" si="41"/>
        <v>0.00838969902865827</v>
      </c>
      <c r="AK65" s="70">
        <f t="shared" si="42"/>
        <v>-0.003618160549078042</v>
      </c>
      <c r="AL65" s="70">
        <f t="shared" si="43"/>
        <v>0.007890881336990452</v>
      </c>
      <c r="AM65" s="70">
        <f t="shared" si="44"/>
        <v>-0.021606321284482366</v>
      </c>
      <c r="AN65" s="70">
        <f t="shared" si="45"/>
        <v>-0.009909692116866098</v>
      </c>
      <c r="AO65" s="70">
        <f t="shared" si="46"/>
        <v>-0.0021083424028190967</v>
      </c>
      <c r="AP65" s="70">
        <f t="shared" si="47"/>
        <v>-0.02140997688372881</v>
      </c>
      <c r="AQ65" s="70">
        <f t="shared" si="47"/>
        <v>-0.013672298375073999</v>
      </c>
      <c r="AR65" s="70">
        <f t="shared" si="47"/>
        <v>-0.023812577924196887</v>
      </c>
      <c r="AS65" s="70">
        <f t="shared" si="47"/>
        <v>-0.040918997019684045</v>
      </c>
      <c r="AT65" s="70">
        <f t="shared" si="48"/>
        <v>-0.022707211027115815</v>
      </c>
      <c r="AU65" s="70">
        <f t="shared" si="48"/>
        <v>0.009543148799604051</v>
      </c>
      <c r="AV65" s="70">
        <f t="shared" si="49"/>
        <v>-1</v>
      </c>
      <c r="AW65" s="70" t="e">
        <f t="shared" si="50"/>
        <v>#DIV/0!</v>
      </c>
      <c r="AX65" s="70" t="e">
        <f t="shared" si="51"/>
        <v>#DIV/0!</v>
      </c>
      <c r="AY65" s="70" t="e">
        <f t="shared" si="52"/>
        <v>#DIV/0!</v>
      </c>
      <c r="AZ65" s="70" t="e">
        <f t="shared" si="53"/>
        <v>#DIV/0!</v>
      </c>
      <c r="BA65" s="70" t="e">
        <f t="shared" si="54"/>
        <v>#DIV/0!</v>
      </c>
      <c r="BB65" s="70" t="e">
        <f t="shared" si="55"/>
        <v>#DIV/0!</v>
      </c>
      <c r="BC65" s="70" t="e">
        <f t="shared" si="56"/>
        <v>#DIV/0!</v>
      </c>
      <c r="BD65" s="70" t="e">
        <f t="shared" si="57"/>
        <v>#DIV/0!</v>
      </c>
      <c r="BE65" s="70" t="e">
        <f t="shared" si="58"/>
        <v>#DIV/0!</v>
      </c>
      <c r="BF65" s="80"/>
      <c r="BG65" s="80"/>
    </row>
    <row r="66" spans="1:59" s="81" customFormat="1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54" t="s">
        <v>76</v>
      </c>
      <c r="Z66" s="84"/>
      <c r="AA66" s="84"/>
      <c r="AB66" s="70">
        <f t="shared" si="33"/>
        <v>-0.03469394522193825</v>
      </c>
      <c r="AC66" s="70">
        <f t="shared" si="34"/>
        <v>0.017105749635587753</v>
      </c>
      <c r="AD66" s="70">
        <f t="shared" si="35"/>
        <v>0.05423866792826049</v>
      </c>
      <c r="AE66" s="70">
        <f t="shared" si="36"/>
        <v>-0.012689520770184926</v>
      </c>
      <c r="AF66" s="70">
        <f t="shared" si="37"/>
        <v>0.09179870507607912</v>
      </c>
      <c r="AG66" s="70">
        <f t="shared" si="38"/>
        <v>-0.025586454320329688</v>
      </c>
      <c r="AH66" s="70">
        <f t="shared" si="39"/>
        <v>-0.025591670119087473</v>
      </c>
      <c r="AI66" s="70">
        <f t="shared" si="40"/>
        <v>0.05570096493787835</v>
      </c>
      <c r="AJ66" s="70">
        <f t="shared" si="41"/>
        <v>0.07541451630965468</v>
      </c>
      <c r="AK66" s="70">
        <f t="shared" si="42"/>
        <v>0.009052572609091536</v>
      </c>
      <c r="AL66" s="70">
        <f t="shared" si="43"/>
        <v>0.07038238205422043</v>
      </c>
      <c r="AM66" s="70">
        <f t="shared" si="44"/>
        <v>0.048695355471992</v>
      </c>
      <c r="AN66" s="70">
        <f t="shared" si="45"/>
        <v>-0.018478948358494285</v>
      </c>
      <c r="AO66" s="70">
        <f t="shared" si="46"/>
        <v>0.0015514824835476393</v>
      </c>
      <c r="AP66" s="70">
        <f t="shared" si="47"/>
        <v>-0.011336022125637224</v>
      </c>
      <c r="AQ66" s="70">
        <f t="shared" si="47"/>
        <v>0.0016189533927435384</v>
      </c>
      <c r="AR66" s="70">
        <f t="shared" si="47"/>
        <v>-0.07330826175855254</v>
      </c>
      <c r="AS66" s="70">
        <f t="shared" si="47"/>
        <v>-0.038689593409588996</v>
      </c>
      <c r="AT66" s="70">
        <f t="shared" si="48"/>
        <v>-0.052874111009234226</v>
      </c>
      <c r="AU66" s="70">
        <f t="shared" si="48"/>
        <v>-0.003038548664115792</v>
      </c>
      <c r="AV66" s="70">
        <f t="shared" si="49"/>
        <v>-1</v>
      </c>
      <c r="AW66" s="70" t="e">
        <f t="shared" si="50"/>
        <v>#DIV/0!</v>
      </c>
      <c r="AX66" s="70" t="e">
        <f t="shared" si="51"/>
        <v>#DIV/0!</v>
      </c>
      <c r="AY66" s="70" t="e">
        <f t="shared" si="52"/>
        <v>#DIV/0!</v>
      </c>
      <c r="AZ66" s="70" t="e">
        <f t="shared" si="53"/>
        <v>#DIV/0!</v>
      </c>
      <c r="BA66" s="70" t="e">
        <f t="shared" si="54"/>
        <v>#DIV/0!</v>
      </c>
      <c r="BB66" s="70" t="e">
        <f t="shared" si="55"/>
        <v>#DIV/0!</v>
      </c>
      <c r="BC66" s="70" t="e">
        <f t="shared" si="56"/>
        <v>#DIV/0!</v>
      </c>
      <c r="BD66" s="70" t="e">
        <f t="shared" si="57"/>
        <v>#DIV/0!</v>
      </c>
      <c r="BE66" s="70" t="e">
        <f t="shared" si="58"/>
        <v>#DIV/0!</v>
      </c>
      <c r="BF66" s="80"/>
      <c r="BG66" s="80"/>
    </row>
    <row r="67" spans="1:59" s="81" customFormat="1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54" t="s">
        <v>50</v>
      </c>
      <c r="Z67" s="84"/>
      <c r="AA67" s="84"/>
      <c r="AB67" s="70">
        <f t="shared" si="33"/>
        <v>0.00905223216294293</v>
      </c>
      <c r="AC67" s="70">
        <f t="shared" si="34"/>
        <v>0.05864999125116355</v>
      </c>
      <c r="AD67" s="70">
        <f t="shared" si="35"/>
        <v>0.07271388143850777</v>
      </c>
      <c r="AE67" s="70">
        <f t="shared" si="36"/>
        <v>-0.05003030537480657</v>
      </c>
      <c r="AF67" s="70">
        <f t="shared" si="37"/>
        <v>0.07509544685945513</v>
      </c>
      <c r="AG67" s="70">
        <f t="shared" si="38"/>
        <v>-0.003365105932009893</v>
      </c>
      <c r="AH67" s="70">
        <f t="shared" si="39"/>
        <v>-0.016883056868275625</v>
      </c>
      <c r="AI67" s="70">
        <f t="shared" si="40"/>
        <v>-0.006181504979259844</v>
      </c>
      <c r="AJ67" s="70">
        <f t="shared" si="41"/>
        <v>0.030171737367929552</v>
      </c>
      <c r="AK67" s="70">
        <f t="shared" si="42"/>
        <v>0.0365292768319625</v>
      </c>
      <c r="AL67" s="70">
        <f t="shared" si="43"/>
        <v>-0.04913342015116151</v>
      </c>
      <c r="AM67" s="70">
        <f t="shared" si="44"/>
        <v>0.0387898524146737</v>
      </c>
      <c r="AN67" s="70">
        <f t="shared" si="45"/>
        <v>-0.044486931738577096</v>
      </c>
      <c r="AO67" s="70">
        <f t="shared" si="46"/>
        <v>-0.01128859589343223</v>
      </c>
      <c r="AP67" s="70">
        <f t="shared" si="47"/>
        <v>0.05025678517952503</v>
      </c>
      <c r="AQ67" s="70">
        <f t="shared" si="47"/>
        <v>-0.06091219786971147</v>
      </c>
      <c r="AR67" s="70">
        <f t="shared" si="47"/>
        <v>-0.013796264637546574</v>
      </c>
      <c r="AS67" s="70">
        <f t="shared" si="47"/>
        <v>-0.05699447759041043</v>
      </c>
      <c r="AT67" s="70">
        <f t="shared" si="48"/>
        <v>-0.02086652379394094</v>
      </c>
      <c r="AU67" s="70">
        <f t="shared" si="48"/>
        <v>0.059578383573886784</v>
      </c>
      <c r="AV67" s="70">
        <f t="shared" si="49"/>
        <v>-1</v>
      </c>
      <c r="AW67" s="70" t="e">
        <f t="shared" si="50"/>
        <v>#DIV/0!</v>
      </c>
      <c r="AX67" s="70" t="e">
        <f t="shared" si="51"/>
        <v>#DIV/0!</v>
      </c>
      <c r="AY67" s="70" t="e">
        <f t="shared" si="52"/>
        <v>#DIV/0!</v>
      </c>
      <c r="AZ67" s="70" t="e">
        <f t="shared" si="53"/>
        <v>#DIV/0!</v>
      </c>
      <c r="BA67" s="70" t="e">
        <f t="shared" si="54"/>
        <v>#DIV/0!</v>
      </c>
      <c r="BB67" s="70" t="e">
        <f t="shared" si="55"/>
        <v>#DIV/0!</v>
      </c>
      <c r="BC67" s="70" t="e">
        <f t="shared" si="56"/>
        <v>#DIV/0!</v>
      </c>
      <c r="BD67" s="70" t="e">
        <f t="shared" si="57"/>
        <v>#DIV/0!</v>
      </c>
      <c r="BE67" s="70" t="e">
        <f t="shared" si="58"/>
        <v>#DIV/0!</v>
      </c>
      <c r="BF67" s="80"/>
      <c r="BG67" s="80"/>
    </row>
    <row r="68" spans="1:59" s="81" customFormat="1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54" t="s">
        <v>51</v>
      </c>
      <c r="Z68" s="84"/>
      <c r="AA68" s="84"/>
      <c r="AB68" s="70">
        <f t="shared" si="33"/>
        <v>0.018248507950171966</v>
      </c>
      <c r="AC68" s="70">
        <f t="shared" si="34"/>
        <v>-1.927850876470849E-05</v>
      </c>
      <c r="AD68" s="70">
        <f t="shared" si="35"/>
        <v>-0.01748497412143446</v>
      </c>
      <c r="AE68" s="70">
        <f t="shared" si="36"/>
        <v>0.020518755247843856</v>
      </c>
      <c r="AF68" s="70">
        <f t="shared" si="37"/>
        <v>0.002426719663409127</v>
      </c>
      <c r="AG68" s="70">
        <f t="shared" si="38"/>
        <v>0.005833819117988526</v>
      </c>
      <c r="AH68" s="70">
        <f t="shared" si="39"/>
        <v>-0.043310380644612456</v>
      </c>
      <c r="AI68" s="70">
        <f t="shared" si="40"/>
        <v>-0.09568380340902094</v>
      </c>
      <c r="AJ68" s="70">
        <f t="shared" si="41"/>
        <v>0.0004452677120216908</v>
      </c>
      <c r="AK68" s="70">
        <f t="shared" si="42"/>
        <v>0.010915082626638428</v>
      </c>
      <c r="AL68" s="70">
        <f t="shared" si="43"/>
        <v>-0.022688465799993618</v>
      </c>
      <c r="AM68" s="70">
        <f t="shared" si="44"/>
        <v>-0.05319250132985165</v>
      </c>
      <c r="AN68" s="70">
        <f t="shared" si="45"/>
        <v>-0.016508566264959</v>
      </c>
      <c r="AO68" s="70">
        <f t="shared" si="46"/>
        <v>-0.0034149880386495912</v>
      </c>
      <c r="AP68" s="70">
        <f t="shared" si="47"/>
        <v>0.021894939967637805</v>
      </c>
      <c r="AQ68" s="70">
        <f t="shared" si="47"/>
        <v>0.0014113786385248073</v>
      </c>
      <c r="AR68" s="70">
        <f t="shared" si="47"/>
        <v>-0.015113765858091766</v>
      </c>
      <c r="AS68" s="70">
        <f t="shared" si="47"/>
        <v>-0.07307483668336712</v>
      </c>
      <c r="AT68" s="70">
        <f t="shared" si="48"/>
        <v>-0.11872422628371437</v>
      </c>
      <c r="AU68" s="70">
        <f t="shared" si="48"/>
        <v>-0.01074769594774172</v>
      </c>
      <c r="AV68" s="70">
        <f t="shared" si="49"/>
        <v>-1</v>
      </c>
      <c r="AW68" s="70" t="e">
        <f t="shared" si="50"/>
        <v>#DIV/0!</v>
      </c>
      <c r="AX68" s="70" t="e">
        <f t="shared" si="51"/>
        <v>#DIV/0!</v>
      </c>
      <c r="AY68" s="70" t="e">
        <f t="shared" si="52"/>
        <v>#DIV/0!</v>
      </c>
      <c r="AZ68" s="70" t="e">
        <f t="shared" si="53"/>
        <v>#DIV/0!</v>
      </c>
      <c r="BA68" s="70" t="e">
        <f t="shared" si="54"/>
        <v>#DIV/0!</v>
      </c>
      <c r="BB68" s="70" t="e">
        <f t="shared" si="55"/>
        <v>#DIV/0!</v>
      </c>
      <c r="BC68" s="70" t="e">
        <f t="shared" si="56"/>
        <v>#DIV/0!</v>
      </c>
      <c r="BD68" s="70" t="e">
        <f t="shared" si="57"/>
        <v>#DIV/0!</v>
      </c>
      <c r="BE68" s="70" t="e">
        <f t="shared" si="58"/>
        <v>#DIV/0!</v>
      </c>
      <c r="BF68" s="80"/>
      <c r="BG68" s="80"/>
    </row>
    <row r="69" spans="1:59" s="81" customFormat="1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54" t="s">
        <v>52</v>
      </c>
      <c r="Z69" s="84"/>
      <c r="AA69" s="84"/>
      <c r="AB69" s="70">
        <f t="shared" si="33"/>
        <v>0.014764890350999593</v>
      </c>
      <c r="AC69" s="70">
        <f t="shared" si="34"/>
        <v>0.06255207797845164</v>
      </c>
      <c r="AD69" s="70">
        <f t="shared" si="35"/>
        <v>-0.020331499088669158</v>
      </c>
      <c r="AE69" s="70">
        <f t="shared" si="36"/>
        <v>0.13516840977027478</v>
      </c>
      <c r="AF69" s="70">
        <f t="shared" si="37"/>
        <v>0.021105835740144574</v>
      </c>
      <c r="AG69" s="70">
        <f t="shared" si="38"/>
        <v>0.025888671841591382</v>
      </c>
      <c r="AH69" s="70">
        <f t="shared" si="39"/>
        <v>0.04828981531854182</v>
      </c>
      <c r="AI69" s="70">
        <f t="shared" si="40"/>
        <v>0.012703461266103888</v>
      </c>
      <c r="AJ69" s="70">
        <f t="shared" si="41"/>
        <v>0.0023762658867556574</v>
      </c>
      <c r="AK69" s="70">
        <f t="shared" si="42"/>
        <v>0.03794708059070562</v>
      </c>
      <c r="AL69" s="70">
        <f t="shared" si="43"/>
        <v>-0.007280488300845489</v>
      </c>
      <c r="AM69" s="70">
        <f t="shared" si="44"/>
        <v>0.0078086046035470424</v>
      </c>
      <c r="AN69" s="70">
        <f t="shared" si="45"/>
        <v>0.023940837227353295</v>
      </c>
      <c r="AO69" s="70">
        <f t="shared" si="46"/>
        <v>-0.025321626329314117</v>
      </c>
      <c r="AP69" s="70">
        <f t="shared" si="47"/>
        <v>-0.031873228940415665</v>
      </c>
      <c r="AQ69" s="70">
        <f t="shared" si="47"/>
        <v>-0.06049625063681263</v>
      </c>
      <c r="AR69" s="70">
        <f t="shared" si="47"/>
        <v>0.021755486349107178</v>
      </c>
      <c r="AS69" s="70">
        <f t="shared" si="47"/>
        <v>0.019832538562029933</v>
      </c>
      <c r="AT69" s="70">
        <f t="shared" si="48"/>
        <v>-0.003603097735598082</v>
      </c>
      <c r="AU69" s="70">
        <f t="shared" si="48"/>
        <v>-0.0018573313561363047</v>
      </c>
      <c r="AV69" s="70">
        <f t="shared" si="49"/>
        <v>-1</v>
      </c>
      <c r="AW69" s="70" t="e">
        <f t="shared" si="50"/>
        <v>#DIV/0!</v>
      </c>
      <c r="AX69" s="70" t="e">
        <f t="shared" si="51"/>
        <v>#DIV/0!</v>
      </c>
      <c r="AY69" s="70" t="e">
        <f t="shared" si="52"/>
        <v>#DIV/0!</v>
      </c>
      <c r="AZ69" s="70" t="e">
        <f t="shared" si="53"/>
        <v>#DIV/0!</v>
      </c>
      <c r="BA69" s="70" t="e">
        <f t="shared" si="54"/>
        <v>#DIV/0!</v>
      </c>
      <c r="BB69" s="70" t="e">
        <f t="shared" si="55"/>
        <v>#DIV/0!</v>
      </c>
      <c r="BC69" s="70" t="e">
        <f t="shared" si="56"/>
        <v>#DIV/0!</v>
      </c>
      <c r="BD69" s="70" t="e">
        <f t="shared" si="57"/>
        <v>#DIV/0!</v>
      </c>
      <c r="BE69" s="70" t="e">
        <f t="shared" si="58"/>
        <v>#DIV/0!</v>
      </c>
      <c r="BF69" s="80"/>
      <c r="BG69" s="80"/>
    </row>
    <row r="70" spans="1:59" s="81" customFormat="1" ht="15" thickBo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55" t="s">
        <v>77</v>
      </c>
      <c r="Z70" s="85"/>
      <c r="AA70" s="85"/>
      <c r="AB70" s="71">
        <f t="shared" si="33"/>
        <v>0.4654616072000939</v>
      </c>
      <c r="AC70" s="71">
        <f t="shared" si="34"/>
        <v>0.06111054988695619</v>
      </c>
      <c r="AD70" s="71">
        <f t="shared" si="35"/>
        <v>-0.06558954790148375</v>
      </c>
      <c r="AE70" s="71">
        <f t="shared" si="36"/>
        <v>-0.038808462468982174</v>
      </c>
      <c r="AF70" s="71">
        <f t="shared" si="37"/>
        <v>-0.004431749225660697</v>
      </c>
      <c r="AG70" s="71">
        <f t="shared" si="38"/>
        <v>-0.03052621537120148</v>
      </c>
      <c r="AH70" s="71">
        <f t="shared" si="39"/>
        <v>-0.0282431516377053</v>
      </c>
      <c r="AI70" s="71">
        <f t="shared" si="40"/>
        <v>-0.10932087938223511</v>
      </c>
      <c r="AJ70" s="71">
        <f t="shared" si="41"/>
        <v>-0.10931774677423278</v>
      </c>
      <c r="AK70" s="71">
        <f t="shared" si="42"/>
        <v>-0.05335527045028876</v>
      </c>
      <c r="AL70" s="71">
        <f t="shared" si="43"/>
        <v>-0.09970280178871038</v>
      </c>
      <c r="AM70" s="71">
        <f t="shared" si="44"/>
        <v>-0.046219203563227396</v>
      </c>
      <c r="AN70" s="71">
        <f t="shared" si="45"/>
        <v>0.11457928371338055</v>
      </c>
      <c r="AO70" s="71">
        <f t="shared" si="46"/>
        <v>0.014887938424975156</v>
      </c>
      <c r="AP70" s="71">
        <f t="shared" si="47"/>
        <v>0.0744344497552416</v>
      </c>
      <c r="AQ70" s="71">
        <f t="shared" si="47"/>
        <v>-0.04548006381182257</v>
      </c>
      <c r="AR70" s="71">
        <f t="shared" si="47"/>
        <v>0.045585772367064514</v>
      </c>
      <c r="AS70" s="71">
        <f t="shared" si="47"/>
        <v>0.008525402232019141</v>
      </c>
      <c r="AT70" s="71">
        <f t="shared" si="48"/>
        <v>-0.07127334411753827</v>
      </c>
      <c r="AU70" s="71">
        <f t="shared" si="48"/>
        <v>-0.05685450202398701</v>
      </c>
      <c r="AV70" s="71">
        <f t="shared" si="49"/>
        <v>-1</v>
      </c>
      <c r="AW70" s="71" t="e">
        <f t="shared" si="50"/>
        <v>#DIV/0!</v>
      </c>
      <c r="AX70" s="71" t="e">
        <f t="shared" si="51"/>
        <v>#DIV/0!</v>
      </c>
      <c r="AY70" s="71" t="e">
        <f t="shared" si="52"/>
        <v>#DIV/0!</v>
      </c>
      <c r="AZ70" s="71" t="e">
        <f t="shared" si="53"/>
        <v>#DIV/0!</v>
      </c>
      <c r="BA70" s="71" t="e">
        <f t="shared" si="54"/>
        <v>#DIV/0!</v>
      </c>
      <c r="BB70" s="71" t="e">
        <f t="shared" si="55"/>
        <v>#DIV/0!</v>
      </c>
      <c r="BC70" s="71" t="e">
        <f t="shared" si="56"/>
        <v>#DIV/0!</v>
      </c>
      <c r="BD70" s="71" t="e">
        <f t="shared" si="57"/>
        <v>#DIV/0!</v>
      </c>
      <c r="BE70" s="71" t="e">
        <f t="shared" si="58"/>
        <v>#DIV/0!</v>
      </c>
      <c r="BF70" s="82"/>
      <c r="BG70" s="82"/>
    </row>
    <row r="71" spans="1:59" s="81" customFormat="1" ht="15" thickTop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56" t="s">
        <v>49</v>
      </c>
      <c r="Z71" s="86"/>
      <c r="AA71" s="86"/>
      <c r="AB71" s="72">
        <f t="shared" si="33"/>
        <v>0.007817325557911703</v>
      </c>
      <c r="AC71" s="72">
        <f t="shared" si="34"/>
        <v>0.00735629482103306</v>
      </c>
      <c r="AD71" s="72">
        <f t="shared" si="35"/>
        <v>-0.006628762403953381</v>
      </c>
      <c r="AE71" s="72">
        <f t="shared" si="36"/>
        <v>0.051934371608964636</v>
      </c>
      <c r="AF71" s="72">
        <f t="shared" si="37"/>
        <v>0.01075745437526976</v>
      </c>
      <c r="AG71" s="72">
        <f t="shared" si="38"/>
        <v>0.010552629444002593</v>
      </c>
      <c r="AH71" s="72">
        <f t="shared" si="39"/>
        <v>-0.004112836402352049</v>
      </c>
      <c r="AI71" s="72">
        <f t="shared" si="40"/>
        <v>-0.028899602123121038</v>
      </c>
      <c r="AJ71" s="72">
        <f t="shared" si="41"/>
        <v>0.02922235947104701</v>
      </c>
      <c r="AK71" s="72">
        <f t="shared" si="42"/>
        <v>0.016800497501987977</v>
      </c>
      <c r="AL71" s="72">
        <f t="shared" si="43"/>
        <v>-0.012093904285001789</v>
      </c>
      <c r="AM71" s="72">
        <f t="shared" si="44"/>
        <v>0.029993395133404155</v>
      </c>
      <c r="AN71" s="72">
        <f t="shared" si="45"/>
        <v>0.0040174664177359265</v>
      </c>
      <c r="AO71" s="72">
        <f t="shared" si="46"/>
        <v>-0.0004821809397397292</v>
      </c>
      <c r="AP71" s="72">
        <f t="shared" si="47"/>
        <v>0.003326939659909378</v>
      </c>
      <c r="AQ71" s="72">
        <f t="shared" si="47"/>
        <v>-0.014962974476327995</v>
      </c>
      <c r="AR71" s="72">
        <f t="shared" si="47"/>
        <v>0.026314140656085172</v>
      </c>
      <c r="AS71" s="72">
        <f t="shared" si="47"/>
        <v>-0.06410267649939783</v>
      </c>
      <c r="AT71" s="72">
        <f t="shared" si="48"/>
        <v>-0.05667036996416008</v>
      </c>
      <c r="AU71" s="72">
        <f t="shared" si="48"/>
        <v>0.0408611906834313</v>
      </c>
      <c r="AV71" s="72">
        <f t="shared" si="49"/>
        <v>-1</v>
      </c>
      <c r="AW71" s="72" t="e">
        <f t="shared" si="50"/>
        <v>#DIV/0!</v>
      </c>
      <c r="AX71" s="72" t="e">
        <f t="shared" si="51"/>
        <v>#DIV/0!</v>
      </c>
      <c r="AY71" s="72" t="e">
        <f t="shared" si="52"/>
        <v>#DIV/0!</v>
      </c>
      <c r="AZ71" s="72" t="e">
        <f t="shared" si="53"/>
        <v>#DIV/0!</v>
      </c>
      <c r="BA71" s="72" t="e">
        <f t="shared" si="54"/>
        <v>#DIV/0!</v>
      </c>
      <c r="BB71" s="72" t="e">
        <f t="shared" si="55"/>
        <v>#DIV/0!</v>
      </c>
      <c r="BC71" s="72" t="e">
        <f t="shared" si="56"/>
        <v>#DIV/0!</v>
      </c>
      <c r="BD71" s="72" t="e">
        <f t="shared" si="57"/>
        <v>#DIV/0!</v>
      </c>
      <c r="BE71" s="72" t="e">
        <f t="shared" si="58"/>
        <v>#DIV/0!</v>
      </c>
      <c r="BF71" s="83"/>
      <c r="BG71" s="83"/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77"/>
  <sheetViews>
    <sheetView zoomScalePageLayoutView="0" workbookViewId="0" topLeftCell="A1">
      <pane xSplit="26" ySplit="3" topLeftCell="AO4" activePane="bottomRight" state="frozen"/>
      <selection pane="topLeft" activeCell="AP37" sqref="AP37"/>
      <selection pane="topRight" activeCell="AP37" sqref="AP37"/>
      <selection pane="bottomLeft" activeCell="AP37" sqref="AP37"/>
      <selection pane="bottomRight" activeCell="BX28" sqref="BX28"/>
    </sheetView>
  </sheetViews>
  <sheetFormatPr defaultColWidth="9.00390625" defaultRowHeight="13.5"/>
  <cols>
    <col min="1" max="1" width="1.625" style="1" customWidth="1"/>
    <col min="2" max="21" width="1.625" style="1" hidden="1" customWidth="1"/>
    <col min="22" max="24" width="1.625" style="1" customWidth="1"/>
    <col min="25" max="25" width="33.25390625" style="1" customWidth="1"/>
    <col min="26" max="47" width="12.625" style="1" customWidth="1"/>
    <col min="48" max="57" width="15.625" style="1" hidden="1" customWidth="1"/>
    <col min="58" max="58" width="12.625" style="1" customWidth="1"/>
    <col min="59" max="59" width="12.625" style="1" hidden="1" customWidth="1"/>
    <col min="60" max="60" width="12.625" style="1" customWidth="1"/>
    <col min="61" max="16384" width="9.00390625" style="1" customWidth="1"/>
  </cols>
  <sheetData>
    <row r="1" spans="23:26" ht="30" customHeight="1">
      <c r="W1" s="440" t="s">
        <v>214</v>
      </c>
      <c r="X1" s="422"/>
      <c r="Y1" s="422"/>
      <c r="Z1" s="159"/>
    </row>
    <row r="2" spans="23:25" ht="19.5" thickBot="1">
      <c r="W2" s="425" t="s">
        <v>212</v>
      </c>
      <c r="X2" s="422"/>
      <c r="Y2" s="422"/>
    </row>
    <row r="3" spans="23:59" ht="28.5" thickBot="1">
      <c r="W3" s="329" t="s">
        <v>36</v>
      </c>
      <c r="X3" s="330"/>
      <c r="Y3" s="331"/>
      <c r="Z3" s="332" t="s">
        <v>101</v>
      </c>
      <c r="AA3" s="333">
        <v>1990</v>
      </c>
      <c r="AB3" s="333">
        <f aca="true" t="shared" si="0" ref="AB3:BE3">AA3+1</f>
        <v>1991</v>
      </c>
      <c r="AC3" s="333">
        <f t="shared" si="0"/>
        <v>1992</v>
      </c>
      <c r="AD3" s="333">
        <f t="shared" si="0"/>
        <v>1993</v>
      </c>
      <c r="AE3" s="333">
        <f t="shared" si="0"/>
        <v>1994</v>
      </c>
      <c r="AF3" s="333">
        <f t="shared" si="0"/>
        <v>1995</v>
      </c>
      <c r="AG3" s="333">
        <f t="shared" si="0"/>
        <v>1996</v>
      </c>
      <c r="AH3" s="333">
        <f t="shared" si="0"/>
        <v>1997</v>
      </c>
      <c r="AI3" s="333">
        <f t="shared" si="0"/>
        <v>1998</v>
      </c>
      <c r="AJ3" s="333">
        <f t="shared" si="0"/>
        <v>1999</v>
      </c>
      <c r="AK3" s="333">
        <f t="shared" si="0"/>
        <v>2000</v>
      </c>
      <c r="AL3" s="333">
        <f t="shared" si="0"/>
        <v>2001</v>
      </c>
      <c r="AM3" s="333">
        <f t="shared" si="0"/>
        <v>2002</v>
      </c>
      <c r="AN3" s="333">
        <f t="shared" si="0"/>
        <v>2003</v>
      </c>
      <c r="AO3" s="333">
        <f t="shared" si="0"/>
        <v>2004</v>
      </c>
      <c r="AP3" s="333">
        <f>AO3+1</f>
        <v>2005</v>
      </c>
      <c r="AQ3" s="333">
        <f t="shared" si="0"/>
        <v>2006</v>
      </c>
      <c r="AR3" s="333">
        <f t="shared" si="0"/>
        <v>2007</v>
      </c>
      <c r="AS3" s="350">
        <v>2008</v>
      </c>
      <c r="AT3" s="350">
        <v>2009</v>
      </c>
      <c r="AU3" s="350" t="s">
        <v>145</v>
      </c>
      <c r="AV3" s="333" t="e">
        <f t="shared" si="0"/>
        <v>#VALUE!</v>
      </c>
      <c r="AW3" s="333" t="e">
        <f t="shared" si="0"/>
        <v>#VALUE!</v>
      </c>
      <c r="AX3" s="333" t="e">
        <f t="shared" si="0"/>
        <v>#VALUE!</v>
      </c>
      <c r="AY3" s="333" t="e">
        <f t="shared" si="0"/>
        <v>#VALUE!</v>
      </c>
      <c r="AZ3" s="333" t="e">
        <f t="shared" si="0"/>
        <v>#VALUE!</v>
      </c>
      <c r="BA3" s="333" t="e">
        <f t="shared" si="0"/>
        <v>#VALUE!</v>
      </c>
      <c r="BB3" s="333" t="e">
        <f t="shared" si="0"/>
        <v>#VALUE!</v>
      </c>
      <c r="BC3" s="333" t="e">
        <f t="shared" si="0"/>
        <v>#VALUE!</v>
      </c>
      <c r="BD3" s="333" t="e">
        <f t="shared" si="0"/>
        <v>#VALUE!</v>
      </c>
      <c r="BE3" s="333" t="e">
        <f t="shared" si="0"/>
        <v>#VALUE!</v>
      </c>
      <c r="BF3" s="334" t="s">
        <v>37</v>
      </c>
      <c r="BG3" s="76" t="s">
        <v>38</v>
      </c>
    </row>
    <row r="4" spans="23:60" ht="14.25">
      <c r="W4" s="123" t="s">
        <v>57</v>
      </c>
      <c r="X4" s="125"/>
      <c r="Y4" s="126"/>
      <c r="Z4" s="298">
        <f aca="true" t="shared" si="1" ref="Z4:AS4">SUM(Z5,Z6,Z15,Z20)</f>
        <v>1059075.8665464695</v>
      </c>
      <c r="AA4" s="298">
        <f t="shared" si="1"/>
        <v>1059143.7363701062</v>
      </c>
      <c r="AB4" s="298">
        <f t="shared" si="1"/>
        <v>1066628.0507543078</v>
      </c>
      <c r="AC4" s="298">
        <f t="shared" si="1"/>
        <v>1073684.899100891</v>
      </c>
      <c r="AD4" s="298">
        <f t="shared" si="1"/>
        <v>1067559.8252931125</v>
      </c>
      <c r="AE4" s="298">
        <f t="shared" si="1"/>
        <v>1122949.9094915595</v>
      </c>
      <c r="AF4" s="298">
        <f t="shared" si="1"/>
        <v>1135266.5189294668</v>
      </c>
      <c r="AG4" s="298">
        <f t="shared" si="1"/>
        <v>1147123.4612483406</v>
      </c>
      <c r="AH4" s="298">
        <f t="shared" si="1"/>
        <v>1143371.5691941038</v>
      </c>
      <c r="AI4" s="298">
        <f t="shared" si="1"/>
        <v>1113064.652002945</v>
      </c>
      <c r="AJ4" s="298">
        <f t="shared" si="1"/>
        <v>1147923.4663119405</v>
      </c>
      <c r="AK4" s="298">
        <f t="shared" si="1"/>
        <v>1166901.9480878308</v>
      </c>
      <c r="AL4" s="298">
        <f t="shared" si="1"/>
        <v>1153217.1679898398</v>
      </c>
      <c r="AM4" s="298">
        <f t="shared" si="1"/>
        <v>1192871.9771158365</v>
      </c>
      <c r="AN4" s="298">
        <f t="shared" si="1"/>
        <v>1198075.5396492006</v>
      </c>
      <c r="AO4" s="298">
        <f t="shared" si="1"/>
        <v>1198420.9607322954</v>
      </c>
      <c r="AP4" s="298">
        <f t="shared" si="1"/>
        <v>1202573.2133610537</v>
      </c>
      <c r="AQ4" s="298">
        <f t="shared" si="1"/>
        <v>1185109.490361936</v>
      </c>
      <c r="AR4" s="298">
        <f t="shared" si="1"/>
        <v>1218496.3941006502</v>
      </c>
      <c r="AS4" s="298">
        <f t="shared" si="1"/>
        <v>1138441.4072506449</v>
      </c>
      <c r="AT4" s="298">
        <f>SUM(AT5,AT6,AT15,AT20)</f>
        <v>1075225.827086335</v>
      </c>
      <c r="AU4" s="298">
        <f>SUM(AU5,AU6,AU15,AU20)</f>
        <v>1122478.577997353</v>
      </c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8"/>
      <c r="BH4" s="235"/>
    </row>
    <row r="5" spans="23:59" ht="14.25">
      <c r="W5" s="124"/>
      <c r="X5" s="88" t="s">
        <v>39</v>
      </c>
      <c r="Y5" s="90"/>
      <c r="Z5" s="279">
        <v>67857.73000644721</v>
      </c>
      <c r="AA5" s="279">
        <v>67833.95308720844</v>
      </c>
      <c r="AB5" s="279">
        <v>68776.8917375803</v>
      </c>
      <c r="AC5" s="279">
        <v>68979.31439545099</v>
      </c>
      <c r="AD5" s="279">
        <v>67176.67798400903</v>
      </c>
      <c r="AE5" s="279">
        <v>73975.1436468286</v>
      </c>
      <c r="AF5" s="279">
        <v>72991.76006212807</v>
      </c>
      <c r="AG5" s="279">
        <v>71474.01104244683</v>
      </c>
      <c r="AH5" s="279">
        <v>72270.06287011132</v>
      </c>
      <c r="AI5" s="279">
        <v>73146.06899236783</v>
      </c>
      <c r="AJ5" s="279">
        <v>72093.99005527748</v>
      </c>
      <c r="AK5" s="279">
        <v>70766.46210211515</v>
      </c>
      <c r="AL5" s="279">
        <v>68937.5029119458</v>
      </c>
      <c r="AM5" s="279">
        <v>76612.63620822201</v>
      </c>
      <c r="AN5" s="279">
        <v>73792.82766049216</v>
      </c>
      <c r="AO5" s="279">
        <v>73888.81123102852</v>
      </c>
      <c r="AP5" s="279">
        <v>79322.76095961058</v>
      </c>
      <c r="AQ5" s="279">
        <v>76958.55038510426</v>
      </c>
      <c r="AR5" s="279">
        <v>82922.92468920792</v>
      </c>
      <c r="AS5" s="279">
        <v>79095.5689027349</v>
      </c>
      <c r="AT5" s="279">
        <v>80024.10060969787</v>
      </c>
      <c r="AU5" s="279">
        <v>80066.04307679855</v>
      </c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4"/>
    </row>
    <row r="6" spans="23:59" ht="14.25">
      <c r="W6" s="124"/>
      <c r="X6" s="105" t="s">
        <v>40</v>
      </c>
      <c r="Y6" s="108"/>
      <c r="Z6" s="286">
        <f>SUM(Z7:Z14)</f>
        <v>482111.7640299221</v>
      </c>
      <c r="AA6" s="286">
        <f aca="true" t="shared" si="2" ref="AA6:AR6">SUM(AA7:AA14)</f>
        <v>482168.9144645741</v>
      </c>
      <c r="AB6" s="286">
        <f t="shared" si="2"/>
        <v>476070.85077485745</v>
      </c>
      <c r="AC6" s="286">
        <f t="shared" si="2"/>
        <v>466385.68607030145</v>
      </c>
      <c r="AD6" s="286">
        <f t="shared" si="2"/>
        <v>455314.49201192276</v>
      </c>
      <c r="AE6" s="286">
        <f t="shared" si="2"/>
        <v>472931.84308146324</v>
      </c>
      <c r="AF6" s="286">
        <f t="shared" si="2"/>
        <v>471458.5162718058</v>
      </c>
      <c r="AG6" s="286">
        <f t="shared" si="2"/>
        <v>480158.9924266801</v>
      </c>
      <c r="AH6" s="286">
        <f t="shared" si="2"/>
        <v>480442.39260556723</v>
      </c>
      <c r="AI6" s="286">
        <f t="shared" si="2"/>
        <v>444864.56003160507</v>
      </c>
      <c r="AJ6" s="286">
        <f t="shared" si="2"/>
        <v>456452.3190695422</v>
      </c>
      <c r="AK6" s="286">
        <f t="shared" si="2"/>
        <v>467195.5733743612</v>
      </c>
      <c r="AL6" s="286">
        <f t="shared" si="2"/>
        <v>449633.20365291135</v>
      </c>
      <c r="AM6" s="286">
        <f t="shared" si="2"/>
        <v>461164.54735925107</v>
      </c>
      <c r="AN6" s="286">
        <f t="shared" si="2"/>
        <v>465025.5108832395</v>
      </c>
      <c r="AO6" s="286">
        <f t="shared" si="2"/>
        <v>465316.40194060415</v>
      </c>
      <c r="AP6" s="286">
        <f t="shared" si="2"/>
        <v>459266.9024473106</v>
      </c>
      <c r="AQ6" s="286">
        <f t="shared" si="2"/>
        <v>456983.78609931655</v>
      </c>
      <c r="AR6" s="286">
        <f t="shared" si="2"/>
        <v>467463.69281228085</v>
      </c>
      <c r="AS6" s="286">
        <f>SUM(AS7:AS14)</f>
        <v>418990.58733515727</v>
      </c>
      <c r="AT6" s="286">
        <f>SUM(AT7:AT14)</f>
        <v>388078.74310722144</v>
      </c>
      <c r="AU6" s="286">
        <f>SUM(AU7:AU14)</f>
        <v>421047.6365939734</v>
      </c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10"/>
    </row>
    <row r="7" spans="23:59" ht="14.25">
      <c r="W7" s="124"/>
      <c r="X7" s="106"/>
      <c r="Y7" s="50" t="s">
        <v>140</v>
      </c>
      <c r="Z7" s="281">
        <v>38539.82526031857</v>
      </c>
      <c r="AA7" s="281">
        <v>38556.428334305994</v>
      </c>
      <c r="AB7" s="281">
        <v>40562.42727289736</v>
      </c>
      <c r="AC7" s="281">
        <v>40911.63801243888</v>
      </c>
      <c r="AD7" s="281">
        <v>40259.244857226586</v>
      </c>
      <c r="AE7" s="281">
        <v>39845.67937733074</v>
      </c>
      <c r="AF7" s="281">
        <v>38598.517939862504</v>
      </c>
      <c r="AG7" s="281">
        <v>39492.191742252166</v>
      </c>
      <c r="AH7" s="281">
        <v>38158.82798137455</v>
      </c>
      <c r="AI7" s="281">
        <v>36424.424853156655</v>
      </c>
      <c r="AJ7" s="281">
        <v>35306.10155989395</v>
      </c>
      <c r="AK7" s="281">
        <v>32706.349387599214</v>
      </c>
      <c r="AL7" s="281">
        <v>31651.250621602336</v>
      </c>
      <c r="AM7" s="281">
        <v>31114.151307738946</v>
      </c>
      <c r="AN7" s="281">
        <v>30041.243685219633</v>
      </c>
      <c r="AO7" s="281">
        <v>29890.38145419416</v>
      </c>
      <c r="AP7" s="281">
        <v>28994.14798916907</v>
      </c>
      <c r="AQ7" s="281">
        <v>27271.871946429852</v>
      </c>
      <c r="AR7" s="281">
        <v>25962.024119347552</v>
      </c>
      <c r="AS7" s="281">
        <v>23252.992973905926</v>
      </c>
      <c r="AT7" s="281">
        <v>22907.957019516143</v>
      </c>
      <c r="AU7" s="281">
        <v>23354.4405514758</v>
      </c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101"/>
      <c r="BG7" s="102"/>
    </row>
    <row r="8" spans="23:59" ht="14.25">
      <c r="W8" s="124"/>
      <c r="X8" s="106"/>
      <c r="Y8" s="51" t="s">
        <v>67</v>
      </c>
      <c r="Z8" s="281">
        <v>30022.75118162293</v>
      </c>
      <c r="AA8" s="281">
        <v>30023.216832440856</v>
      </c>
      <c r="AB8" s="281">
        <v>29896.57447029136</v>
      </c>
      <c r="AC8" s="281">
        <v>29305.24883366104</v>
      </c>
      <c r="AD8" s="281">
        <v>29243.943099132084</v>
      </c>
      <c r="AE8" s="281">
        <v>30535.18041588045</v>
      </c>
      <c r="AF8" s="281">
        <v>31678.463592073953</v>
      </c>
      <c r="AG8" s="281">
        <v>31844.579244628367</v>
      </c>
      <c r="AH8" s="281">
        <v>31640.662345178083</v>
      </c>
      <c r="AI8" s="281">
        <v>30035.282766827073</v>
      </c>
      <c r="AJ8" s="281">
        <v>30639.733582439898</v>
      </c>
      <c r="AK8" s="281">
        <v>31304.61787921608</v>
      </c>
      <c r="AL8" s="281">
        <v>30489.170689950573</v>
      </c>
      <c r="AM8" s="281">
        <v>30292.829867603345</v>
      </c>
      <c r="AN8" s="281">
        <v>29961.557240804977</v>
      </c>
      <c r="AO8" s="281">
        <v>29413.09664352113</v>
      </c>
      <c r="AP8" s="281">
        <v>27947.47076198976</v>
      </c>
      <c r="AQ8" s="281">
        <v>26502.892668927587</v>
      </c>
      <c r="AR8" s="281">
        <v>26466.737926881193</v>
      </c>
      <c r="AS8" s="281">
        <v>24171.882139739253</v>
      </c>
      <c r="AT8" s="281">
        <v>21944.84336154633</v>
      </c>
      <c r="AU8" s="281">
        <v>21301.10760769285</v>
      </c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101"/>
      <c r="BG8" s="102"/>
    </row>
    <row r="9" spans="23:59" ht="14.25">
      <c r="W9" s="124"/>
      <c r="X9" s="106"/>
      <c r="Y9" s="87" t="s">
        <v>68</v>
      </c>
      <c r="Z9" s="281">
        <v>60570.73438429285</v>
      </c>
      <c r="AA9" s="281">
        <v>60571.71296775696</v>
      </c>
      <c r="AB9" s="281">
        <v>63483.83081074628</v>
      </c>
      <c r="AC9" s="281">
        <v>64082.70165032526</v>
      </c>
      <c r="AD9" s="281">
        <v>65417.613510632866</v>
      </c>
      <c r="AE9" s="281">
        <v>69055.98472652875</v>
      </c>
      <c r="AF9" s="281">
        <v>69983.1268924512</v>
      </c>
      <c r="AG9" s="281">
        <v>71190.76040919965</v>
      </c>
      <c r="AH9" s="281">
        <v>71971.75857007795</v>
      </c>
      <c r="AI9" s="281">
        <v>56115.36903790952</v>
      </c>
      <c r="AJ9" s="281">
        <v>59222.447846255985</v>
      </c>
      <c r="AK9" s="281">
        <v>60973.518319798066</v>
      </c>
      <c r="AL9" s="281">
        <v>57991.87511570463</v>
      </c>
      <c r="AM9" s="281">
        <v>58228.872851090404</v>
      </c>
      <c r="AN9" s="281">
        <v>57323.76369753453</v>
      </c>
      <c r="AO9" s="281">
        <v>57586.6994131669</v>
      </c>
      <c r="AP9" s="281">
        <v>56973.850955257716</v>
      </c>
      <c r="AQ9" s="281">
        <v>57962.84003835956</v>
      </c>
      <c r="AR9" s="281">
        <v>60149.015499476685</v>
      </c>
      <c r="AS9" s="281">
        <v>53771.166354133704</v>
      </c>
      <c r="AT9" s="281">
        <v>51503.309142336504</v>
      </c>
      <c r="AU9" s="281">
        <v>52364.01377581576</v>
      </c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101"/>
      <c r="BG9" s="102"/>
    </row>
    <row r="10" spans="23:59" ht="14.25">
      <c r="W10" s="124"/>
      <c r="X10" s="106"/>
      <c r="Y10" s="87" t="s">
        <v>69</v>
      </c>
      <c r="Z10" s="281">
        <v>43718.25453533312</v>
      </c>
      <c r="AA10" s="281">
        <v>43718.737570774334</v>
      </c>
      <c r="AB10" s="281">
        <v>44715.847687838206</v>
      </c>
      <c r="AC10" s="281">
        <v>44789.60518686853</v>
      </c>
      <c r="AD10" s="281">
        <v>45098.174511572965</v>
      </c>
      <c r="AE10" s="281">
        <v>46222.306950531085</v>
      </c>
      <c r="AF10" s="281">
        <v>46358.28253724126</v>
      </c>
      <c r="AG10" s="281">
        <v>46530.8455729252</v>
      </c>
      <c r="AH10" s="281">
        <v>45688.37590608589</v>
      </c>
      <c r="AI10" s="281">
        <v>36932.93075060437</v>
      </c>
      <c r="AJ10" s="281">
        <v>37527.64765946874</v>
      </c>
      <c r="AK10" s="281">
        <v>38929.02743984091</v>
      </c>
      <c r="AL10" s="281">
        <v>37259.861855242794</v>
      </c>
      <c r="AM10" s="281">
        <v>36883.9326552988</v>
      </c>
      <c r="AN10" s="281">
        <v>38395.85934979286</v>
      </c>
      <c r="AO10" s="281">
        <v>36187.1772002496</v>
      </c>
      <c r="AP10" s="281">
        <v>35602.53109515876</v>
      </c>
      <c r="AQ10" s="281">
        <v>35773.06836104325</v>
      </c>
      <c r="AR10" s="281">
        <v>35980.89454236577</v>
      </c>
      <c r="AS10" s="281">
        <v>34058.46408804962</v>
      </c>
      <c r="AT10" s="281">
        <v>31487.824302753328</v>
      </c>
      <c r="AU10" s="281">
        <v>31791.160109416196</v>
      </c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101"/>
      <c r="BG10" s="102"/>
    </row>
    <row r="11" spans="23:59" ht="14.25">
      <c r="W11" s="124"/>
      <c r="X11" s="106"/>
      <c r="Y11" s="87" t="s">
        <v>70</v>
      </c>
      <c r="Z11" s="281">
        <v>169872.01511485662</v>
      </c>
      <c r="AA11" s="281">
        <v>169873.63364599066</v>
      </c>
      <c r="AB11" s="281">
        <v>164666.66701387728</v>
      </c>
      <c r="AC11" s="281">
        <v>157420.03309761945</v>
      </c>
      <c r="AD11" s="281">
        <v>155344.94410648642</v>
      </c>
      <c r="AE11" s="281">
        <v>159193.25166299852</v>
      </c>
      <c r="AF11" s="281">
        <v>159603.88154999499</v>
      </c>
      <c r="AG11" s="281">
        <v>160838.76828605917</v>
      </c>
      <c r="AH11" s="281">
        <v>162782.55536051746</v>
      </c>
      <c r="AI11" s="281">
        <v>151264.8557635374</v>
      </c>
      <c r="AJ11" s="281">
        <v>158746.8407920049</v>
      </c>
      <c r="AK11" s="281">
        <v>164123.03826835385</v>
      </c>
      <c r="AL11" s="281">
        <v>159567.90704152937</v>
      </c>
      <c r="AM11" s="281">
        <v>166242.0807567512</v>
      </c>
      <c r="AN11" s="281">
        <v>168728.16063646757</v>
      </c>
      <c r="AO11" s="281">
        <v>168214.05546762285</v>
      </c>
      <c r="AP11" s="281">
        <v>166098.55774990242</v>
      </c>
      <c r="AQ11" s="281">
        <v>167812.78380167103</v>
      </c>
      <c r="AR11" s="281">
        <v>176055.00769408752</v>
      </c>
      <c r="AS11" s="281">
        <v>156625.54390290062</v>
      </c>
      <c r="AT11" s="281">
        <v>145699.82801376013</v>
      </c>
      <c r="AU11" s="281">
        <v>162280.74310633435</v>
      </c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101"/>
      <c r="BG11" s="102"/>
    </row>
    <row r="12" spans="23:59" ht="14.25">
      <c r="W12" s="124"/>
      <c r="X12" s="106"/>
      <c r="Y12" s="87" t="s">
        <v>71</v>
      </c>
      <c r="Z12" s="281">
        <v>31337.491092380522</v>
      </c>
      <c r="AA12" s="281">
        <v>31339.73708356748</v>
      </c>
      <c r="AB12" s="281">
        <v>32020.34073675669</v>
      </c>
      <c r="AC12" s="281">
        <v>31996.2440136085</v>
      </c>
      <c r="AD12" s="281">
        <v>29905.97813577613</v>
      </c>
      <c r="AE12" s="281">
        <v>33272.61434042782</v>
      </c>
      <c r="AF12" s="281">
        <v>32968.127743681354</v>
      </c>
      <c r="AG12" s="281">
        <v>34232.79996589945</v>
      </c>
      <c r="AH12" s="281">
        <v>31360.739915824153</v>
      </c>
      <c r="AI12" s="281">
        <v>26609.015267380684</v>
      </c>
      <c r="AJ12" s="281">
        <v>27631.976597412275</v>
      </c>
      <c r="AK12" s="281">
        <v>29319.784115724608</v>
      </c>
      <c r="AL12" s="281">
        <v>27527.984729701766</v>
      </c>
      <c r="AM12" s="281">
        <v>30203.203619436194</v>
      </c>
      <c r="AN12" s="281">
        <v>32442.66462323405</v>
      </c>
      <c r="AO12" s="281">
        <v>32823.404223177655</v>
      </c>
      <c r="AP12" s="281">
        <v>34255.14724255196</v>
      </c>
      <c r="AQ12" s="281">
        <v>36436.48633080832</v>
      </c>
      <c r="AR12" s="281">
        <v>40057.03914187686</v>
      </c>
      <c r="AS12" s="281">
        <v>35375.34352436832</v>
      </c>
      <c r="AT12" s="281">
        <v>30253.15483226091</v>
      </c>
      <c r="AU12" s="281">
        <v>32330.93262896116</v>
      </c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101"/>
      <c r="BG12" s="102"/>
    </row>
    <row r="13" spans="23:59" ht="14.25">
      <c r="W13" s="124"/>
      <c r="X13" s="106"/>
      <c r="Y13" s="87" t="s">
        <v>72</v>
      </c>
      <c r="Z13" s="281">
        <v>-24063.915752283516</v>
      </c>
      <c r="AA13" s="281">
        <v>-23477.45449987139</v>
      </c>
      <c r="AB13" s="281">
        <v>-23640.762950684555</v>
      </c>
      <c r="AC13" s="281">
        <v>-23660.11088429654</v>
      </c>
      <c r="AD13" s="281">
        <v>-24670.958579394635</v>
      </c>
      <c r="AE13" s="281">
        <v>-23660.487637735394</v>
      </c>
      <c r="AF13" s="281">
        <v>-23326.138457471217</v>
      </c>
      <c r="AG13" s="281">
        <v>-22422.91445489815</v>
      </c>
      <c r="AH13" s="281">
        <v>-16441.689279145427</v>
      </c>
      <c r="AI13" s="281">
        <v>-15274.134940681255</v>
      </c>
      <c r="AJ13" s="281">
        <v>-15601.084253840254</v>
      </c>
      <c r="AK13" s="281">
        <v>-13951.15963554821</v>
      </c>
      <c r="AL13" s="281">
        <v>-13436.215928444699</v>
      </c>
      <c r="AM13" s="281">
        <v>-13994.059518016827</v>
      </c>
      <c r="AN13" s="281">
        <v>-13748.022236245735</v>
      </c>
      <c r="AO13" s="281">
        <v>-11928.401758652908</v>
      </c>
      <c r="AP13" s="281">
        <v>-7502.0577815209635</v>
      </c>
      <c r="AQ13" s="281">
        <v>-7527.675045179636</v>
      </c>
      <c r="AR13" s="281">
        <v>-6365.674150474235</v>
      </c>
      <c r="AS13" s="281">
        <v>-1538.577038288519</v>
      </c>
      <c r="AT13" s="281">
        <v>-2753.7425333807255</v>
      </c>
      <c r="AU13" s="281">
        <v>-4971.190969013188</v>
      </c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101"/>
      <c r="BG13" s="102"/>
    </row>
    <row r="14" spans="23:59" ht="14.25">
      <c r="W14" s="124"/>
      <c r="X14" s="107"/>
      <c r="Y14" s="87" t="s">
        <v>73</v>
      </c>
      <c r="Z14" s="288">
        <v>132114.608213401</v>
      </c>
      <c r="AA14" s="288">
        <v>131562.90252960916</v>
      </c>
      <c r="AB14" s="288">
        <v>124365.92573313485</v>
      </c>
      <c r="AC14" s="288">
        <v>121540.3261600763</v>
      </c>
      <c r="AD14" s="288">
        <v>114715.55237049033</v>
      </c>
      <c r="AE14" s="288">
        <v>118467.31324550131</v>
      </c>
      <c r="AF14" s="288">
        <v>115594.25447397173</v>
      </c>
      <c r="AG14" s="288">
        <v>118451.9616606143</v>
      </c>
      <c r="AH14" s="288">
        <v>115281.16180565464</v>
      </c>
      <c r="AI14" s="288">
        <v>122756.81653287064</v>
      </c>
      <c r="AJ14" s="288">
        <v>122978.65528590675</v>
      </c>
      <c r="AK14" s="288">
        <v>123790.39759937668</v>
      </c>
      <c r="AL14" s="288">
        <v>118581.36952762457</v>
      </c>
      <c r="AM14" s="288">
        <v>122193.535819349</v>
      </c>
      <c r="AN14" s="288">
        <v>121880.2838864316</v>
      </c>
      <c r="AO14" s="288">
        <v>123129.98929732485</v>
      </c>
      <c r="AP14" s="288">
        <v>116897.25443480187</v>
      </c>
      <c r="AQ14" s="288">
        <v>112751.5179972566</v>
      </c>
      <c r="AR14" s="288">
        <v>109158.64803871955</v>
      </c>
      <c r="AS14" s="288">
        <v>93273.77139034838</v>
      </c>
      <c r="AT14" s="288">
        <v>87035.56896842882</v>
      </c>
      <c r="AU14" s="288">
        <v>102596.42978329043</v>
      </c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9"/>
      <c r="BG14" s="100"/>
    </row>
    <row r="15" spans="23:59" ht="14.25">
      <c r="W15" s="124"/>
      <c r="X15" s="117" t="s">
        <v>41</v>
      </c>
      <c r="Y15" s="119"/>
      <c r="Z15" s="290">
        <f>SUM(Z16:Z19)</f>
        <v>217371.30450071915</v>
      </c>
      <c r="AA15" s="290">
        <f aca="true" t="shared" si="3" ref="AA15:AR15">SUM(AA16:AA19)</f>
        <v>217379.28690536454</v>
      </c>
      <c r="AB15" s="290">
        <f t="shared" si="3"/>
        <v>228856.83908643317</v>
      </c>
      <c r="AC15" s="290">
        <f t="shared" si="3"/>
        <v>233454.9471533094</v>
      </c>
      <c r="AD15" s="290">
        <f t="shared" si="3"/>
        <v>237970.62043337166</v>
      </c>
      <c r="AE15" s="290">
        <f t="shared" si="3"/>
        <v>250403.71128854604</v>
      </c>
      <c r="AF15" s="290">
        <f t="shared" si="3"/>
        <v>257579.44882690939</v>
      </c>
      <c r="AG15" s="290">
        <f t="shared" si="3"/>
        <v>263032.81806756376</v>
      </c>
      <c r="AH15" s="290">
        <f t="shared" si="3"/>
        <v>264793.7782329332</v>
      </c>
      <c r="AI15" s="290">
        <f t="shared" si="3"/>
        <v>263743.51042558503</v>
      </c>
      <c r="AJ15" s="290">
        <f t="shared" si="3"/>
        <v>266186.18216303416</v>
      </c>
      <c r="AK15" s="290">
        <f t="shared" si="3"/>
        <v>265320.62705455994</v>
      </c>
      <c r="AL15" s="290">
        <f t="shared" si="3"/>
        <v>267363.6712477026</v>
      </c>
      <c r="AM15" s="290">
        <f t="shared" si="3"/>
        <v>262260.59868452576</v>
      </c>
      <c r="AN15" s="290">
        <f t="shared" si="3"/>
        <v>260143.89544888717</v>
      </c>
      <c r="AO15" s="290">
        <f t="shared" si="3"/>
        <v>259478.8793449877</v>
      </c>
      <c r="AP15" s="290">
        <f t="shared" si="3"/>
        <v>254186.0106211176</v>
      </c>
      <c r="AQ15" s="290">
        <f t="shared" si="3"/>
        <v>250521.39624681004</v>
      </c>
      <c r="AR15" s="290">
        <f t="shared" si="3"/>
        <v>245446.73489812567</v>
      </c>
      <c r="AS15" s="290">
        <f>SUM(AS16:AS19)</f>
        <v>235484.86341509406</v>
      </c>
      <c r="AT15" s="290">
        <f>SUM(AT16:AT19)</f>
        <v>229947.22413144988</v>
      </c>
      <c r="AU15" s="290">
        <f>SUM(AU16:AU19)</f>
        <v>232068.97165425628</v>
      </c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1"/>
    </row>
    <row r="16" spans="23:59" ht="14.25">
      <c r="W16" s="124"/>
      <c r="X16" s="118"/>
      <c r="Y16" s="50" t="s">
        <v>42</v>
      </c>
      <c r="Z16" s="281">
        <v>7162.41373467297</v>
      </c>
      <c r="AA16" s="281">
        <v>7162.41373467297</v>
      </c>
      <c r="AB16" s="281">
        <v>7762.960481416881</v>
      </c>
      <c r="AC16" s="281">
        <v>8291.472027621348</v>
      </c>
      <c r="AD16" s="281">
        <v>8688.764321731926</v>
      </c>
      <c r="AE16" s="281">
        <v>9153.16177100551</v>
      </c>
      <c r="AF16" s="281">
        <v>10278.29057964515</v>
      </c>
      <c r="AG16" s="281">
        <v>10086.072696871752</v>
      </c>
      <c r="AH16" s="281">
        <v>10744.189447108492</v>
      </c>
      <c r="AI16" s="281">
        <v>10709.474289425121</v>
      </c>
      <c r="AJ16" s="281">
        <v>10531.517510201822</v>
      </c>
      <c r="AK16" s="281">
        <v>10677.13098467719</v>
      </c>
      <c r="AL16" s="281">
        <v>10724.198612064289</v>
      </c>
      <c r="AM16" s="281">
        <v>10933.837362880104</v>
      </c>
      <c r="AN16" s="281">
        <v>11063.17716772301</v>
      </c>
      <c r="AO16" s="281">
        <v>10663.394897683744</v>
      </c>
      <c r="AP16" s="281">
        <v>10798.81815599994</v>
      </c>
      <c r="AQ16" s="281">
        <v>11178.230719633708</v>
      </c>
      <c r="AR16" s="281">
        <v>10875.772004529685</v>
      </c>
      <c r="AS16" s="281">
        <v>10277.1381635107</v>
      </c>
      <c r="AT16" s="281">
        <v>9781.299830917342</v>
      </c>
      <c r="AU16" s="281">
        <v>9193.001735720714</v>
      </c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101"/>
      <c r="BG16" s="102"/>
    </row>
    <row r="17" spans="23:59" ht="14.25">
      <c r="W17" s="124"/>
      <c r="X17" s="118"/>
      <c r="Y17" s="51" t="s">
        <v>43</v>
      </c>
      <c r="Z17" s="281">
        <v>189227.8763824253</v>
      </c>
      <c r="AA17" s="281">
        <v>189227.8763824253</v>
      </c>
      <c r="AB17" s="281">
        <v>199472.2979832289</v>
      </c>
      <c r="AC17" s="281">
        <v>203591.17181375672</v>
      </c>
      <c r="AD17" s="281">
        <v>208310.41730265503</v>
      </c>
      <c r="AE17" s="281">
        <v>219481.13744861685</v>
      </c>
      <c r="AF17" s="281">
        <v>225381.44878737038</v>
      </c>
      <c r="AG17" s="281">
        <v>230301.59503873638</v>
      </c>
      <c r="AH17" s="281">
        <v>230682.07338969587</v>
      </c>
      <c r="AI17" s="281">
        <v>231670.31388101645</v>
      </c>
      <c r="AJ17" s="281">
        <v>234121.39322831342</v>
      </c>
      <c r="AK17" s="281">
        <v>232827.35019457145</v>
      </c>
      <c r="AL17" s="281">
        <v>235321.839961518</v>
      </c>
      <c r="AM17" s="281">
        <v>229309.64312064392</v>
      </c>
      <c r="AN17" s="281">
        <v>227122.05628008506</v>
      </c>
      <c r="AO17" s="281">
        <v>228194.68742674985</v>
      </c>
      <c r="AP17" s="281">
        <v>222652.18258701707</v>
      </c>
      <c r="AQ17" s="281">
        <v>219194.2022508679</v>
      </c>
      <c r="AR17" s="281">
        <v>214161.33854801246</v>
      </c>
      <c r="AS17" s="281">
        <v>205933.49346957044</v>
      </c>
      <c r="AT17" s="281">
        <v>201947.94285493784</v>
      </c>
      <c r="AU17" s="281">
        <v>204318.95515165868</v>
      </c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101"/>
      <c r="BG17" s="102"/>
    </row>
    <row r="18" spans="23:59" ht="14.25">
      <c r="W18" s="124"/>
      <c r="X18" s="118"/>
      <c r="Y18" s="51" t="s">
        <v>44</v>
      </c>
      <c r="Z18" s="281">
        <v>7250.065256733024</v>
      </c>
      <c r="AA18" s="281">
        <v>7258.047661378403</v>
      </c>
      <c r="AB18" s="281">
        <v>7312.029068845143</v>
      </c>
      <c r="AC18" s="281">
        <v>7492.722052898713</v>
      </c>
      <c r="AD18" s="281">
        <v>7091.130569355865</v>
      </c>
      <c r="AE18" s="281">
        <v>7563.397531520066</v>
      </c>
      <c r="AF18" s="281">
        <v>7232.287162148774</v>
      </c>
      <c r="AG18" s="281">
        <v>7090.351120572602</v>
      </c>
      <c r="AH18" s="281">
        <v>6839.143951194342</v>
      </c>
      <c r="AI18" s="281">
        <v>6662.8303604474895</v>
      </c>
      <c r="AJ18" s="281">
        <v>6896.351753683261</v>
      </c>
      <c r="AK18" s="281">
        <v>6951.51304814122</v>
      </c>
      <c r="AL18" s="281">
        <v>6920.285881717886</v>
      </c>
      <c r="AM18" s="281">
        <v>7447.8088028462325</v>
      </c>
      <c r="AN18" s="281">
        <v>7825.261741714969</v>
      </c>
      <c r="AO18" s="281">
        <v>7712.910288512473</v>
      </c>
      <c r="AP18" s="281">
        <v>7820.036661926503</v>
      </c>
      <c r="AQ18" s="281">
        <v>7508.904266221432</v>
      </c>
      <c r="AR18" s="281">
        <v>8239.660237423532</v>
      </c>
      <c r="AS18" s="281">
        <v>7986.046450572462</v>
      </c>
      <c r="AT18" s="281">
        <v>7627.476685859633</v>
      </c>
      <c r="AU18" s="281">
        <v>7624.1750694408765</v>
      </c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101"/>
      <c r="BG18" s="102"/>
    </row>
    <row r="19" spans="23:59" ht="14.25">
      <c r="W19" s="124"/>
      <c r="X19" s="118"/>
      <c r="Y19" s="51" t="s">
        <v>45</v>
      </c>
      <c r="Z19" s="281">
        <v>13730.94912688786</v>
      </c>
      <c r="AA19" s="281">
        <v>13730.94912688786</v>
      </c>
      <c r="AB19" s="281">
        <v>14309.55155294225</v>
      </c>
      <c r="AC19" s="281">
        <v>14079.581259032584</v>
      </c>
      <c r="AD19" s="281">
        <v>13880.308239628856</v>
      </c>
      <c r="AE19" s="281">
        <v>14206.014537403604</v>
      </c>
      <c r="AF19" s="281">
        <v>14687.422297745108</v>
      </c>
      <c r="AG19" s="281">
        <v>15554.799211383024</v>
      </c>
      <c r="AH19" s="281">
        <v>16528.371444934513</v>
      </c>
      <c r="AI19" s="281">
        <v>14700.891894695958</v>
      </c>
      <c r="AJ19" s="281">
        <v>14636.919670835683</v>
      </c>
      <c r="AK19" s="281">
        <v>14864.632827170073</v>
      </c>
      <c r="AL19" s="281">
        <v>14397.346792402419</v>
      </c>
      <c r="AM19" s="281">
        <v>14569.309398155503</v>
      </c>
      <c r="AN19" s="281">
        <v>14133.400259364134</v>
      </c>
      <c r="AO19" s="281">
        <v>12907.886732041636</v>
      </c>
      <c r="AP19" s="281">
        <v>12914.973216174069</v>
      </c>
      <c r="AQ19" s="281">
        <v>12640.059010086989</v>
      </c>
      <c r="AR19" s="281">
        <v>12169.964108160002</v>
      </c>
      <c r="AS19" s="281">
        <v>11288.18533144045</v>
      </c>
      <c r="AT19" s="281">
        <v>10590.504759735048</v>
      </c>
      <c r="AU19" s="281">
        <v>10932.839697435982</v>
      </c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101"/>
      <c r="BG19" s="102"/>
    </row>
    <row r="20" spans="23:59" ht="14.25">
      <c r="W20" s="124"/>
      <c r="X20" s="111" t="s">
        <v>46</v>
      </c>
      <c r="Y20" s="114"/>
      <c r="Z20" s="292">
        <f>SUM(Z21:Z22)</f>
        <v>291735.06800938107</v>
      </c>
      <c r="AA20" s="292">
        <f aca="true" t="shared" si="4" ref="AA20:AR20">SUM(AA21:AA22)</f>
        <v>291761.58191295917</v>
      </c>
      <c r="AB20" s="292">
        <f t="shared" si="4"/>
        <v>292923.4691554369</v>
      </c>
      <c r="AC20" s="292">
        <f t="shared" si="4"/>
        <v>304864.95148182934</v>
      </c>
      <c r="AD20" s="292">
        <f t="shared" si="4"/>
        <v>307098.03486380907</v>
      </c>
      <c r="AE20" s="292">
        <f t="shared" si="4"/>
        <v>325639.2114747215</v>
      </c>
      <c r="AF20" s="292">
        <f t="shared" si="4"/>
        <v>333236.7937686235</v>
      </c>
      <c r="AG20" s="292">
        <f t="shared" si="4"/>
        <v>332457.63971164974</v>
      </c>
      <c r="AH20" s="292">
        <f t="shared" si="4"/>
        <v>325865.33548549213</v>
      </c>
      <c r="AI20" s="292">
        <f t="shared" si="4"/>
        <v>331310.5125533871</v>
      </c>
      <c r="AJ20" s="292">
        <f t="shared" si="4"/>
        <v>353190.9750240868</v>
      </c>
      <c r="AK20" s="292">
        <f t="shared" si="4"/>
        <v>363619.2855567944</v>
      </c>
      <c r="AL20" s="292">
        <f t="shared" si="4"/>
        <v>367282.79017727997</v>
      </c>
      <c r="AM20" s="292">
        <f t="shared" si="4"/>
        <v>392834.1948638378</v>
      </c>
      <c r="AN20" s="292">
        <f t="shared" si="4"/>
        <v>399113.30565658165</v>
      </c>
      <c r="AO20" s="292">
        <f t="shared" si="4"/>
        <v>399736.868215675</v>
      </c>
      <c r="AP20" s="292">
        <f t="shared" si="4"/>
        <v>409797.53933301487</v>
      </c>
      <c r="AQ20" s="292">
        <f t="shared" si="4"/>
        <v>400645.75763070525</v>
      </c>
      <c r="AR20" s="292">
        <f t="shared" si="4"/>
        <v>422663.0417010357</v>
      </c>
      <c r="AS20" s="292">
        <f>SUM(AS21:AS22)</f>
        <v>404870.3875976586</v>
      </c>
      <c r="AT20" s="292">
        <f>SUM(AT21:AT22)</f>
        <v>377175.75923796574</v>
      </c>
      <c r="AU20" s="292">
        <f>SUM(AU21:AU22)</f>
        <v>389295.9266723249</v>
      </c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6"/>
    </row>
    <row r="21" spans="23:59" ht="14.25">
      <c r="W21" s="124"/>
      <c r="X21" s="112"/>
      <c r="Y21" s="50" t="s">
        <v>48</v>
      </c>
      <c r="Z21" s="281">
        <v>127443.16412664075</v>
      </c>
      <c r="AA21" s="281">
        <v>127450.38312484743</v>
      </c>
      <c r="AB21" s="281">
        <v>129371.49400324654</v>
      </c>
      <c r="AC21" s="281">
        <v>136409.14097138605</v>
      </c>
      <c r="AD21" s="281">
        <v>137919.7751580533</v>
      </c>
      <c r="AE21" s="281">
        <v>145018.45841853172</v>
      </c>
      <c r="AF21" s="281">
        <v>148104.5548603369</v>
      </c>
      <c r="AG21" s="281">
        <v>147826.19565475726</v>
      </c>
      <c r="AH21" s="281">
        <v>144308.59074110608</v>
      </c>
      <c r="AI21" s="281">
        <v>143927.5645343129</v>
      </c>
      <c r="AJ21" s="281">
        <v>151915.26462304834</v>
      </c>
      <c r="AK21" s="281">
        <v>157537.10268925026</v>
      </c>
      <c r="AL21" s="281">
        <v>153726.3868357272</v>
      </c>
      <c r="AM21" s="281">
        <v>165441.04748365376</v>
      </c>
      <c r="AN21" s="281">
        <v>167524.489369353</v>
      </c>
      <c r="AO21" s="281">
        <v>167557.80387199155</v>
      </c>
      <c r="AP21" s="281">
        <v>174219.34066395674</v>
      </c>
      <c r="AQ21" s="281">
        <v>165758.73908595555</v>
      </c>
      <c r="AR21" s="281">
        <v>179775.01840765914</v>
      </c>
      <c r="AS21" s="281">
        <v>171026.56550986544</v>
      </c>
      <c r="AT21" s="281">
        <v>161689.6385807493</v>
      </c>
      <c r="AU21" s="281">
        <v>172648.5979164524</v>
      </c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101"/>
      <c r="BG21" s="102"/>
    </row>
    <row r="22" spans="23:59" ht="15" thickBot="1">
      <c r="W22" s="124"/>
      <c r="X22" s="113"/>
      <c r="Y22" s="52" t="s">
        <v>84</v>
      </c>
      <c r="Z22" s="288">
        <v>164291.9038827403</v>
      </c>
      <c r="AA22" s="288">
        <v>164311.19878811174</v>
      </c>
      <c r="AB22" s="288">
        <v>163551.97515219037</v>
      </c>
      <c r="AC22" s="288">
        <v>168455.8105104433</v>
      </c>
      <c r="AD22" s="288">
        <v>169178.25970575577</v>
      </c>
      <c r="AE22" s="288">
        <v>180620.75305618977</v>
      </c>
      <c r="AF22" s="288">
        <v>185132.23890828658</v>
      </c>
      <c r="AG22" s="288">
        <v>184631.44405689245</v>
      </c>
      <c r="AH22" s="288">
        <v>181556.74474438606</v>
      </c>
      <c r="AI22" s="288">
        <v>187382.94801907422</v>
      </c>
      <c r="AJ22" s="288">
        <v>201275.71040103844</v>
      </c>
      <c r="AK22" s="288">
        <v>206082.1828675441</v>
      </c>
      <c r="AL22" s="288">
        <v>213556.40334155274</v>
      </c>
      <c r="AM22" s="288">
        <v>227393.147380184</v>
      </c>
      <c r="AN22" s="288">
        <v>231588.81628722866</v>
      </c>
      <c r="AO22" s="288">
        <v>232179.06434368342</v>
      </c>
      <c r="AP22" s="288">
        <v>235578.19866905815</v>
      </c>
      <c r="AQ22" s="288">
        <v>234887.01854474974</v>
      </c>
      <c r="AR22" s="288">
        <v>242888.02329337658</v>
      </c>
      <c r="AS22" s="288">
        <v>233843.82208779317</v>
      </c>
      <c r="AT22" s="288">
        <v>215486.12065721644</v>
      </c>
      <c r="AU22" s="288">
        <v>216647.32875587253</v>
      </c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9"/>
      <c r="BG22" s="100"/>
    </row>
    <row r="23" spans="23:59" ht="15" thickBot="1">
      <c r="W23" s="271" t="s">
        <v>58</v>
      </c>
      <c r="X23" s="272"/>
      <c r="Y23" s="273"/>
      <c r="Z23" s="299">
        <f>'2) CO2-Sector'!Z27</f>
        <v>36.6235166957</v>
      </c>
      <c r="AA23" s="299">
        <f>'2) CO2-Sector'!AA27</f>
        <v>36.623516695700005</v>
      </c>
      <c r="AB23" s="299">
        <f>'2) CO2-Sector'!AB27</f>
        <v>53.6703576382</v>
      </c>
      <c r="AC23" s="299">
        <f>'2) CO2-Sector'!AC27</f>
        <v>56.9501827061</v>
      </c>
      <c r="AD23" s="299">
        <f>'2) CO2-Sector'!AD27</f>
        <v>53.214845969500004</v>
      </c>
      <c r="AE23" s="299">
        <f>'2) CO2-Sector'!AE27</f>
        <v>51.149659616899996</v>
      </c>
      <c r="AF23" s="299">
        <f>'2) CO2-Sector'!AF27</f>
        <v>50.922977152499996</v>
      </c>
      <c r="AG23" s="299">
        <f>'2) CO2-Sector'!AG27</f>
        <v>49.368491384600006</v>
      </c>
      <c r="AH23" s="299">
        <f>'2) CO2-Sector'!AH27</f>
        <v>47.9741695963</v>
      </c>
      <c r="AI23" s="299">
        <f>'2) CO2-Sector'!AI27</f>
        <v>42.72959118839999</v>
      </c>
      <c r="AJ23" s="299">
        <f>'2) CO2-Sector'!AJ27</f>
        <v>38.0584885591</v>
      </c>
      <c r="AK23" s="299">
        <f>'2) CO2-Sector'!AK27</f>
        <v>36.0278676091</v>
      </c>
      <c r="AL23" s="299">
        <f>'2) CO2-Sector'!AL27</f>
        <v>32.435788266</v>
      </c>
      <c r="AM23" s="299">
        <f>'2) CO2-Sector'!AM27</f>
        <v>30.936631965400004</v>
      </c>
      <c r="AN23" s="299">
        <f>'2) CO2-Sector'!AN27</f>
        <v>34.481329096500005</v>
      </c>
      <c r="AO23" s="299">
        <f>'2) CO2-Sector'!AO27</f>
        <v>34.994685000900006</v>
      </c>
      <c r="AP23" s="299">
        <f>'2) CO2-Sector'!AP27</f>
        <v>37.5994951233</v>
      </c>
      <c r="AQ23" s="299">
        <f>'2) CO2-Sector'!AQ27</f>
        <v>35.88946768580001</v>
      </c>
      <c r="AR23" s="299">
        <f>'2) CO2-Sector'!AR27</f>
        <v>37.525516790100006</v>
      </c>
      <c r="AS23" s="299">
        <f>'2) CO2-Sector'!AS27</f>
        <v>37.8454369147</v>
      </c>
      <c r="AT23" s="299">
        <f>'2) CO2-Sector'!AT27</f>
        <v>35.1480660662</v>
      </c>
      <c r="AU23" s="299">
        <f>'2) CO2-Sector'!AU27</f>
        <v>33.149740272900004</v>
      </c>
      <c r="AV23" s="274"/>
      <c r="AW23" s="274"/>
      <c r="AX23" s="274"/>
      <c r="AY23" s="274"/>
      <c r="AZ23" s="274"/>
      <c r="BA23" s="274"/>
      <c r="BB23" s="274"/>
      <c r="BC23" s="274"/>
      <c r="BD23" s="274"/>
      <c r="BE23" s="274"/>
      <c r="BF23" s="275"/>
      <c r="BG23" s="122"/>
    </row>
    <row r="24" spans="23:59" ht="15" thickBot="1">
      <c r="W24" s="129" t="s">
        <v>59</v>
      </c>
      <c r="X24" s="130"/>
      <c r="Y24" s="131"/>
      <c r="Z24" s="295">
        <f>'2) CO2-Sector'!Z28</f>
        <v>62318.39243632472</v>
      </c>
      <c r="AA24" s="295">
        <f>'2) CO2-Sector'!AA28</f>
        <v>59934.00667756583</v>
      </c>
      <c r="AB24" s="295">
        <f>'2) CO2-Sector'!AB28</f>
        <v>61027.71287490705</v>
      </c>
      <c r="AC24" s="295">
        <f>'2) CO2-Sector'!AC28</f>
        <v>61026.536351609495</v>
      </c>
      <c r="AD24" s="295">
        <f>'2) CO2-Sector'!AD28</f>
        <v>59959.48894278082</v>
      </c>
      <c r="AE24" s="295">
        <f>'2) CO2-Sector'!AE28</f>
        <v>61189.783021183546</v>
      </c>
      <c r="AF24" s="295">
        <f>'2) CO2-Sector'!AF28</f>
        <v>61338.27347084079</v>
      </c>
      <c r="AG24" s="295">
        <f>'2) CO2-Sector'!AG28</f>
        <v>61696.10986327939</v>
      </c>
      <c r="AH24" s="295">
        <f>'2) CO2-Sector'!AH28</f>
        <v>59024.02786080893</v>
      </c>
      <c r="AI24" s="295">
        <f>'2) CO2-Sector'!AI28</f>
        <v>53376.38438256671</v>
      </c>
      <c r="AJ24" s="295">
        <f>'2) CO2-Sector'!AJ28</f>
        <v>53400.15116311673</v>
      </c>
      <c r="AK24" s="295">
        <f>'2) CO2-Sector'!AK28</f>
        <v>53983.01822533713</v>
      </c>
      <c r="AL24" s="295">
        <f>'2) CO2-Sector'!AL28</f>
        <v>52758.22636255114</v>
      </c>
      <c r="AM24" s="295">
        <f>'2) CO2-Sector'!AM28</f>
        <v>49951.88433660053</v>
      </c>
      <c r="AN24" s="295">
        <f>'2) CO2-Sector'!AN28</f>
        <v>49127.25034397019</v>
      </c>
      <c r="AO24" s="295">
        <f>'2) CO2-Sector'!AO28</f>
        <v>48959.48137167379</v>
      </c>
      <c r="AP24" s="295">
        <f>'2) CO2-Sector'!AP28</f>
        <v>50031.44627715326</v>
      </c>
      <c r="AQ24" s="295">
        <f>'2) CO2-Sector'!AQ28</f>
        <v>50102.05959168333</v>
      </c>
      <c r="AR24" s="295">
        <f>'2) CO2-Sector'!AR28</f>
        <v>49344.82879400648</v>
      </c>
      <c r="AS24" s="295">
        <f>'2) CO2-Sector'!AS28</f>
        <v>45738.96348871574</v>
      </c>
      <c r="AT24" s="295">
        <f>'2) CO2-Sector'!AT28</f>
        <v>40308.6404374989</v>
      </c>
      <c r="AU24" s="295">
        <f>'2) CO2-Sector'!AU28</f>
        <v>39875.415426009815</v>
      </c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3"/>
      <c r="BG24" s="134"/>
    </row>
    <row r="25" spans="23:59" ht="15" thickBot="1">
      <c r="W25" s="270" t="s">
        <v>60</v>
      </c>
      <c r="X25" s="305"/>
      <c r="Y25" s="300"/>
      <c r="Z25" s="312">
        <f>'2) CO2-Sector'!Z29</f>
        <v>22698.6262976251</v>
      </c>
      <c r="AA25" s="312">
        <f>'2) CO2-Sector'!AA29</f>
        <v>22081.682151005207</v>
      </c>
      <c r="AB25" s="312">
        <f>'2) CO2-Sector'!AB29</f>
        <v>22407.715766730424</v>
      </c>
      <c r="AC25" s="312">
        <f>'2) CO2-Sector'!AC29</f>
        <v>23809.364950689924</v>
      </c>
      <c r="AD25" s="312">
        <f>'2) CO2-Sector'!AD29</f>
        <v>23325.28486889318</v>
      </c>
      <c r="AE25" s="312">
        <f>'2) CO2-Sector'!AE29</f>
        <v>26478.126532060123</v>
      </c>
      <c r="AF25" s="312">
        <f>'2) CO2-Sector'!AF29</f>
        <v>27036.96952135255</v>
      </c>
      <c r="AG25" s="312">
        <f>'2) CO2-Sector'!AG29</f>
        <v>27736.920752881953</v>
      </c>
      <c r="AH25" s="312">
        <f>'2) CO2-Sector'!AH29</f>
        <v>29076.331533543656</v>
      </c>
      <c r="AI25" s="312">
        <f>'2) CO2-Sector'!AI29</f>
        <v>29445.701584940423</v>
      </c>
      <c r="AJ25" s="312">
        <f>'2) CO2-Sector'!AJ29</f>
        <v>29515.672401128308</v>
      </c>
      <c r="AK25" s="312">
        <f>'2) CO2-Sector'!AK29</f>
        <v>30635.70600042279</v>
      </c>
      <c r="AL25" s="312">
        <f>'2) CO2-Sector'!AL29</f>
        <v>30412.66310129857</v>
      </c>
      <c r="AM25" s="312">
        <f>'2) CO2-Sector'!AM29</f>
        <v>30650.143562397494</v>
      </c>
      <c r="AN25" s="312">
        <f>'2) CO2-Sector'!AN29</f>
        <v>31383.933660419865</v>
      </c>
      <c r="AO25" s="312">
        <f>'2) CO2-Sector'!AO29</f>
        <v>30589.24141952673</v>
      </c>
      <c r="AP25" s="312">
        <f>'2) CO2-Sector'!AP29</f>
        <v>29614.263524648508</v>
      </c>
      <c r="AQ25" s="312">
        <f>'2) CO2-Sector'!AQ29</f>
        <v>27822.71161603675</v>
      </c>
      <c r="AR25" s="312">
        <f>'2) CO2-Sector'!AR29</f>
        <v>28428.008238794588</v>
      </c>
      <c r="AS25" s="312">
        <f>'2) CO2-Sector'!AS29</f>
        <v>28991.807808432182</v>
      </c>
      <c r="AT25" s="312">
        <f>'2) CO2-Sector'!AT29</f>
        <v>28887.347491366727</v>
      </c>
      <c r="AU25" s="312">
        <f>'2) CO2-Sector'!AU29</f>
        <v>28833.694115075403</v>
      </c>
      <c r="AV25" s="303"/>
      <c r="AW25" s="303"/>
      <c r="AX25" s="303"/>
      <c r="AY25" s="303"/>
      <c r="AZ25" s="303"/>
      <c r="BA25" s="303"/>
      <c r="BB25" s="303"/>
      <c r="BC25" s="303"/>
      <c r="BD25" s="303"/>
      <c r="BE25" s="303"/>
      <c r="BF25" s="304"/>
      <c r="BG25" s="135"/>
    </row>
    <row r="26" spans="23:59" ht="15.75" thickBot="1" thickTop="1">
      <c r="W26" s="306"/>
      <c r="X26" s="311" t="s">
        <v>139</v>
      </c>
      <c r="Y26" s="307"/>
      <c r="Z26" s="314" t="s">
        <v>119</v>
      </c>
      <c r="AA26" s="308">
        <f>'2) CO2-Sector'!AA30</f>
        <v>9115.90034857113</v>
      </c>
      <c r="AB26" s="308">
        <f>'2) CO2-Sector'!AB30</f>
        <v>9423.147937695496</v>
      </c>
      <c r="AC26" s="308">
        <f>'2) CO2-Sector'!AC30</f>
        <v>9785.127171202097</v>
      </c>
      <c r="AD26" s="308">
        <f>'2) CO2-Sector'!AD30</f>
        <v>9551.238570133224</v>
      </c>
      <c r="AE26" s="308">
        <f>'2) CO2-Sector'!AE30</f>
        <v>10209.221608240157</v>
      </c>
      <c r="AF26" s="308">
        <f>'2) CO2-Sector'!AF30</f>
        <v>10502.572919988772</v>
      </c>
      <c r="AG26" s="308">
        <f>'2) CO2-Sector'!AG30</f>
        <v>10786.070705304388</v>
      </c>
      <c r="AH26" s="308">
        <f>'2) CO2-Sector'!AH30</f>
        <v>11529.106721490622</v>
      </c>
      <c r="AI26" s="308">
        <f>'2) CO2-Sector'!AI30</f>
        <v>11925.51354939281</v>
      </c>
      <c r="AJ26" s="308">
        <f>'2) CO2-Sector'!AJ30</f>
        <v>12185.831464259187</v>
      </c>
      <c r="AK26" s="308">
        <f>'2) CO2-Sector'!AK30</f>
        <v>13141.846408389043</v>
      </c>
      <c r="AL26" s="308">
        <f>'2) CO2-Sector'!AL30</f>
        <v>14166.717009987682</v>
      </c>
      <c r="AM26" s="308">
        <f>'2) CO2-Sector'!AM30</f>
        <v>15013.864466339117</v>
      </c>
      <c r="AN26" s="308">
        <f>'2) CO2-Sector'!AN30</f>
        <v>15812.121707868064</v>
      </c>
      <c r="AO26" s="308">
        <f>'2) CO2-Sector'!AO30</f>
        <v>15564.900083784712</v>
      </c>
      <c r="AP26" s="308">
        <f>'2) CO2-Sector'!AP30</f>
        <v>15122.972459039884</v>
      </c>
      <c r="AQ26" s="308">
        <f>'2) CO2-Sector'!AQ30</f>
        <v>14167.538602117216</v>
      </c>
      <c r="AR26" s="308">
        <f>'2) CO2-Sector'!AR30</f>
        <v>14419.157417052658</v>
      </c>
      <c r="AS26" s="308">
        <f>'2) CO2-Sector'!AS30</f>
        <v>13978.855057859793</v>
      </c>
      <c r="AT26" s="308">
        <f>'2) CO2-Sector'!AT30</f>
        <v>14390.142414778005</v>
      </c>
      <c r="AU26" s="308">
        <f>'2) CO2-Sector'!AU30</f>
        <v>14321.681783187669</v>
      </c>
      <c r="AV26" s="309"/>
      <c r="AW26" s="309"/>
      <c r="AX26" s="309"/>
      <c r="AY26" s="309"/>
      <c r="AZ26" s="309"/>
      <c r="BA26" s="309"/>
      <c r="BB26" s="309"/>
      <c r="BC26" s="309"/>
      <c r="BD26" s="309"/>
      <c r="BE26" s="309"/>
      <c r="BF26" s="310"/>
      <c r="BG26" s="135"/>
    </row>
    <row r="27" spans="23:59" ht="15.75" thickBot="1" thickTop="1">
      <c r="W27" s="53" t="s">
        <v>49</v>
      </c>
      <c r="X27" s="77"/>
      <c r="Y27" s="78"/>
      <c r="Z27" s="297">
        <f aca="true" t="shared" si="5" ref="Z27:AS27">SUM(Z4,Z23:Z24,Z25)</f>
        <v>1144129.508797115</v>
      </c>
      <c r="AA27" s="297">
        <f t="shared" si="5"/>
        <v>1141196.048715373</v>
      </c>
      <c r="AB27" s="297">
        <f t="shared" si="5"/>
        <v>1150117.1497535836</v>
      </c>
      <c r="AC27" s="297">
        <f t="shared" si="5"/>
        <v>1158577.7505858967</v>
      </c>
      <c r="AD27" s="297">
        <f t="shared" si="5"/>
        <v>1150897.813950756</v>
      </c>
      <c r="AE27" s="297">
        <f t="shared" si="5"/>
        <v>1210668.96870442</v>
      </c>
      <c r="AF27" s="297">
        <f t="shared" si="5"/>
        <v>1223692.6848988128</v>
      </c>
      <c r="AG27" s="297">
        <f t="shared" si="5"/>
        <v>1236605.8603558866</v>
      </c>
      <c r="AH27" s="297">
        <f t="shared" si="5"/>
        <v>1231519.9027580528</v>
      </c>
      <c r="AI27" s="297">
        <f t="shared" si="5"/>
        <v>1195929.4675616405</v>
      </c>
      <c r="AJ27" s="297">
        <f t="shared" si="5"/>
        <v>1230877.3483647448</v>
      </c>
      <c r="AK27" s="297">
        <f t="shared" si="5"/>
        <v>1251556.7001812</v>
      </c>
      <c r="AL27" s="297">
        <f t="shared" si="5"/>
        <v>1236420.4932419553</v>
      </c>
      <c r="AM27" s="297">
        <f t="shared" si="5"/>
        <v>1273504.9416468</v>
      </c>
      <c r="AN27" s="297">
        <f t="shared" si="5"/>
        <v>1278621.2049826873</v>
      </c>
      <c r="AO27" s="297">
        <f t="shared" si="5"/>
        <v>1278004.678208497</v>
      </c>
      <c r="AP27" s="297">
        <f t="shared" si="5"/>
        <v>1282256.5226579788</v>
      </c>
      <c r="AQ27" s="297">
        <f t="shared" si="5"/>
        <v>1263070.1510373417</v>
      </c>
      <c r="AR27" s="297">
        <f t="shared" si="5"/>
        <v>1296306.7566502413</v>
      </c>
      <c r="AS27" s="297">
        <f t="shared" si="5"/>
        <v>1213210.0239847074</v>
      </c>
      <c r="AT27" s="297">
        <f>SUM(AT4,AT23:AT24,AT25)</f>
        <v>1144456.963081267</v>
      </c>
      <c r="AU27" s="297">
        <f>SUM(AU4,AU23:AU24,AU25)</f>
        <v>1191220.8372787111</v>
      </c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7"/>
      <c r="BG27" s="138"/>
    </row>
    <row r="28" spans="25:57" ht="14.25">
      <c r="Y28" s="313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</row>
    <row r="29" spans="26:57" ht="14.25"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</row>
    <row r="30" spans="26:57" ht="14.25"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</row>
    <row r="31" spans="26:57" ht="14.25"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</row>
    <row r="32" spans="26:57" ht="14.25"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</row>
    <row r="33" spans="25:57" ht="18.75">
      <c r="Y33" s="425" t="s">
        <v>213</v>
      </c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</row>
    <row r="34" spans="25:59" ht="28.5">
      <c r="Y34" s="335" t="s">
        <v>36</v>
      </c>
      <c r="Z34" s="336" t="s">
        <v>101</v>
      </c>
      <c r="AA34" s="322">
        <v>1990</v>
      </c>
      <c r="AB34" s="322">
        <f aca="true" t="shared" si="6" ref="AB34:BE34">AA34+1</f>
        <v>1991</v>
      </c>
      <c r="AC34" s="322">
        <f t="shared" si="6"/>
        <v>1992</v>
      </c>
      <c r="AD34" s="322">
        <f t="shared" si="6"/>
        <v>1993</v>
      </c>
      <c r="AE34" s="322">
        <f t="shared" si="6"/>
        <v>1994</v>
      </c>
      <c r="AF34" s="322">
        <f t="shared" si="6"/>
        <v>1995</v>
      </c>
      <c r="AG34" s="322">
        <f t="shared" si="6"/>
        <v>1996</v>
      </c>
      <c r="AH34" s="322">
        <f t="shared" si="6"/>
        <v>1997</v>
      </c>
      <c r="AI34" s="322">
        <f t="shared" si="6"/>
        <v>1998</v>
      </c>
      <c r="AJ34" s="322">
        <f t="shared" si="6"/>
        <v>1999</v>
      </c>
      <c r="AK34" s="322">
        <f t="shared" si="6"/>
        <v>2000</v>
      </c>
      <c r="AL34" s="322">
        <f t="shared" si="6"/>
        <v>2001</v>
      </c>
      <c r="AM34" s="322">
        <f t="shared" si="6"/>
        <v>2002</v>
      </c>
      <c r="AN34" s="322">
        <f t="shared" si="6"/>
        <v>2003</v>
      </c>
      <c r="AO34" s="322">
        <f t="shared" si="6"/>
        <v>2004</v>
      </c>
      <c r="AP34" s="322">
        <f>AO34+1</f>
        <v>2005</v>
      </c>
      <c r="AQ34" s="322">
        <f t="shared" si="6"/>
        <v>2006</v>
      </c>
      <c r="AR34" s="322">
        <f t="shared" si="6"/>
        <v>2007</v>
      </c>
      <c r="AS34" s="323">
        <v>2008</v>
      </c>
      <c r="AT34" s="323">
        <v>2009</v>
      </c>
      <c r="AU34" s="323" t="s">
        <v>145</v>
      </c>
      <c r="AV34" s="322" t="e">
        <f t="shared" si="6"/>
        <v>#VALUE!</v>
      </c>
      <c r="AW34" s="322" t="e">
        <f t="shared" si="6"/>
        <v>#VALUE!</v>
      </c>
      <c r="AX34" s="322" t="e">
        <f t="shared" si="6"/>
        <v>#VALUE!</v>
      </c>
      <c r="AY34" s="322" t="e">
        <f t="shared" si="6"/>
        <v>#VALUE!</v>
      </c>
      <c r="AZ34" s="322" t="e">
        <f t="shared" si="6"/>
        <v>#VALUE!</v>
      </c>
      <c r="BA34" s="322" t="e">
        <f t="shared" si="6"/>
        <v>#VALUE!</v>
      </c>
      <c r="BB34" s="322" t="e">
        <f t="shared" si="6"/>
        <v>#VALUE!</v>
      </c>
      <c r="BC34" s="322" t="e">
        <f t="shared" si="6"/>
        <v>#VALUE!</v>
      </c>
      <c r="BD34" s="322" t="e">
        <f t="shared" si="6"/>
        <v>#VALUE!</v>
      </c>
      <c r="BE34" s="322" t="e">
        <f t="shared" si="6"/>
        <v>#VALUE!</v>
      </c>
      <c r="BF34" s="337" t="s">
        <v>37</v>
      </c>
      <c r="BG34" s="65" t="s">
        <v>38</v>
      </c>
    </row>
    <row r="35" spans="1:60" s="81" customFormat="1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54" t="s">
        <v>39</v>
      </c>
      <c r="Z35" s="14">
        <f>Z5/10^3</f>
        <v>67.85773000644721</v>
      </c>
      <c r="AA35" s="14">
        <f aca="true" t="shared" si="7" ref="AA35:AO35">AA5/10^3</f>
        <v>67.83395308720844</v>
      </c>
      <c r="AB35" s="14">
        <f t="shared" si="7"/>
        <v>68.7768917375803</v>
      </c>
      <c r="AC35" s="14">
        <f t="shared" si="7"/>
        <v>68.97931439545098</v>
      </c>
      <c r="AD35" s="14">
        <f t="shared" si="7"/>
        <v>67.17667798400903</v>
      </c>
      <c r="AE35" s="14">
        <f t="shared" si="7"/>
        <v>73.9751436468286</v>
      </c>
      <c r="AF35" s="14">
        <f t="shared" si="7"/>
        <v>72.99176006212807</v>
      </c>
      <c r="AG35" s="14">
        <f t="shared" si="7"/>
        <v>71.47401104244683</v>
      </c>
      <c r="AH35" s="14">
        <f t="shared" si="7"/>
        <v>72.27006287011132</v>
      </c>
      <c r="AI35" s="14">
        <f t="shared" si="7"/>
        <v>73.14606899236783</v>
      </c>
      <c r="AJ35" s="14">
        <f t="shared" si="7"/>
        <v>72.09399005527747</v>
      </c>
      <c r="AK35" s="14">
        <f t="shared" si="7"/>
        <v>70.76646210211516</v>
      </c>
      <c r="AL35" s="234">
        <f t="shared" si="7"/>
        <v>68.9375029119458</v>
      </c>
      <c r="AM35" s="234">
        <f t="shared" si="7"/>
        <v>76.61263620822201</v>
      </c>
      <c r="AN35" s="234">
        <f t="shared" si="7"/>
        <v>73.79282766049215</v>
      </c>
      <c r="AO35" s="234">
        <f t="shared" si="7"/>
        <v>73.88881123102853</v>
      </c>
      <c r="AP35" s="234">
        <f aca="true" t="shared" si="8" ref="AP35:AR36">AP5/10^3</f>
        <v>79.32276095961058</v>
      </c>
      <c r="AQ35" s="234">
        <f t="shared" si="8"/>
        <v>76.95855038510426</v>
      </c>
      <c r="AR35" s="234">
        <f t="shared" si="8"/>
        <v>82.92292468920792</v>
      </c>
      <c r="AS35" s="234">
        <f aca="true" t="shared" si="9" ref="AS35:AU36">AS5/10^3</f>
        <v>79.0955689027349</v>
      </c>
      <c r="AT35" s="234">
        <f t="shared" si="9"/>
        <v>80.02410060969787</v>
      </c>
      <c r="AU35" s="234">
        <f>AU5/10^3</f>
        <v>80.06604307679855</v>
      </c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211"/>
    </row>
    <row r="36" spans="1:60" s="81" customFormat="1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54" t="s">
        <v>40</v>
      </c>
      <c r="Z36" s="66">
        <f>Z6/10^3</f>
        <v>482.1117640299221</v>
      </c>
      <c r="AA36" s="66">
        <f aca="true" t="shared" si="10" ref="AA36:AO36">AA6/10^3</f>
        <v>482.1689144645741</v>
      </c>
      <c r="AB36" s="66">
        <f t="shared" si="10"/>
        <v>476.07085077485743</v>
      </c>
      <c r="AC36" s="66">
        <f t="shared" si="10"/>
        <v>466.38568607030146</v>
      </c>
      <c r="AD36" s="66">
        <f t="shared" si="10"/>
        <v>455.31449201192277</v>
      </c>
      <c r="AE36" s="66">
        <f t="shared" si="10"/>
        <v>472.9318430814632</v>
      </c>
      <c r="AF36" s="66">
        <f t="shared" si="10"/>
        <v>471.4585162718058</v>
      </c>
      <c r="AG36" s="66">
        <f t="shared" si="10"/>
        <v>480.15899242668013</v>
      </c>
      <c r="AH36" s="66">
        <f t="shared" si="10"/>
        <v>480.44239260556725</v>
      </c>
      <c r="AI36" s="66">
        <f t="shared" si="10"/>
        <v>444.8645600316051</v>
      </c>
      <c r="AJ36" s="66">
        <f t="shared" si="10"/>
        <v>456.4523190695422</v>
      </c>
      <c r="AK36" s="66">
        <f t="shared" si="10"/>
        <v>467.19557337436123</v>
      </c>
      <c r="AL36" s="92">
        <f t="shared" si="10"/>
        <v>449.63320365291133</v>
      </c>
      <c r="AM36" s="92">
        <f t="shared" si="10"/>
        <v>461.16454735925106</v>
      </c>
      <c r="AN36" s="92">
        <f t="shared" si="10"/>
        <v>465.0255108832395</v>
      </c>
      <c r="AO36" s="92">
        <f t="shared" si="10"/>
        <v>465.3164019406041</v>
      </c>
      <c r="AP36" s="92">
        <f t="shared" si="8"/>
        <v>459.2669024473106</v>
      </c>
      <c r="AQ36" s="92">
        <f t="shared" si="8"/>
        <v>456.98378609931655</v>
      </c>
      <c r="AR36" s="92">
        <f t="shared" si="8"/>
        <v>467.46369281228084</v>
      </c>
      <c r="AS36" s="92">
        <f t="shared" si="9"/>
        <v>418.9905873351573</v>
      </c>
      <c r="AT36" s="92">
        <f t="shared" si="9"/>
        <v>388.07874310722144</v>
      </c>
      <c r="AU36" s="92">
        <f t="shared" si="9"/>
        <v>421.0476365939734</v>
      </c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211"/>
    </row>
    <row r="37" spans="1:60" s="81" customFormat="1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54" t="s">
        <v>41</v>
      </c>
      <c r="Z37" s="66">
        <f>Z15/10^3</f>
        <v>217.37130450071916</v>
      </c>
      <c r="AA37" s="66">
        <f aca="true" t="shared" si="11" ref="AA37:AO37">AA15/10^3</f>
        <v>217.37928690536455</v>
      </c>
      <c r="AB37" s="66">
        <f t="shared" si="11"/>
        <v>228.85683908643318</v>
      </c>
      <c r="AC37" s="66">
        <f t="shared" si="11"/>
        <v>233.45494715330938</v>
      </c>
      <c r="AD37" s="66">
        <f t="shared" si="11"/>
        <v>237.97062043337166</v>
      </c>
      <c r="AE37" s="66">
        <f t="shared" si="11"/>
        <v>250.40371128854605</v>
      </c>
      <c r="AF37" s="66">
        <f t="shared" si="11"/>
        <v>257.5794488269094</v>
      </c>
      <c r="AG37" s="66">
        <f t="shared" si="11"/>
        <v>263.03281806756377</v>
      </c>
      <c r="AH37" s="66">
        <f t="shared" si="11"/>
        <v>264.7937782329332</v>
      </c>
      <c r="AI37" s="66">
        <f t="shared" si="11"/>
        <v>263.74351042558504</v>
      </c>
      <c r="AJ37" s="66">
        <f t="shared" si="11"/>
        <v>266.1861821630342</v>
      </c>
      <c r="AK37" s="66">
        <f t="shared" si="11"/>
        <v>265.32062705455996</v>
      </c>
      <c r="AL37" s="92">
        <f t="shared" si="11"/>
        <v>267.3636712477026</v>
      </c>
      <c r="AM37" s="92">
        <f t="shared" si="11"/>
        <v>262.26059868452575</v>
      </c>
      <c r="AN37" s="92">
        <f t="shared" si="11"/>
        <v>260.1438954488872</v>
      </c>
      <c r="AO37" s="92">
        <f t="shared" si="11"/>
        <v>259.4788793449877</v>
      </c>
      <c r="AP37" s="92">
        <f aca="true" t="shared" si="12" ref="AP37:AU37">AP15/10^3</f>
        <v>254.1860106211176</v>
      </c>
      <c r="AQ37" s="92">
        <f t="shared" si="12"/>
        <v>250.52139624681004</v>
      </c>
      <c r="AR37" s="92">
        <f t="shared" si="12"/>
        <v>245.44673489812567</v>
      </c>
      <c r="AS37" s="92">
        <f t="shared" si="12"/>
        <v>235.48486341509405</v>
      </c>
      <c r="AT37" s="92">
        <f t="shared" si="12"/>
        <v>229.94722413144987</v>
      </c>
      <c r="AU37" s="92">
        <f t="shared" si="12"/>
        <v>232.06897165425627</v>
      </c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211"/>
    </row>
    <row r="38" spans="1:60" s="81" customFormat="1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54" t="s">
        <v>76</v>
      </c>
      <c r="Z38" s="66">
        <f>(Z22)/10^3</f>
        <v>164.29190388274029</v>
      </c>
      <c r="AA38" s="66">
        <f aca="true" t="shared" si="13" ref="AA38:AO38">(AA22)/10^3</f>
        <v>164.31119878811174</v>
      </c>
      <c r="AB38" s="66">
        <f t="shared" si="13"/>
        <v>163.55197515219038</v>
      </c>
      <c r="AC38" s="66">
        <f t="shared" si="13"/>
        <v>168.45581051044329</v>
      </c>
      <c r="AD38" s="66">
        <f t="shared" si="13"/>
        <v>169.17825970575578</v>
      </c>
      <c r="AE38" s="66">
        <f t="shared" si="13"/>
        <v>180.62075305618978</v>
      </c>
      <c r="AF38" s="66">
        <f t="shared" si="13"/>
        <v>185.13223890828658</v>
      </c>
      <c r="AG38" s="66">
        <f t="shared" si="13"/>
        <v>184.63144405689243</v>
      </c>
      <c r="AH38" s="66">
        <f t="shared" si="13"/>
        <v>181.55674474438607</v>
      </c>
      <c r="AI38" s="66">
        <f t="shared" si="13"/>
        <v>187.3829480190742</v>
      </c>
      <c r="AJ38" s="66">
        <f t="shared" si="13"/>
        <v>201.27571040103842</v>
      </c>
      <c r="AK38" s="66">
        <f t="shared" si="13"/>
        <v>206.0821828675441</v>
      </c>
      <c r="AL38" s="92">
        <f t="shared" si="13"/>
        <v>213.55640334155274</v>
      </c>
      <c r="AM38" s="92">
        <f t="shared" si="13"/>
        <v>227.393147380184</v>
      </c>
      <c r="AN38" s="92">
        <f t="shared" si="13"/>
        <v>231.58881628722867</v>
      </c>
      <c r="AO38" s="92">
        <f t="shared" si="13"/>
        <v>232.17906434368342</v>
      </c>
      <c r="AP38" s="92">
        <f aca="true" t="shared" si="14" ref="AP38:AU38">(AP22)/10^3</f>
        <v>235.57819866905817</v>
      </c>
      <c r="AQ38" s="92">
        <f t="shared" si="14"/>
        <v>234.88701854474974</v>
      </c>
      <c r="AR38" s="92">
        <f t="shared" si="14"/>
        <v>242.8880232933766</v>
      </c>
      <c r="AS38" s="92">
        <f t="shared" si="14"/>
        <v>233.84382208779317</v>
      </c>
      <c r="AT38" s="92">
        <f t="shared" si="14"/>
        <v>215.48612065721645</v>
      </c>
      <c r="AU38" s="92">
        <f t="shared" si="14"/>
        <v>216.64732875587254</v>
      </c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211"/>
    </row>
    <row r="39" spans="1:60" s="81" customFormat="1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54" t="s">
        <v>50</v>
      </c>
      <c r="Z39" s="66">
        <f>Z21/10^3</f>
        <v>127.44316412664075</v>
      </c>
      <c r="AA39" s="66">
        <f aca="true" t="shared" si="15" ref="AA39:AO39">AA21/10^3</f>
        <v>127.45038312484743</v>
      </c>
      <c r="AB39" s="66">
        <f t="shared" si="15"/>
        <v>129.37149400324654</v>
      </c>
      <c r="AC39" s="66">
        <f t="shared" si="15"/>
        <v>136.40914097138605</v>
      </c>
      <c r="AD39" s="66">
        <f t="shared" si="15"/>
        <v>137.91977515805328</v>
      </c>
      <c r="AE39" s="66">
        <f t="shared" si="15"/>
        <v>145.0184584185317</v>
      </c>
      <c r="AF39" s="66">
        <f t="shared" si="15"/>
        <v>148.10455486033692</v>
      </c>
      <c r="AG39" s="66">
        <f t="shared" si="15"/>
        <v>147.82619565475727</v>
      </c>
      <c r="AH39" s="66">
        <f t="shared" si="15"/>
        <v>144.3085907411061</v>
      </c>
      <c r="AI39" s="66">
        <f t="shared" si="15"/>
        <v>143.9275645343129</v>
      </c>
      <c r="AJ39" s="66">
        <f t="shared" si="15"/>
        <v>151.91526462304833</v>
      </c>
      <c r="AK39" s="66">
        <f t="shared" si="15"/>
        <v>157.53710268925025</v>
      </c>
      <c r="AL39" s="92">
        <f t="shared" si="15"/>
        <v>153.7263868357272</v>
      </c>
      <c r="AM39" s="92">
        <f t="shared" si="15"/>
        <v>165.44104748365376</v>
      </c>
      <c r="AN39" s="92">
        <f t="shared" si="15"/>
        <v>167.52448936935298</v>
      </c>
      <c r="AO39" s="92">
        <f t="shared" si="15"/>
        <v>167.55780387199155</v>
      </c>
      <c r="AP39" s="92">
        <f aca="true" t="shared" si="16" ref="AP39:AU39">AP21/10^3</f>
        <v>174.21934066395673</v>
      </c>
      <c r="AQ39" s="92">
        <f t="shared" si="16"/>
        <v>165.75873908595554</v>
      </c>
      <c r="AR39" s="92">
        <f t="shared" si="16"/>
        <v>179.77501840765913</v>
      </c>
      <c r="AS39" s="92">
        <f t="shared" si="16"/>
        <v>171.02656550986543</v>
      </c>
      <c r="AT39" s="92">
        <f t="shared" si="16"/>
        <v>161.68963858074932</v>
      </c>
      <c r="AU39" s="92">
        <f t="shared" si="16"/>
        <v>172.6485979164524</v>
      </c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211"/>
    </row>
    <row r="40" spans="1:60" s="81" customFormat="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54" t="s">
        <v>51</v>
      </c>
      <c r="Z40" s="14">
        <f>Z24/10^3</f>
        <v>62.31839243632472</v>
      </c>
      <c r="AA40" s="14">
        <f aca="true" t="shared" si="17" ref="AA40:AO40">AA24/10^3</f>
        <v>59.934006677565826</v>
      </c>
      <c r="AB40" s="14">
        <f t="shared" si="17"/>
        <v>61.027712874907046</v>
      </c>
      <c r="AC40" s="14">
        <f t="shared" si="17"/>
        <v>61.026536351609494</v>
      </c>
      <c r="AD40" s="14">
        <f t="shared" si="17"/>
        <v>59.95948894278082</v>
      </c>
      <c r="AE40" s="14">
        <f t="shared" si="17"/>
        <v>61.189783021183544</v>
      </c>
      <c r="AF40" s="14">
        <f t="shared" si="17"/>
        <v>61.33827347084079</v>
      </c>
      <c r="AG40" s="14">
        <f t="shared" si="17"/>
        <v>61.69610986327939</v>
      </c>
      <c r="AH40" s="14">
        <f t="shared" si="17"/>
        <v>59.02402786080893</v>
      </c>
      <c r="AI40" s="14">
        <f t="shared" si="17"/>
        <v>53.37638438256671</v>
      </c>
      <c r="AJ40" s="14">
        <f t="shared" si="17"/>
        <v>53.40015116311673</v>
      </c>
      <c r="AK40" s="14">
        <f t="shared" si="17"/>
        <v>53.98301822533713</v>
      </c>
      <c r="AL40" s="234">
        <f t="shared" si="17"/>
        <v>52.75822636255114</v>
      </c>
      <c r="AM40" s="234">
        <f t="shared" si="17"/>
        <v>49.95188433660053</v>
      </c>
      <c r="AN40" s="234">
        <f t="shared" si="17"/>
        <v>49.12725034397019</v>
      </c>
      <c r="AO40" s="234">
        <f t="shared" si="17"/>
        <v>48.95948137167379</v>
      </c>
      <c r="AP40" s="234">
        <f aca="true" t="shared" si="18" ref="AP40:AR41">AP24/10^3</f>
        <v>50.031446277153265</v>
      </c>
      <c r="AQ40" s="234">
        <f t="shared" si="18"/>
        <v>50.102059591683336</v>
      </c>
      <c r="AR40" s="234">
        <f t="shared" si="18"/>
        <v>49.344828794006474</v>
      </c>
      <c r="AS40" s="234">
        <f aca="true" t="shared" si="19" ref="AS40:AU41">AS24/10^3</f>
        <v>45.73896348871574</v>
      </c>
      <c r="AT40" s="234">
        <f t="shared" si="19"/>
        <v>40.3086404374989</v>
      </c>
      <c r="AU40" s="234">
        <f t="shared" si="19"/>
        <v>39.875415426009816</v>
      </c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211"/>
    </row>
    <row r="41" spans="1:60" s="81" customFormat="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54" t="s">
        <v>52</v>
      </c>
      <c r="Z41" s="14">
        <f>Z25/10^3</f>
        <v>22.698626297625097</v>
      </c>
      <c r="AA41" s="14">
        <f>AA25/10^3</f>
        <v>22.081682151005207</v>
      </c>
      <c r="AB41" s="14">
        <f aca="true" t="shared" si="20" ref="AB41:AO41">AB25/10^3</f>
        <v>22.407715766730423</v>
      </c>
      <c r="AC41" s="14">
        <f t="shared" si="20"/>
        <v>23.809364950689925</v>
      </c>
      <c r="AD41" s="14">
        <f t="shared" si="20"/>
        <v>23.32528486889318</v>
      </c>
      <c r="AE41" s="14">
        <f t="shared" si="20"/>
        <v>26.478126532060124</v>
      </c>
      <c r="AF41" s="14">
        <f t="shared" si="20"/>
        <v>27.03696952135255</v>
      </c>
      <c r="AG41" s="14">
        <f t="shared" si="20"/>
        <v>27.736920752881954</v>
      </c>
      <c r="AH41" s="14">
        <f t="shared" si="20"/>
        <v>29.076331533543655</v>
      </c>
      <c r="AI41" s="14">
        <f t="shared" si="20"/>
        <v>29.445701584940423</v>
      </c>
      <c r="AJ41" s="14">
        <f t="shared" si="20"/>
        <v>29.515672401128306</v>
      </c>
      <c r="AK41" s="14">
        <f t="shared" si="20"/>
        <v>30.63570600042279</v>
      </c>
      <c r="AL41" s="234">
        <f t="shared" si="20"/>
        <v>30.41266310129857</v>
      </c>
      <c r="AM41" s="234">
        <f t="shared" si="20"/>
        <v>30.650143562397496</v>
      </c>
      <c r="AN41" s="234">
        <f t="shared" si="20"/>
        <v>31.383933660419864</v>
      </c>
      <c r="AO41" s="234">
        <f t="shared" si="20"/>
        <v>30.58924141952673</v>
      </c>
      <c r="AP41" s="234">
        <f t="shared" si="18"/>
        <v>29.614263524648507</v>
      </c>
      <c r="AQ41" s="234">
        <f t="shared" si="18"/>
        <v>27.822711616036752</v>
      </c>
      <c r="AR41" s="234">
        <f t="shared" si="18"/>
        <v>28.428008238794586</v>
      </c>
      <c r="AS41" s="234">
        <f t="shared" si="19"/>
        <v>28.99180780843218</v>
      </c>
      <c r="AT41" s="234">
        <f t="shared" si="19"/>
        <v>28.887347491366725</v>
      </c>
      <c r="AU41" s="234">
        <f t="shared" si="19"/>
        <v>28.833694115075403</v>
      </c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211"/>
    </row>
    <row r="42" spans="1:60" s="81" customFormat="1" ht="15" thickBo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55" t="s">
        <v>77</v>
      </c>
      <c r="Z42" s="82">
        <f>Z23/10^3</f>
        <v>0.0366235166957</v>
      </c>
      <c r="AA42" s="82">
        <f aca="true" t="shared" si="21" ref="AA42:AN42">AA23/10^3</f>
        <v>0.036623516695700006</v>
      </c>
      <c r="AB42" s="82">
        <f t="shared" si="21"/>
        <v>0.0536703576382</v>
      </c>
      <c r="AC42" s="82">
        <f t="shared" si="21"/>
        <v>0.0569501827061</v>
      </c>
      <c r="AD42" s="82">
        <f t="shared" si="21"/>
        <v>0.053214845969500005</v>
      </c>
      <c r="AE42" s="82">
        <f t="shared" si="21"/>
        <v>0.051149659616899996</v>
      </c>
      <c r="AF42" s="82">
        <f t="shared" si="21"/>
        <v>0.05092297715249999</v>
      </c>
      <c r="AG42" s="82">
        <f t="shared" si="21"/>
        <v>0.049368491384600005</v>
      </c>
      <c r="AH42" s="82">
        <f t="shared" si="21"/>
        <v>0.0479741695963</v>
      </c>
      <c r="AI42" s="82">
        <f t="shared" si="21"/>
        <v>0.042729591188399994</v>
      </c>
      <c r="AJ42" s="82">
        <f t="shared" si="21"/>
        <v>0.0380584885591</v>
      </c>
      <c r="AK42" s="82">
        <f t="shared" si="21"/>
        <v>0.0360278676091</v>
      </c>
      <c r="AL42" s="82">
        <f t="shared" si="21"/>
        <v>0.032435788266</v>
      </c>
      <c r="AM42" s="82">
        <f t="shared" si="21"/>
        <v>0.030936631965400002</v>
      </c>
      <c r="AN42" s="82">
        <f t="shared" si="21"/>
        <v>0.03448132909650001</v>
      </c>
      <c r="AO42" s="82">
        <f aca="true" t="shared" si="22" ref="AO42:AT42">AO23/10^3</f>
        <v>0.03499468500090001</v>
      </c>
      <c r="AP42" s="82">
        <f t="shared" si="22"/>
        <v>0.037599495123300006</v>
      </c>
      <c r="AQ42" s="82">
        <f t="shared" si="22"/>
        <v>0.03588946768580001</v>
      </c>
      <c r="AR42" s="82">
        <f t="shared" si="22"/>
        <v>0.03752551679010001</v>
      </c>
      <c r="AS42" s="82">
        <f t="shared" si="22"/>
        <v>0.0378454369147</v>
      </c>
      <c r="AT42" s="82">
        <f t="shared" si="22"/>
        <v>0.0351480660662</v>
      </c>
      <c r="AU42" s="82">
        <f>AU23/10^3</f>
        <v>0.033149740272900005</v>
      </c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158"/>
      <c r="BH42" s="211"/>
    </row>
    <row r="43" spans="1:60" s="81" customFormat="1" ht="15" thickTop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56" t="s">
        <v>49</v>
      </c>
      <c r="Z43" s="243">
        <f>SUM(Z35:Z42)</f>
        <v>1144.129508797115</v>
      </c>
      <c r="AA43" s="243">
        <f aca="true" t="shared" si="23" ref="AA43:AO43">SUM(AA35:AA42)</f>
        <v>1141.1960487153729</v>
      </c>
      <c r="AB43" s="243">
        <f t="shared" si="23"/>
        <v>1150.1171497535836</v>
      </c>
      <c r="AC43" s="243">
        <f t="shared" si="23"/>
        <v>1158.5777505858969</v>
      </c>
      <c r="AD43" s="243">
        <f t="shared" si="23"/>
        <v>1150.897813950756</v>
      </c>
      <c r="AE43" s="243">
        <f t="shared" si="23"/>
        <v>1210.6689687044197</v>
      </c>
      <c r="AF43" s="243">
        <f t="shared" si="23"/>
        <v>1223.6926848988128</v>
      </c>
      <c r="AG43" s="243">
        <f t="shared" si="23"/>
        <v>1236.6058603558865</v>
      </c>
      <c r="AH43" s="243">
        <f t="shared" si="23"/>
        <v>1231.5199027580527</v>
      </c>
      <c r="AI43" s="243">
        <f t="shared" si="23"/>
        <v>1195.9294675616406</v>
      </c>
      <c r="AJ43" s="243">
        <f t="shared" si="23"/>
        <v>1230.8773483647449</v>
      </c>
      <c r="AK43" s="243">
        <f t="shared" si="23"/>
        <v>1251.5567001811999</v>
      </c>
      <c r="AL43" s="243">
        <f t="shared" si="23"/>
        <v>1236.4204932419552</v>
      </c>
      <c r="AM43" s="243">
        <f t="shared" si="23"/>
        <v>1273.5049416468</v>
      </c>
      <c r="AN43" s="243">
        <f t="shared" si="23"/>
        <v>1278.621204982687</v>
      </c>
      <c r="AO43" s="243">
        <f t="shared" si="23"/>
        <v>1278.0046782084967</v>
      </c>
      <c r="AP43" s="243">
        <f aca="true" t="shared" si="24" ref="AP43:AU43">SUM(AP35:AP42)</f>
        <v>1282.2565226579786</v>
      </c>
      <c r="AQ43" s="243">
        <f t="shared" si="24"/>
        <v>1263.070151037342</v>
      </c>
      <c r="AR43" s="243">
        <f t="shared" si="24"/>
        <v>1296.3067566502411</v>
      </c>
      <c r="AS43" s="243">
        <f t="shared" si="24"/>
        <v>1213.2100239847075</v>
      </c>
      <c r="AT43" s="243">
        <f t="shared" si="24"/>
        <v>1144.4569630812668</v>
      </c>
      <c r="AU43" s="243">
        <f t="shared" si="24"/>
        <v>1191.220837278711</v>
      </c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211"/>
    </row>
    <row r="44" spans="1:60" s="81" customFormat="1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8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  <c r="AJ44" s="220"/>
      <c r="AK44" s="220"/>
      <c r="AL44" s="221"/>
      <c r="AM44" s="221"/>
      <c r="AN44" s="221"/>
      <c r="AO44" s="221"/>
      <c r="AP44" s="22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1"/>
      <c r="BC44" s="181"/>
      <c r="BD44" s="181"/>
      <c r="BE44" s="181"/>
      <c r="BF44" s="181"/>
      <c r="BG44" s="181"/>
      <c r="BH44" s="211"/>
    </row>
    <row r="45" spans="26:27" ht="14.25">
      <c r="Z45" s="139"/>
      <c r="AA45" s="139"/>
    </row>
    <row r="46" ht="14.25">
      <c r="Y46" s="425" t="s">
        <v>102</v>
      </c>
    </row>
    <row r="47" spans="25:59" ht="27.75">
      <c r="Y47" s="335" t="s">
        <v>36</v>
      </c>
      <c r="Z47" s="336" t="s">
        <v>101</v>
      </c>
      <c r="AA47" s="322">
        <v>1990</v>
      </c>
      <c r="AB47" s="322">
        <f aca="true" t="shared" si="25" ref="AB47:BE47">AA47+1</f>
        <v>1991</v>
      </c>
      <c r="AC47" s="322">
        <f t="shared" si="25"/>
        <v>1992</v>
      </c>
      <c r="AD47" s="322">
        <f t="shared" si="25"/>
        <v>1993</v>
      </c>
      <c r="AE47" s="322">
        <f t="shared" si="25"/>
        <v>1994</v>
      </c>
      <c r="AF47" s="322">
        <f t="shared" si="25"/>
        <v>1995</v>
      </c>
      <c r="AG47" s="322">
        <f t="shared" si="25"/>
        <v>1996</v>
      </c>
      <c r="AH47" s="322">
        <f t="shared" si="25"/>
        <v>1997</v>
      </c>
      <c r="AI47" s="322">
        <f t="shared" si="25"/>
        <v>1998</v>
      </c>
      <c r="AJ47" s="322">
        <f t="shared" si="25"/>
        <v>1999</v>
      </c>
      <c r="AK47" s="322">
        <f t="shared" si="25"/>
        <v>2000</v>
      </c>
      <c r="AL47" s="322">
        <f t="shared" si="25"/>
        <v>2001</v>
      </c>
      <c r="AM47" s="322">
        <f t="shared" si="25"/>
        <v>2002</v>
      </c>
      <c r="AN47" s="322">
        <f t="shared" si="25"/>
        <v>2003</v>
      </c>
      <c r="AO47" s="322">
        <f t="shared" si="25"/>
        <v>2004</v>
      </c>
      <c r="AP47" s="322">
        <f t="shared" si="25"/>
        <v>2005</v>
      </c>
      <c r="AQ47" s="322">
        <f t="shared" si="25"/>
        <v>2006</v>
      </c>
      <c r="AR47" s="322">
        <f t="shared" si="25"/>
        <v>2007</v>
      </c>
      <c r="AS47" s="323">
        <v>2008</v>
      </c>
      <c r="AT47" s="323">
        <v>2009</v>
      </c>
      <c r="AU47" s="323" t="s">
        <v>145</v>
      </c>
      <c r="AV47" s="322" t="e">
        <f t="shared" si="25"/>
        <v>#VALUE!</v>
      </c>
      <c r="AW47" s="322" t="e">
        <f t="shared" si="25"/>
        <v>#VALUE!</v>
      </c>
      <c r="AX47" s="322" t="e">
        <f t="shared" si="25"/>
        <v>#VALUE!</v>
      </c>
      <c r="AY47" s="322" t="e">
        <f t="shared" si="25"/>
        <v>#VALUE!</v>
      </c>
      <c r="AZ47" s="322" t="e">
        <f t="shared" si="25"/>
        <v>#VALUE!</v>
      </c>
      <c r="BA47" s="322" t="e">
        <f t="shared" si="25"/>
        <v>#VALUE!</v>
      </c>
      <c r="BB47" s="322" t="e">
        <f t="shared" si="25"/>
        <v>#VALUE!</v>
      </c>
      <c r="BC47" s="322" t="e">
        <f t="shared" si="25"/>
        <v>#VALUE!</v>
      </c>
      <c r="BD47" s="322" t="e">
        <f t="shared" si="25"/>
        <v>#VALUE!</v>
      </c>
      <c r="BE47" s="322" t="e">
        <f t="shared" si="25"/>
        <v>#VALUE!</v>
      </c>
      <c r="BF47" s="337" t="s">
        <v>37</v>
      </c>
      <c r="BG47" s="65" t="s">
        <v>38</v>
      </c>
    </row>
    <row r="48" spans="1:59" s="81" customFormat="1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54" t="s">
        <v>39</v>
      </c>
      <c r="Z48" s="84"/>
      <c r="AA48" s="70">
        <f>AA35/$Z35-1</f>
        <v>-0.00035039367271072486</v>
      </c>
      <c r="AB48" s="70">
        <f aca="true" t="shared" si="26" ref="AB48:AP48">AB35/$Z35-1</f>
        <v>0.013545424096057301</v>
      </c>
      <c r="AC48" s="70">
        <f t="shared" si="26"/>
        <v>0.016528469032153215</v>
      </c>
      <c r="AD48" s="70">
        <f t="shared" si="26"/>
        <v>-0.01003646927731705</v>
      </c>
      <c r="AE48" s="70">
        <f t="shared" si="26"/>
        <v>0.09015057886257272</v>
      </c>
      <c r="AF48" s="70">
        <f t="shared" si="26"/>
        <v>0.07565873563989056</v>
      </c>
      <c r="AG48" s="70">
        <f t="shared" si="26"/>
        <v>0.05329210151380015</v>
      </c>
      <c r="AH48" s="70">
        <f t="shared" si="26"/>
        <v>0.06502329009893026</v>
      </c>
      <c r="AI48" s="70">
        <f t="shared" si="26"/>
        <v>0.07793274230390801</v>
      </c>
      <c r="AJ48" s="70">
        <f t="shared" si="26"/>
        <v>0.06242855527922564</v>
      </c>
      <c r="AK48" s="70">
        <f t="shared" si="26"/>
        <v>0.04286515471990571</v>
      </c>
      <c r="AL48" s="70">
        <f t="shared" si="26"/>
        <v>0.015912305133048088</v>
      </c>
      <c r="AM48" s="70">
        <f t="shared" si="26"/>
        <v>0.12901855397967177</v>
      </c>
      <c r="AN48" s="70">
        <f t="shared" si="26"/>
        <v>0.08746384020628217</v>
      </c>
      <c r="AO48" s="70">
        <f t="shared" si="26"/>
        <v>0.08887832269084583</v>
      </c>
      <c r="AP48" s="70">
        <f t="shared" si="26"/>
        <v>0.16895688895095762</v>
      </c>
      <c r="AQ48" s="70">
        <f aca="true" t="shared" si="27" ref="AQ48:AR55">AQ35/$Z35-1</f>
        <v>0.1341161924778853</v>
      </c>
      <c r="AR48" s="70">
        <f>AR35/$Z35-1</f>
        <v>0.22201147432030743</v>
      </c>
      <c r="AS48" s="70">
        <f>AS35/$Z35-1</f>
        <v>0.16560882445109737</v>
      </c>
      <c r="AT48" s="70">
        <f>AT35/$Z35-1</f>
        <v>0.17929233120669852</v>
      </c>
      <c r="AU48" s="70">
        <f>AU35/$Z35-1</f>
        <v>0.17991042537366653</v>
      </c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</row>
    <row r="49" spans="1:59" s="81" customFormat="1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54" t="s">
        <v>40</v>
      </c>
      <c r="Z49" s="84"/>
      <c r="AA49" s="70">
        <f aca="true" t="shared" si="28" ref="AA49:AA55">AA36/$Z36-1</f>
        <v>0.00011854187953064255</v>
      </c>
      <c r="AB49" s="70">
        <f aca="true" t="shared" si="29" ref="AB49:AP49">AB36/$Z36-1</f>
        <v>-0.012530109625555008</v>
      </c>
      <c r="AC49" s="70">
        <f t="shared" si="29"/>
        <v>-0.03261915417323147</v>
      </c>
      <c r="AD49" s="70">
        <f t="shared" si="29"/>
        <v>-0.05558311167104435</v>
      </c>
      <c r="AE49" s="70">
        <f t="shared" si="29"/>
        <v>-0.019041063988409768</v>
      </c>
      <c r="AF49" s="70">
        <f t="shared" si="29"/>
        <v>-0.022097050005722485</v>
      </c>
      <c r="AG49" s="70">
        <f t="shared" si="29"/>
        <v>-0.00405045416630978</v>
      </c>
      <c r="AH49" s="70">
        <f t="shared" si="29"/>
        <v>-0.0034626232938204105</v>
      </c>
      <c r="AI49" s="70">
        <f t="shared" si="29"/>
        <v>-0.0772584424967594</v>
      </c>
      <c r="AJ49" s="70">
        <f t="shared" si="29"/>
        <v>-0.053223021869234666</v>
      </c>
      <c r="AK49" s="70">
        <f t="shared" si="29"/>
        <v>-0.030939279578822032</v>
      </c>
      <c r="AL49" s="70">
        <f t="shared" si="29"/>
        <v>-0.067367284518274</v>
      </c>
      <c r="AM49" s="70">
        <f t="shared" si="29"/>
        <v>-0.0434488810137621</v>
      </c>
      <c r="AN49" s="70">
        <f t="shared" si="29"/>
        <v>-0.03544044020801396</v>
      </c>
      <c r="AO49" s="70">
        <f t="shared" si="29"/>
        <v>-0.03483707169666905</v>
      </c>
      <c r="AP49" s="70">
        <f t="shared" si="29"/>
        <v>-0.04738499096486193</v>
      </c>
      <c r="AQ49" s="70">
        <f t="shared" si="27"/>
        <v>-0.05212064879015477</v>
      </c>
      <c r="AR49" s="70">
        <f t="shared" si="27"/>
        <v>-0.030383144139026097</v>
      </c>
      <c r="AS49" s="70">
        <f aca="true" t="shared" si="30" ref="AS49:AT56">AS36/$Z36-1</f>
        <v>-0.13092643947772908</v>
      </c>
      <c r="AT49" s="70">
        <f t="shared" si="30"/>
        <v>-0.19504402907883522</v>
      </c>
      <c r="AU49" s="70">
        <f aca="true" t="shared" si="31" ref="AU49:AU56">AU36/$Z36-1</f>
        <v>-0.12665969178084358</v>
      </c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</row>
    <row r="50" spans="1:59" s="81" customFormat="1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54" t="s">
        <v>41</v>
      </c>
      <c r="Z50" s="84"/>
      <c r="AA50" s="70">
        <f t="shared" si="28"/>
        <v>3.672243980745726E-05</v>
      </c>
      <c r="AB50" s="70">
        <f aca="true" t="shared" si="32" ref="AB50:AP50">AB37/$Z37-1</f>
        <v>0.05283832018257972</v>
      </c>
      <c r="AC50" s="70">
        <f t="shared" si="32"/>
        <v>0.07399156337370649</v>
      </c>
      <c r="AD50" s="70">
        <f t="shared" si="32"/>
        <v>0.09476557165614441</v>
      </c>
      <c r="AE50" s="70">
        <f t="shared" si="32"/>
        <v>0.15196305171788493</v>
      </c>
      <c r="AF50" s="70">
        <f t="shared" si="32"/>
        <v>0.18497448142267192</v>
      </c>
      <c r="AG50" s="70">
        <f t="shared" si="32"/>
        <v>0.21006228799024185</v>
      </c>
      <c r="AH50" s="70">
        <f t="shared" si="32"/>
        <v>0.21816345005215343</v>
      </c>
      <c r="AI50" s="70">
        <f t="shared" si="32"/>
        <v>0.21333177362751887</v>
      </c>
      <c r="AJ50" s="70">
        <f t="shared" si="32"/>
        <v>0.22456909744567288</v>
      </c>
      <c r="AK50" s="70">
        <f t="shared" si="32"/>
        <v>0.2205871776128674</v>
      </c>
      <c r="AL50" s="70">
        <f t="shared" si="32"/>
        <v>0.22998604559056712</v>
      </c>
      <c r="AM50" s="70">
        <f t="shared" si="32"/>
        <v>0.20650975199745414</v>
      </c>
      <c r="AN50" s="70">
        <f t="shared" si="32"/>
        <v>0.1967720212491364</v>
      </c>
      <c r="AO50" s="70">
        <f t="shared" si="32"/>
        <v>0.19371266571264112</v>
      </c>
      <c r="AP50" s="70">
        <f t="shared" si="32"/>
        <v>0.1693632294518277</v>
      </c>
      <c r="AQ50" s="70">
        <f t="shared" si="27"/>
        <v>0.15250445233437526</v>
      </c>
      <c r="AR50" s="70">
        <f t="shared" si="27"/>
        <v>0.1291588623525679</v>
      </c>
      <c r="AS50" s="70">
        <f t="shared" si="30"/>
        <v>0.08333003731095046</v>
      </c>
      <c r="AT50" s="70">
        <f t="shared" si="30"/>
        <v>0.05785455287953667</v>
      </c>
      <c r="AU50" s="70">
        <f t="shared" si="31"/>
        <v>0.06761548948374863</v>
      </c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</row>
    <row r="51" spans="1:59" s="81" customFormat="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54" t="s">
        <v>76</v>
      </c>
      <c r="Z51" s="84"/>
      <c r="AA51" s="70">
        <f t="shared" si="28"/>
        <v>0.00011744282533365791</v>
      </c>
      <c r="AB51" s="70">
        <f aca="true" t="shared" si="33" ref="AB51:AP51">AB38/$Z38-1</f>
        <v>-0.004503744329836357</v>
      </c>
      <c r="AC51" s="70">
        <f t="shared" si="33"/>
        <v>0.025344563726493075</v>
      </c>
      <c r="AD51" s="70">
        <f t="shared" si="33"/>
        <v>0.02974191489376743</v>
      </c>
      <c r="AE51" s="70">
        <f t="shared" si="33"/>
        <v>0.09938925039850921</v>
      </c>
      <c r="AF51" s="70">
        <f t="shared" si="33"/>
        <v>0.12684943404405757</v>
      </c>
      <c r="AG51" s="70">
        <f t="shared" si="33"/>
        <v>0.12380123240077023</v>
      </c>
      <c r="AH51" s="70">
        <f t="shared" si="33"/>
        <v>0.1050863764654415</v>
      </c>
      <c r="AI51" s="70">
        <f t="shared" si="33"/>
        <v>0.14054888640656715</v>
      </c>
      <c r="AJ51" s="70">
        <f t="shared" si="33"/>
        <v>0.22511034107130756</v>
      </c>
      <c r="AK51" s="70">
        <f t="shared" si="33"/>
        <v>0.2543660277662294</v>
      </c>
      <c r="AL51" s="70">
        <f t="shared" si="33"/>
        <v>0.29985956881949516</v>
      </c>
      <c r="AM51" s="70">
        <f t="shared" si="33"/>
        <v>0.3840800551102068</v>
      </c>
      <c r="AN51" s="70">
        <f t="shared" si="33"/>
        <v>0.4096179471662831</v>
      </c>
      <c r="AO51" s="70">
        <f t="shared" si="33"/>
        <v>0.4132106260658839</v>
      </c>
      <c r="AP51" s="70">
        <f t="shared" si="33"/>
        <v>0.43390022941846795</v>
      </c>
      <c r="AQ51" s="70">
        <f t="shared" si="27"/>
        <v>0.429693204556173</v>
      </c>
      <c r="AR51" s="70">
        <f t="shared" si="27"/>
        <v>0.4783931377819599</v>
      </c>
      <c r="AS51" s="70">
        <f t="shared" si="30"/>
        <v>0.423343552307325</v>
      </c>
      <c r="AT51" s="70">
        <f t="shared" si="30"/>
        <v>0.3116052316918483</v>
      </c>
      <c r="AU51" s="70">
        <f t="shared" si="31"/>
        <v>0.31867318861007154</v>
      </c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</row>
    <row r="52" spans="1:59" s="81" customFormat="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54" t="s">
        <v>50</v>
      </c>
      <c r="Z52" s="84"/>
      <c r="AA52" s="70">
        <f t="shared" si="28"/>
        <v>5.6644844438347164E-05</v>
      </c>
      <c r="AB52" s="70">
        <f aca="true" t="shared" si="34" ref="AB52:AP52">AB39/$Z39-1</f>
        <v>0.015130900820145898</v>
      </c>
      <c r="AC52" s="70">
        <f t="shared" si="34"/>
        <v>0.07035274827165905</v>
      </c>
      <c r="AD52" s="70">
        <f t="shared" si="34"/>
        <v>0.08220614344604527</v>
      </c>
      <c r="AE52" s="70">
        <f t="shared" si="34"/>
        <v>0.1379069204090564</v>
      </c>
      <c r="AF52" s="70">
        <f t="shared" si="34"/>
        <v>0.16212239295286857</v>
      </c>
      <c r="AG52" s="70">
        <f t="shared" si="34"/>
        <v>0.15993820985064233</v>
      </c>
      <c r="AH52" s="70">
        <f t="shared" si="34"/>
        <v>0.13233684780225707</v>
      </c>
      <c r="AI52" s="70">
        <f t="shared" si="34"/>
        <v>0.12934707420863734</v>
      </c>
      <c r="AJ52" s="70">
        <f t="shared" si="34"/>
        <v>0.1920236417866208</v>
      </c>
      <c r="AK52" s="70">
        <f t="shared" si="34"/>
        <v>0.2361361534676354</v>
      </c>
      <c r="AL52" s="70">
        <f t="shared" si="34"/>
        <v>0.2062348568415071</v>
      </c>
      <c r="AM52" s="70">
        <f t="shared" si="34"/>
        <v>0.29815552381651766</v>
      </c>
      <c r="AN52" s="70">
        <f t="shared" si="34"/>
        <v>0.3145035319656946</v>
      </c>
      <c r="AO52" s="70">
        <f t="shared" si="34"/>
        <v>0.314764938710159</v>
      </c>
      <c r="AP52" s="70">
        <f t="shared" si="34"/>
        <v>0.36703558686627025</v>
      </c>
      <c r="AQ52" s="70">
        <f t="shared" si="27"/>
        <v>0.30064833388192125</v>
      </c>
      <c r="AR52" s="70">
        <f t="shared" si="27"/>
        <v>0.41062896264107196</v>
      </c>
      <c r="AS52" s="70">
        <f t="shared" si="30"/>
        <v>0.3419830453983055</v>
      </c>
      <c r="AT52" s="70">
        <f t="shared" si="30"/>
        <v>0.2687195871885111</v>
      </c>
      <c r="AU52" s="70">
        <f t="shared" si="31"/>
        <v>0.354710541750916</v>
      </c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</row>
    <row r="53" spans="1:59" s="81" customFormat="1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54" t="s">
        <v>51</v>
      </c>
      <c r="Z53" s="84"/>
      <c r="AA53" s="70">
        <f t="shared" si="28"/>
        <v>-0.03826134894598243</v>
      </c>
      <c r="AB53" s="70">
        <f aca="true" t="shared" si="35" ref="AB53:AP53">AB40/$Z40-1</f>
        <v>-0.02071105352623559</v>
      </c>
      <c r="AC53" s="70">
        <f t="shared" si="35"/>
        <v>-0.020729932756773373</v>
      </c>
      <c r="AD53" s="70">
        <f t="shared" si="35"/>
        <v>-0.037852444540416585</v>
      </c>
      <c r="AE53" s="70">
        <f t="shared" si="35"/>
        <v>-0.018110374337630075</v>
      </c>
      <c r="AF53" s="70">
        <f t="shared" si="35"/>
        <v>-0.01572760347573776</v>
      </c>
      <c r="AG53" s="70">
        <f t="shared" si="35"/>
        <v>-0.009985536351586166</v>
      </c>
      <c r="AH53" s="70">
        <f t="shared" si="35"/>
        <v>-0.05286343961587081</v>
      </c>
      <c r="AI53" s="70">
        <f t="shared" si="35"/>
        <v>-0.14348906806116213</v>
      </c>
      <c r="AJ53" s="70">
        <f t="shared" si="35"/>
        <v>-0.14310769139817614</v>
      </c>
      <c r="AK53" s="70">
        <f t="shared" si="35"/>
        <v>-0.13375464104765622</v>
      </c>
      <c r="AL53" s="70">
        <f t="shared" si="35"/>
        <v>-0.15340841924864967</v>
      </c>
      <c r="AM53" s="70">
        <f t="shared" si="35"/>
        <v>-0.19844074303360704</v>
      </c>
      <c r="AN53" s="70">
        <f t="shared" si="35"/>
        <v>-0.211673337142528</v>
      </c>
      <c r="AO53" s="70">
        <f t="shared" si="35"/>
        <v>-0.21436546326673478</v>
      </c>
      <c r="AP53" s="70">
        <f t="shared" si="35"/>
        <v>-0.19716404224845707</v>
      </c>
      <c r="AQ53" s="70">
        <f t="shared" si="27"/>
        <v>-0.1960309367274471</v>
      </c>
      <c r="AR53" s="70">
        <f t="shared" si="27"/>
        <v>-0.2081819369068978</v>
      </c>
      <c r="AS53" s="70">
        <f t="shared" si="30"/>
        <v>-0.2660439125503663</v>
      </c>
      <c r="AT53" s="70">
        <f t="shared" si="30"/>
        <v>-0.35318228115904626</v>
      </c>
      <c r="AU53" s="70">
        <f t="shared" si="31"/>
        <v>-0.36013408133476077</v>
      </c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</row>
    <row r="54" spans="1:59" s="81" customFormat="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54" t="s">
        <v>52</v>
      </c>
      <c r="Z54" s="84"/>
      <c r="AA54" s="70">
        <f>AA41/$Z41-1</f>
        <v>-0.027179801038639928</v>
      </c>
      <c r="AB54" s="70">
        <f aca="true" t="shared" si="36" ref="AB54:AP54">AB41/$Z41-1</f>
        <v>-0.012816217469737823</v>
      </c>
      <c r="AC54" s="70">
        <f t="shared" si="36"/>
        <v>0.04893417947415801</v>
      </c>
      <c r="AD54" s="70">
        <f t="shared" si="36"/>
        <v>0.027607775160105152</v>
      </c>
      <c r="AE54" s="70">
        <f t="shared" si="36"/>
        <v>0.16650788399606653</v>
      </c>
      <c r="AF54" s="70">
        <f t="shared" si="36"/>
        <v>0.19112800778527128</v>
      </c>
      <c r="AG54" s="70">
        <f t="shared" si="36"/>
        <v>0.2219647299001526</v>
      </c>
      <c r="AH54" s="70">
        <f t="shared" si="36"/>
        <v>0.2809731810328029</v>
      </c>
      <c r="AI54" s="70">
        <f t="shared" si="36"/>
        <v>0.297245974220971</v>
      </c>
      <c r="AJ54" s="70">
        <f t="shared" si="36"/>
        <v>0.3003285755762435</v>
      </c>
      <c r="AK54" s="70">
        <f t="shared" si="36"/>
        <v>0.34967224882803283</v>
      </c>
      <c r="AL54" s="70">
        <f t="shared" si="36"/>
        <v>0.3398459758104646</v>
      </c>
      <c r="AM54" s="70">
        <f t="shared" si="36"/>
        <v>0.3503083032652221</v>
      </c>
      <c r="AN54" s="70">
        <f t="shared" si="36"/>
        <v>0.38263581456043827</v>
      </c>
      <c r="AO54" s="70">
        <f t="shared" si="36"/>
        <v>0.3476252271146121</v>
      </c>
      <c r="AP54" s="70">
        <f t="shared" si="36"/>
        <v>0.3046720597249084</v>
      </c>
      <c r="AQ54" s="70">
        <f t="shared" si="27"/>
        <v>0.2257442918009438</v>
      </c>
      <c r="AR54" s="70">
        <f t="shared" si="27"/>
        <v>0.25241095500871524</v>
      </c>
      <c r="AS54" s="70">
        <f t="shared" si="30"/>
        <v>0.27724944356943415</v>
      </c>
      <c r="AT54" s="70">
        <f t="shared" si="30"/>
        <v>0.2726473889915153</v>
      </c>
      <c r="AU54" s="70">
        <f t="shared" si="31"/>
        <v>0.2702836610906363</v>
      </c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</row>
    <row r="55" spans="1:59" s="81" customFormat="1" ht="15" thickBo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55" t="s">
        <v>77</v>
      </c>
      <c r="Z55" s="85"/>
      <c r="AA55" s="71">
        <f t="shared" si="28"/>
        <v>0</v>
      </c>
      <c r="AB55" s="71">
        <f aca="true" t="shared" si="37" ref="AB55:AP55">AB42/$Z42-1</f>
        <v>0.4654616072000941</v>
      </c>
      <c r="AC55" s="71">
        <f t="shared" si="37"/>
        <v>0.5550167718543144</v>
      </c>
      <c r="AD55" s="71">
        <f t="shared" si="37"/>
        <v>0.4530239248091652</v>
      </c>
      <c r="AE55" s="71">
        <f t="shared" si="37"/>
        <v>0.3966343003566757</v>
      </c>
      <c r="AF55" s="71">
        <f t="shared" si="37"/>
        <v>0.39044476737753886</v>
      </c>
      <c r="AG55" s="71">
        <f t="shared" si="37"/>
        <v>0.3479997509468118</v>
      </c>
      <c r="AH55" s="71">
        <f t="shared" si="37"/>
        <v>0.3099279895732321</v>
      </c>
      <c r="AI55" s="71">
        <f t="shared" si="37"/>
        <v>0.16672550982568302</v>
      </c>
      <c r="AJ55" s="71">
        <f t="shared" si="37"/>
        <v>0.039181705987521465</v>
      </c>
      <c r="AK55" s="71">
        <f t="shared" si="37"/>
        <v>-0.016264114982435296</v>
      </c>
      <c r="AL55" s="71">
        <f t="shared" si="37"/>
        <v>-0.11434533893878318</v>
      </c>
      <c r="AM55" s="71">
        <f t="shared" si="37"/>
        <v>-0.15527959200509267</v>
      </c>
      <c r="AN55" s="71">
        <f t="shared" si="37"/>
        <v>-0.0584921327189617</v>
      </c>
      <c r="AO55" s="71">
        <f t="shared" si="37"/>
        <v>-0.04447502156425176</v>
      </c>
      <c r="AP55" s="71">
        <f t="shared" si="37"/>
        <v>0.026648954433002192</v>
      </c>
      <c r="AQ55" s="71">
        <f t="shared" si="27"/>
        <v>-0.020043105526951654</v>
      </c>
      <c r="AR55" s="71">
        <f>AR42/$Z42-1</f>
        <v>0.024628986394032326</v>
      </c>
      <c r="AS55" s="71">
        <f t="shared" si="30"/>
        <v>0.0333643606416274</v>
      </c>
      <c r="AT55" s="71">
        <f t="shared" si="30"/>
        <v>-0.04028697303318307</v>
      </c>
      <c r="AU55" s="71">
        <f t="shared" si="31"/>
        <v>-0.09485097926731467</v>
      </c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</row>
    <row r="56" spans="1:59" s="81" customFormat="1" ht="15" thickTop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56" t="s">
        <v>49</v>
      </c>
      <c r="Z56" s="86"/>
      <c r="AA56" s="72">
        <f aca="true" t="shared" si="38" ref="AA56:AP56">AA43/$Z43-1</f>
        <v>-0.0025639231041477695</v>
      </c>
      <c r="AB56" s="72">
        <f t="shared" si="38"/>
        <v>0.005233359432153639</v>
      </c>
      <c r="AC56" s="72">
        <f t="shared" si="38"/>
        <v>0.012628152388073577</v>
      </c>
      <c r="AD56" s="72">
        <f t="shared" si="38"/>
        <v>0.005915680962338632</v>
      </c>
      <c r="AE56" s="72">
        <f t="shared" si="38"/>
        <v>0.058157279744721624</v>
      </c>
      <c r="AF56" s="72">
        <f t="shared" si="38"/>
        <v>0.06954035840343531</v>
      </c>
      <c r="AG56" s="72">
        <f t="shared" si="38"/>
        <v>0.08082682148107234</v>
      </c>
      <c r="AH56" s="72">
        <f t="shared" si="38"/>
        <v>0.07638155758504639</v>
      </c>
      <c r="AI56" s="72">
        <f t="shared" si="38"/>
        <v>0.04527455883817355</v>
      </c>
      <c r="AJ56" s="72">
        <f t="shared" si="38"/>
        <v>0.0758199477424828</v>
      </c>
      <c r="AK56" s="72">
        <f t="shared" si="38"/>
        <v>0.09389425808711893</v>
      </c>
      <c r="AL56" s="72">
        <f t="shared" si="38"/>
        <v>0.0806648056318997</v>
      </c>
      <c r="AM56" s="72">
        <f t="shared" si="38"/>
        <v>0.11307761215398093</v>
      </c>
      <c r="AN56" s="72">
        <f t="shared" si="38"/>
        <v>0.11754936408114358</v>
      </c>
      <c r="AO56" s="72">
        <f t="shared" si="38"/>
        <v>0.11701050307856486</v>
      </c>
      <c r="AP56" s="72">
        <f t="shared" si="38"/>
        <v>0.12072672962179243</v>
      </c>
      <c r="AQ56" s="72">
        <f>AQ43/$Z43-1</f>
        <v>0.10395732417152281</v>
      </c>
      <c r="AR56" s="72">
        <f>AR43/$Z43-1</f>
        <v>0.13300701247808755</v>
      </c>
      <c r="AS56" s="72">
        <f t="shared" si="30"/>
        <v>0.06037823048565594</v>
      </c>
      <c r="AT56" s="361">
        <f t="shared" si="30"/>
        <v>0.0002862038620925489</v>
      </c>
      <c r="AU56" s="72">
        <f t="shared" si="31"/>
        <v>0.04115908917610711</v>
      </c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</row>
    <row r="58" ht="14.25">
      <c r="Y58" s="425" t="s">
        <v>9</v>
      </c>
    </row>
    <row r="59" spans="25:59" ht="28.5">
      <c r="Y59" s="335" t="s">
        <v>36</v>
      </c>
      <c r="Z59" s="336" t="s">
        <v>101</v>
      </c>
      <c r="AA59" s="322">
        <v>1990</v>
      </c>
      <c r="AB59" s="322">
        <f aca="true" t="shared" si="39" ref="AB59:BE59">AA59+1</f>
        <v>1991</v>
      </c>
      <c r="AC59" s="322">
        <f t="shared" si="39"/>
        <v>1992</v>
      </c>
      <c r="AD59" s="322">
        <f t="shared" si="39"/>
        <v>1993</v>
      </c>
      <c r="AE59" s="322">
        <f t="shared" si="39"/>
        <v>1994</v>
      </c>
      <c r="AF59" s="322">
        <f t="shared" si="39"/>
        <v>1995</v>
      </c>
      <c r="AG59" s="322">
        <f t="shared" si="39"/>
        <v>1996</v>
      </c>
      <c r="AH59" s="322">
        <f t="shared" si="39"/>
        <v>1997</v>
      </c>
      <c r="AI59" s="322">
        <f t="shared" si="39"/>
        <v>1998</v>
      </c>
      <c r="AJ59" s="322">
        <f t="shared" si="39"/>
        <v>1999</v>
      </c>
      <c r="AK59" s="322">
        <f t="shared" si="39"/>
        <v>2000</v>
      </c>
      <c r="AL59" s="322">
        <f t="shared" si="39"/>
        <v>2001</v>
      </c>
      <c r="AM59" s="322">
        <f t="shared" si="39"/>
        <v>2002</v>
      </c>
      <c r="AN59" s="322">
        <f t="shared" si="39"/>
        <v>2003</v>
      </c>
      <c r="AO59" s="322">
        <f t="shared" si="39"/>
        <v>2004</v>
      </c>
      <c r="AP59" s="322">
        <f t="shared" si="39"/>
        <v>2005</v>
      </c>
      <c r="AQ59" s="322">
        <f t="shared" si="39"/>
        <v>2006</v>
      </c>
      <c r="AR59" s="322">
        <f t="shared" si="39"/>
        <v>2007</v>
      </c>
      <c r="AS59" s="323">
        <v>2008</v>
      </c>
      <c r="AT59" s="323">
        <v>2009</v>
      </c>
      <c r="AU59" s="323" t="s">
        <v>144</v>
      </c>
      <c r="AV59" s="322" t="e">
        <f t="shared" si="39"/>
        <v>#VALUE!</v>
      </c>
      <c r="AW59" s="322" t="e">
        <f t="shared" si="39"/>
        <v>#VALUE!</v>
      </c>
      <c r="AX59" s="322" t="e">
        <f t="shared" si="39"/>
        <v>#VALUE!</v>
      </c>
      <c r="AY59" s="322" t="e">
        <f t="shared" si="39"/>
        <v>#VALUE!</v>
      </c>
      <c r="AZ59" s="322" t="e">
        <f t="shared" si="39"/>
        <v>#VALUE!</v>
      </c>
      <c r="BA59" s="322" t="e">
        <f t="shared" si="39"/>
        <v>#VALUE!</v>
      </c>
      <c r="BB59" s="322" t="e">
        <f t="shared" si="39"/>
        <v>#VALUE!</v>
      </c>
      <c r="BC59" s="322" t="e">
        <f t="shared" si="39"/>
        <v>#VALUE!</v>
      </c>
      <c r="BD59" s="322" t="e">
        <f t="shared" si="39"/>
        <v>#VALUE!</v>
      </c>
      <c r="BE59" s="322" t="e">
        <f t="shared" si="39"/>
        <v>#VALUE!</v>
      </c>
      <c r="BF59" s="337" t="s">
        <v>37</v>
      </c>
      <c r="BG59" s="65" t="s">
        <v>38</v>
      </c>
    </row>
    <row r="60" spans="1:59" s="81" customFormat="1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54" t="s">
        <v>39</v>
      </c>
      <c r="Z60" s="84"/>
      <c r="AA60" s="84"/>
      <c r="AB60" s="70">
        <f aca="true" t="shared" si="40" ref="AB60:AU60">AB35/AA35-1</f>
        <v>0.013900688482058499</v>
      </c>
      <c r="AC60" s="70">
        <f t="shared" si="40"/>
        <v>0.00294317833732638</v>
      </c>
      <c r="AD60" s="70">
        <f t="shared" si="40"/>
        <v>-0.026132999831045445</v>
      </c>
      <c r="AE60" s="70">
        <f t="shared" si="40"/>
        <v>0.10120276659762628</v>
      </c>
      <c r="AF60" s="70">
        <f t="shared" si="40"/>
        <v>-0.013293432580481324</v>
      </c>
      <c r="AG60" s="70">
        <f t="shared" si="40"/>
        <v>-0.020793429537654395</v>
      </c>
      <c r="AH60" s="70">
        <f t="shared" si="40"/>
        <v>0.011137640326239984</v>
      </c>
      <c r="AI60" s="70">
        <f t="shared" si="40"/>
        <v>0.012121286290160516</v>
      </c>
      <c r="AJ60" s="70">
        <f t="shared" si="40"/>
        <v>-0.014383260120241492</v>
      </c>
      <c r="AK60" s="70">
        <f t="shared" si="40"/>
        <v>-0.018413850476918348</v>
      </c>
      <c r="AL60" s="70">
        <f t="shared" si="40"/>
        <v>-0.025844999676968294</v>
      </c>
      <c r="AM60" s="70">
        <f t="shared" si="40"/>
        <v>0.1113346577998291</v>
      </c>
      <c r="AN60" s="70">
        <f t="shared" si="40"/>
        <v>-0.03680605037615514</v>
      </c>
      <c r="AO60" s="70">
        <f t="shared" si="40"/>
        <v>0.0013007167983585255</v>
      </c>
      <c r="AP60" s="70">
        <f t="shared" si="40"/>
        <v>0.0735422540713464</v>
      </c>
      <c r="AQ60" s="70">
        <f t="shared" si="40"/>
        <v>-0.029804945590712895</v>
      </c>
      <c r="AR60" s="70">
        <f t="shared" si="40"/>
        <v>0.0775011259211309</v>
      </c>
      <c r="AS60" s="70">
        <f t="shared" si="40"/>
        <v>-0.046155581231822285</v>
      </c>
      <c r="AT60" s="70">
        <f t="shared" si="40"/>
        <v>0.011739364415025655</v>
      </c>
      <c r="AU60" s="70">
        <f t="shared" si="40"/>
        <v>0.0005241229427275229</v>
      </c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</row>
    <row r="61" spans="1:59" s="81" customFormat="1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54" t="s">
        <v>40</v>
      </c>
      <c r="Z61" s="84"/>
      <c r="AA61" s="84"/>
      <c r="AB61" s="70">
        <f aca="true" t="shared" si="41" ref="AB61:AU61">AB36/AA36-1</f>
        <v>-0.012647152287882824</v>
      </c>
      <c r="AC61" s="70">
        <f t="shared" si="41"/>
        <v>-0.0203439565535094</v>
      </c>
      <c r="AD61" s="70">
        <f t="shared" si="41"/>
        <v>-0.02373828011674839</v>
      </c>
      <c r="AE61" s="70">
        <f t="shared" si="41"/>
        <v>0.03869270883888132</v>
      </c>
      <c r="AF61" s="70">
        <f t="shared" si="41"/>
        <v>-0.0031153047340980455</v>
      </c>
      <c r="AG61" s="70">
        <f t="shared" si="41"/>
        <v>0.018454383269340013</v>
      </c>
      <c r="AH61" s="70">
        <f t="shared" si="41"/>
        <v>0.0005902215377762143</v>
      </c>
      <c r="AI61" s="70">
        <f t="shared" si="41"/>
        <v>-0.07405223419401874</v>
      </c>
      <c r="AJ61" s="70">
        <f t="shared" si="41"/>
        <v>0.026047835856184864</v>
      </c>
      <c r="AK61" s="70">
        <f t="shared" si="41"/>
        <v>0.023536421781619188</v>
      </c>
      <c r="AL61" s="70">
        <f t="shared" si="41"/>
        <v>-0.03759104478367403</v>
      </c>
      <c r="AM61" s="70">
        <f t="shared" si="41"/>
        <v>0.025646112459348558</v>
      </c>
      <c r="AN61" s="70">
        <f t="shared" si="41"/>
        <v>0.008372203687593283</v>
      </c>
      <c r="AO61" s="70">
        <f t="shared" si="41"/>
        <v>0.0006255378480464202</v>
      </c>
      <c r="AP61" s="70">
        <f t="shared" si="41"/>
        <v>-0.013000830119170637</v>
      </c>
      <c r="AQ61" s="70">
        <f t="shared" si="41"/>
        <v>-0.004971218992328774</v>
      </c>
      <c r="AR61" s="70">
        <f t="shared" si="41"/>
        <v>0.02293277580462494</v>
      </c>
      <c r="AS61" s="70">
        <f t="shared" si="41"/>
        <v>-0.10369384023282613</v>
      </c>
      <c r="AT61" s="70">
        <f t="shared" si="41"/>
        <v>-0.07377694192258533</v>
      </c>
      <c r="AU61" s="70">
        <f t="shared" si="41"/>
        <v>0.08495413385124007</v>
      </c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</row>
    <row r="62" spans="1:59" s="81" customFormat="1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54" t="s">
        <v>41</v>
      </c>
      <c r="Z62" s="84"/>
      <c r="AA62" s="84"/>
      <c r="AB62" s="70">
        <f aca="true" t="shared" si="42" ref="AB62:AU62">AB37/AA37-1</f>
        <v>0.052799658810479766</v>
      </c>
      <c r="AC62" s="70">
        <f t="shared" si="42"/>
        <v>0.020091634950614834</v>
      </c>
      <c r="AD62" s="70">
        <f t="shared" si="42"/>
        <v>0.019342803976207357</v>
      </c>
      <c r="AE62" s="70">
        <f t="shared" si="42"/>
        <v>0.05224632701521004</v>
      </c>
      <c r="AF62" s="70">
        <f t="shared" si="42"/>
        <v>0.028656674062208953</v>
      </c>
      <c r="AG62" s="70">
        <f t="shared" si="42"/>
        <v>0.0211716007060756</v>
      </c>
      <c r="AH62" s="70">
        <f t="shared" si="42"/>
        <v>0.0066948306234437815</v>
      </c>
      <c r="AI62" s="70">
        <f t="shared" si="42"/>
        <v>-0.003966361348657799</v>
      </c>
      <c r="AJ62" s="70">
        <f t="shared" si="42"/>
        <v>0.009261542524809707</v>
      </c>
      <c r="AK62" s="70">
        <f t="shared" si="42"/>
        <v>-0.0032516906078320362</v>
      </c>
      <c r="AL62" s="70">
        <f t="shared" si="42"/>
        <v>0.007700284051878503</v>
      </c>
      <c r="AM62" s="70">
        <f t="shared" si="42"/>
        <v>-0.019086634094162447</v>
      </c>
      <c r="AN62" s="70">
        <f t="shared" si="42"/>
        <v>-0.008070992159156742</v>
      </c>
      <c r="AO62" s="70">
        <f t="shared" si="42"/>
        <v>-0.002556339454946488</v>
      </c>
      <c r="AP62" s="70">
        <f t="shared" si="42"/>
        <v>-0.020398071462429335</v>
      </c>
      <c r="AQ62" s="70">
        <f t="shared" si="42"/>
        <v>-0.014417057671084477</v>
      </c>
      <c r="AR62" s="70">
        <f t="shared" si="42"/>
        <v>-0.020256398953185206</v>
      </c>
      <c r="AS62" s="70">
        <f t="shared" si="42"/>
        <v>-0.04058669383875224</v>
      </c>
      <c r="AT62" s="70">
        <f t="shared" si="42"/>
        <v>-0.023515903329560772</v>
      </c>
      <c r="AU62" s="70">
        <f t="shared" si="42"/>
        <v>0.00922710648419689</v>
      </c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</row>
    <row r="63" spans="1:59" s="81" customFormat="1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54" t="s">
        <v>76</v>
      </c>
      <c r="Z63" s="84"/>
      <c r="AA63" s="84"/>
      <c r="AB63" s="70">
        <f aca="true" t="shared" si="43" ref="AB63:AU63">AB38/AA38-1</f>
        <v>-0.0046206444936258695</v>
      </c>
      <c r="AC63" s="70">
        <f t="shared" si="43"/>
        <v>0.029983345378065573</v>
      </c>
      <c r="AD63" s="70">
        <f t="shared" si="43"/>
        <v>0.00428865702597836</v>
      </c>
      <c r="AE63" s="70">
        <f t="shared" si="43"/>
        <v>0.06763571968606019</v>
      </c>
      <c r="AF63" s="70">
        <f t="shared" si="43"/>
        <v>0.024977671589561545</v>
      </c>
      <c r="AG63" s="70">
        <f t="shared" si="43"/>
        <v>-0.0027050656025514597</v>
      </c>
      <c r="AH63" s="70">
        <f t="shared" si="43"/>
        <v>-0.016653172639211622</v>
      </c>
      <c r="AI63" s="70">
        <f t="shared" si="43"/>
        <v>0.03209026072201748</v>
      </c>
      <c r="AJ63" s="70">
        <f t="shared" si="43"/>
        <v>0.07414101725280808</v>
      </c>
      <c r="AK63" s="70">
        <f t="shared" si="43"/>
        <v>0.023880042241206656</v>
      </c>
      <c r="AL63" s="70">
        <f t="shared" si="43"/>
        <v>0.03626815462650912</v>
      </c>
      <c r="AM63" s="70">
        <f t="shared" si="43"/>
        <v>0.06479198854319246</v>
      </c>
      <c r="AN63" s="70">
        <f t="shared" si="43"/>
        <v>0.018451166868409752</v>
      </c>
      <c r="AO63" s="70">
        <f t="shared" si="43"/>
        <v>0.0025486898111810596</v>
      </c>
      <c r="AP63" s="70">
        <f t="shared" si="43"/>
        <v>0.014640141370985793</v>
      </c>
      <c r="AQ63" s="70">
        <f t="shared" si="43"/>
        <v>-0.002933973212348895</v>
      </c>
      <c r="AR63" s="70">
        <f t="shared" si="43"/>
        <v>0.034063205358036974</v>
      </c>
      <c r="AS63" s="70">
        <f t="shared" si="43"/>
        <v>-0.03723609374785519</v>
      </c>
      <c r="AT63" s="70">
        <f t="shared" si="43"/>
        <v>-0.07850411127681878</v>
      </c>
      <c r="AU63" s="70">
        <f t="shared" si="43"/>
        <v>0.005388783718944357</v>
      </c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</row>
    <row r="64" spans="1:59" s="81" customFormat="1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54" t="s">
        <v>50</v>
      </c>
      <c r="Z64" s="84"/>
      <c r="AA64" s="84"/>
      <c r="AB64" s="70">
        <f aca="true" t="shared" si="44" ref="AB64:AU64">AB39/AA39-1</f>
        <v>0.01507340214518793</v>
      </c>
      <c r="AC64" s="70">
        <f t="shared" si="44"/>
        <v>0.054398745429676376</v>
      </c>
      <c r="AD64" s="70">
        <f t="shared" si="44"/>
        <v>0.0110742885404147</v>
      </c>
      <c r="AE64" s="70">
        <f t="shared" si="44"/>
        <v>0.05146965511177415</v>
      </c>
      <c r="AF64" s="70">
        <f t="shared" si="44"/>
        <v>0.02128071471356119</v>
      </c>
      <c r="AG64" s="70">
        <f t="shared" si="44"/>
        <v>-0.00187947768279062</v>
      </c>
      <c r="AH64" s="70">
        <f t="shared" si="44"/>
        <v>-0.023795545154029596</v>
      </c>
      <c r="AI64" s="70">
        <f t="shared" si="44"/>
        <v>-0.0026403570628499295</v>
      </c>
      <c r="AJ64" s="70">
        <f t="shared" si="44"/>
        <v>0.05549805636314464</v>
      </c>
      <c r="AK64" s="70">
        <f t="shared" si="44"/>
        <v>0.0370064066975202</v>
      </c>
      <c r="AL64" s="70">
        <f t="shared" si="44"/>
        <v>-0.02418932294978071</v>
      </c>
      <c r="AM64" s="70">
        <f t="shared" si="44"/>
        <v>0.07620461840715032</v>
      </c>
      <c r="AN64" s="70">
        <f t="shared" si="44"/>
        <v>0.012593258549726372</v>
      </c>
      <c r="AO64" s="70">
        <f t="shared" si="44"/>
        <v>0.0001988634781935339</v>
      </c>
      <c r="AP64" s="70">
        <f t="shared" si="44"/>
        <v>0.039756648977414155</v>
      </c>
      <c r="AQ64" s="70">
        <f t="shared" si="44"/>
        <v>-0.04856292961365538</v>
      </c>
      <c r="AR64" s="70">
        <f t="shared" si="44"/>
        <v>0.08455831287685744</v>
      </c>
      <c r="AS64" s="70">
        <f t="shared" si="44"/>
        <v>-0.04866334029768049</v>
      </c>
      <c r="AT64" s="70">
        <f t="shared" si="44"/>
        <v>-0.054593430566069134</v>
      </c>
      <c r="AU64" s="70">
        <f t="shared" si="44"/>
        <v>0.06777774650185808</v>
      </c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</row>
    <row r="65" spans="1:59" s="81" customFormat="1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54" t="s">
        <v>51</v>
      </c>
      <c r="Z65" s="84"/>
      <c r="AA65" s="84"/>
      <c r="AB65" s="70">
        <f aca="true" t="shared" si="45" ref="AB65:AU65">AB40/AA40-1</f>
        <v>0.018248507950171966</v>
      </c>
      <c r="AC65" s="70">
        <f t="shared" si="45"/>
        <v>-1.927850876470849E-05</v>
      </c>
      <c r="AD65" s="70">
        <f t="shared" si="45"/>
        <v>-0.01748497412143446</v>
      </c>
      <c r="AE65" s="70">
        <f t="shared" si="45"/>
        <v>0.020518755247843856</v>
      </c>
      <c r="AF65" s="70">
        <f t="shared" si="45"/>
        <v>0.002426719663409127</v>
      </c>
      <c r="AG65" s="70">
        <f t="shared" si="45"/>
        <v>0.005833819117988526</v>
      </c>
      <c r="AH65" s="70">
        <f t="shared" si="45"/>
        <v>-0.043310380644612456</v>
      </c>
      <c r="AI65" s="70">
        <f t="shared" si="45"/>
        <v>-0.09568380340902094</v>
      </c>
      <c r="AJ65" s="70">
        <f t="shared" si="45"/>
        <v>0.0004452677120216908</v>
      </c>
      <c r="AK65" s="70">
        <f t="shared" si="45"/>
        <v>0.010915082626638428</v>
      </c>
      <c r="AL65" s="70">
        <f t="shared" si="45"/>
        <v>-0.022688465799993618</v>
      </c>
      <c r="AM65" s="70">
        <f t="shared" si="45"/>
        <v>-0.05319250132985165</v>
      </c>
      <c r="AN65" s="70">
        <f t="shared" si="45"/>
        <v>-0.016508566264959</v>
      </c>
      <c r="AO65" s="70">
        <f t="shared" si="45"/>
        <v>-0.0034149880386495912</v>
      </c>
      <c r="AP65" s="70">
        <f t="shared" si="45"/>
        <v>0.021894939967637805</v>
      </c>
      <c r="AQ65" s="70">
        <f t="shared" si="45"/>
        <v>0.0014113786385248073</v>
      </c>
      <c r="AR65" s="70">
        <f t="shared" si="45"/>
        <v>-0.015113765858091766</v>
      </c>
      <c r="AS65" s="70">
        <f t="shared" si="45"/>
        <v>-0.07307483668336712</v>
      </c>
      <c r="AT65" s="70">
        <f t="shared" si="45"/>
        <v>-0.11872422628371437</v>
      </c>
      <c r="AU65" s="70">
        <f t="shared" si="45"/>
        <v>-0.01074769594774172</v>
      </c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</row>
    <row r="66" spans="1:59" s="81" customFormat="1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54" t="s">
        <v>52</v>
      </c>
      <c r="Z66" s="84"/>
      <c r="AA66" s="84"/>
      <c r="AB66" s="70">
        <f aca="true" t="shared" si="46" ref="AB66:AU66">AB41/AA41-1</f>
        <v>0.014764890350999593</v>
      </c>
      <c r="AC66" s="70">
        <f t="shared" si="46"/>
        <v>0.06255207797845164</v>
      </c>
      <c r="AD66" s="70">
        <f t="shared" si="46"/>
        <v>-0.020331499088669158</v>
      </c>
      <c r="AE66" s="70">
        <f t="shared" si="46"/>
        <v>0.13516840977027478</v>
      </c>
      <c r="AF66" s="70">
        <f t="shared" si="46"/>
        <v>0.021105835740144574</v>
      </c>
      <c r="AG66" s="70">
        <f t="shared" si="46"/>
        <v>0.025888671841591382</v>
      </c>
      <c r="AH66" s="70">
        <f t="shared" si="46"/>
        <v>0.04828981531854182</v>
      </c>
      <c r="AI66" s="70">
        <f t="shared" si="46"/>
        <v>0.012703461266103888</v>
      </c>
      <c r="AJ66" s="70">
        <f t="shared" si="46"/>
        <v>0.0023762658867556574</v>
      </c>
      <c r="AK66" s="70">
        <f t="shared" si="46"/>
        <v>0.03794708059070562</v>
      </c>
      <c r="AL66" s="70">
        <f t="shared" si="46"/>
        <v>-0.007280488300845489</v>
      </c>
      <c r="AM66" s="70">
        <f t="shared" si="46"/>
        <v>0.0078086046035470424</v>
      </c>
      <c r="AN66" s="70">
        <f t="shared" si="46"/>
        <v>0.023940837227353295</v>
      </c>
      <c r="AO66" s="70">
        <f t="shared" si="46"/>
        <v>-0.025321626329314117</v>
      </c>
      <c r="AP66" s="70">
        <f t="shared" si="46"/>
        <v>-0.031873228940415665</v>
      </c>
      <c r="AQ66" s="70">
        <f t="shared" si="46"/>
        <v>-0.06049625063681263</v>
      </c>
      <c r="AR66" s="70">
        <f t="shared" si="46"/>
        <v>0.021755486349107178</v>
      </c>
      <c r="AS66" s="70">
        <f t="shared" si="46"/>
        <v>0.019832538562029933</v>
      </c>
      <c r="AT66" s="70">
        <f t="shared" si="46"/>
        <v>-0.003603097735598082</v>
      </c>
      <c r="AU66" s="70">
        <f t="shared" si="46"/>
        <v>-0.0018573313561363047</v>
      </c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</row>
    <row r="67" spans="1:59" s="81" customFormat="1" ht="15" thickBo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55" t="s">
        <v>77</v>
      </c>
      <c r="Z67" s="85"/>
      <c r="AA67" s="85"/>
      <c r="AB67" s="71">
        <f aca="true" t="shared" si="47" ref="AB67:AQ67">AB42/AA42-1</f>
        <v>0.4654616072000939</v>
      </c>
      <c r="AC67" s="71">
        <f t="shared" si="47"/>
        <v>0.06111054988695619</v>
      </c>
      <c r="AD67" s="71">
        <f t="shared" si="47"/>
        <v>-0.06558954790148375</v>
      </c>
      <c r="AE67" s="71">
        <f t="shared" si="47"/>
        <v>-0.038808462468982174</v>
      </c>
      <c r="AF67" s="71">
        <f t="shared" si="47"/>
        <v>-0.004431749225660697</v>
      </c>
      <c r="AG67" s="71">
        <f t="shared" si="47"/>
        <v>-0.03052621537120148</v>
      </c>
      <c r="AH67" s="71">
        <f t="shared" si="47"/>
        <v>-0.0282431516377053</v>
      </c>
      <c r="AI67" s="71">
        <f t="shared" si="47"/>
        <v>-0.10932087938223511</v>
      </c>
      <c r="AJ67" s="71">
        <f t="shared" si="47"/>
        <v>-0.10931774677423278</v>
      </c>
      <c r="AK67" s="71">
        <f t="shared" si="47"/>
        <v>-0.05335527045028876</v>
      </c>
      <c r="AL67" s="71">
        <f t="shared" si="47"/>
        <v>-0.09970280178871038</v>
      </c>
      <c r="AM67" s="71">
        <f t="shared" si="47"/>
        <v>-0.046219203563227396</v>
      </c>
      <c r="AN67" s="71">
        <f t="shared" si="47"/>
        <v>0.11457928371338055</v>
      </c>
      <c r="AO67" s="71">
        <f t="shared" si="47"/>
        <v>0.014887938424975156</v>
      </c>
      <c r="AP67" s="71">
        <f t="shared" si="47"/>
        <v>0.0744344497552416</v>
      </c>
      <c r="AQ67" s="71">
        <f t="shared" si="47"/>
        <v>-0.04548006381182257</v>
      </c>
      <c r="AR67" s="71">
        <f aca="true" t="shared" si="48" ref="AR67:AU68">AR42/AQ42-1</f>
        <v>0.045585772367064514</v>
      </c>
      <c r="AS67" s="71">
        <f t="shared" si="48"/>
        <v>0.008525402232019141</v>
      </c>
      <c r="AT67" s="71">
        <f t="shared" si="48"/>
        <v>-0.07127334411753827</v>
      </c>
      <c r="AU67" s="71">
        <f t="shared" si="48"/>
        <v>-0.05685450202398701</v>
      </c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</row>
    <row r="68" spans="1:59" s="81" customFormat="1" ht="15" thickTop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56" t="s">
        <v>49</v>
      </c>
      <c r="Z68" s="86"/>
      <c r="AA68" s="86"/>
      <c r="AB68" s="72">
        <f aca="true" t="shared" si="49" ref="AB68:AN68">AB43/AA43-1</f>
        <v>0.007817325557911925</v>
      </c>
      <c r="AC68" s="72">
        <f t="shared" si="49"/>
        <v>0.007356294821032838</v>
      </c>
      <c r="AD68" s="72">
        <f t="shared" si="49"/>
        <v>-0.006628762403953492</v>
      </c>
      <c r="AE68" s="72">
        <f t="shared" si="49"/>
        <v>0.051934371608964636</v>
      </c>
      <c r="AF68" s="72">
        <f t="shared" si="49"/>
        <v>0.010757454375269981</v>
      </c>
      <c r="AG68" s="72">
        <f t="shared" si="49"/>
        <v>0.010552629444002593</v>
      </c>
      <c r="AH68" s="72">
        <f t="shared" si="49"/>
        <v>-0.004112836402352271</v>
      </c>
      <c r="AI68" s="72">
        <f t="shared" si="49"/>
        <v>-0.028899602123120705</v>
      </c>
      <c r="AJ68" s="72">
        <f t="shared" si="49"/>
        <v>0.02922235947104701</v>
      </c>
      <c r="AK68" s="72">
        <f t="shared" si="49"/>
        <v>0.016800497501987532</v>
      </c>
      <c r="AL68" s="72">
        <f t="shared" si="49"/>
        <v>-0.012093904285002233</v>
      </c>
      <c r="AM68" s="72">
        <f t="shared" si="49"/>
        <v>0.029993395133404377</v>
      </c>
      <c r="AN68" s="72">
        <f t="shared" si="49"/>
        <v>0.0040174664177361485</v>
      </c>
      <c r="AO68" s="72">
        <f>AO43/AN43-1</f>
        <v>-0.0004821809397401733</v>
      </c>
      <c r="AP68" s="72">
        <f>AP43/AO43-1</f>
        <v>0.0033269396599096</v>
      </c>
      <c r="AQ68" s="72">
        <f>AQ43/AP43-1</f>
        <v>-0.014962974476328217</v>
      </c>
      <c r="AR68" s="72">
        <f t="shared" si="48"/>
        <v>0.02631414065608495</v>
      </c>
      <c r="AS68" s="72">
        <f t="shared" si="48"/>
        <v>-0.06410267649939749</v>
      </c>
      <c r="AT68" s="72">
        <f t="shared" si="48"/>
        <v>-0.05667036996415986</v>
      </c>
      <c r="AU68" s="72">
        <f t="shared" si="48"/>
        <v>0.0408611906834313</v>
      </c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</row>
    <row r="77" ht="14.25">
      <c r="Y77" s="405"/>
    </row>
  </sheetData>
  <sheetProtection/>
  <printOptions/>
  <pageMargins left="0.1968503937007874" right="0.1968503937007874" top="0.2" bottom="0.2755905511811024" header="0.5118110236220472" footer="0.2755905511811024"/>
  <pageSetup horizontalDpi="600" verticalDpi="600" orientation="landscape" paperSize="9" scale="4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13"/>
  <sheetViews>
    <sheetView zoomScalePageLayoutView="0" workbookViewId="0" topLeftCell="A1">
      <selection activeCell="N9" sqref="N9"/>
    </sheetView>
  </sheetViews>
  <sheetFormatPr defaultColWidth="9.00390625" defaultRowHeight="13.5"/>
  <cols>
    <col min="1" max="1" width="1.625" style="224" customWidth="1"/>
    <col min="2" max="2" width="13.625" style="224" customWidth="1"/>
    <col min="3" max="3" width="10.75390625" style="224" customWidth="1"/>
    <col min="4" max="4" width="10.625" style="224" customWidth="1"/>
    <col min="5" max="5" width="9.875" style="230" customWidth="1"/>
    <col min="6" max="6" width="9.875" style="224" customWidth="1"/>
    <col min="7" max="16384" width="9.00390625" style="224" customWidth="1"/>
  </cols>
  <sheetData>
    <row r="1" s="415" customFormat="1" ht="30" customHeight="1">
      <c r="B1" s="441" t="s">
        <v>215</v>
      </c>
    </row>
    <row r="2" spans="3:5" ht="12.75">
      <c r="C2" s="57"/>
      <c r="E2" s="224"/>
    </row>
    <row r="3" spans="4:5" ht="15" thickBot="1">
      <c r="D3" s="417" t="s">
        <v>164</v>
      </c>
      <c r="E3" s="224"/>
    </row>
    <row r="4" spans="2:9" ht="25.5">
      <c r="B4" s="324"/>
      <c r="C4" s="325" t="s">
        <v>29</v>
      </c>
      <c r="D4" s="326" t="s">
        <v>30</v>
      </c>
      <c r="E4" s="327" t="s">
        <v>0</v>
      </c>
      <c r="F4" s="328" t="s">
        <v>1</v>
      </c>
      <c r="H4" s="58" t="s">
        <v>53</v>
      </c>
      <c r="I4" s="225"/>
    </row>
    <row r="5" spans="2:9" ht="12.75">
      <c r="B5" s="59" t="s">
        <v>83</v>
      </c>
      <c r="C5" s="316">
        <f>'2) CO2-Sector'!$Z$5</f>
        <v>317760.4781841786</v>
      </c>
      <c r="D5" s="317">
        <f>'3) Allocated_CO2-Sector'!$Z$5</f>
        <v>67857.73000644721</v>
      </c>
      <c r="E5" s="357">
        <f aca="true" t="shared" si="0" ref="E5:F12">C5/C$13</f>
        <v>0.2777312146404276</v>
      </c>
      <c r="F5" s="358">
        <f>D5/D$13</f>
        <v>0.059309483309970476</v>
      </c>
      <c r="H5" s="58" t="s">
        <v>54</v>
      </c>
      <c r="I5" s="226"/>
    </row>
    <row r="6" spans="2:9" ht="12.75">
      <c r="B6" s="59" t="s">
        <v>2</v>
      </c>
      <c r="C6" s="316">
        <f>'2) CO2-Sector'!$Z$10</f>
        <v>389990.97210019204</v>
      </c>
      <c r="D6" s="317">
        <f>'3) Allocated_CO2-Sector'!$Z$6</f>
        <v>482111.7640299221</v>
      </c>
      <c r="E6" s="357">
        <f t="shared" si="0"/>
        <v>0.340862611357879</v>
      </c>
      <c r="F6" s="358">
        <f t="shared" si="0"/>
        <v>0.4213786641485999</v>
      </c>
      <c r="H6" s="58" t="s">
        <v>55</v>
      </c>
      <c r="I6" s="225"/>
    </row>
    <row r="7" spans="2:9" ht="12.75">
      <c r="B7" s="59" t="s">
        <v>56</v>
      </c>
      <c r="C7" s="316">
        <f>'2) CO2-Sector'!$Z$19</f>
        <v>211053.69277127297</v>
      </c>
      <c r="D7" s="317">
        <f>'3) Allocated_CO2-Sector'!$Z$15</f>
        <v>217371.30450071915</v>
      </c>
      <c r="E7" s="357">
        <f t="shared" si="0"/>
        <v>0.18446661077133222</v>
      </c>
      <c r="F7" s="358">
        <f t="shared" si="0"/>
        <v>0.18998837354457654</v>
      </c>
      <c r="H7" s="226"/>
      <c r="I7" s="225"/>
    </row>
    <row r="8" spans="2:6" ht="12.75">
      <c r="B8" s="59" t="s">
        <v>78</v>
      </c>
      <c r="C8" s="316">
        <f>'2) CO2-Sector'!$Z$26</f>
        <v>83602.42911544416</v>
      </c>
      <c r="D8" s="317">
        <f>'3) Allocated_CO2-Sector'!$Z$22</f>
        <v>164291.9038827403</v>
      </c>
      <c r="E8" s="357">
        <f t="shared" si="0"/>
        <v>0.07307077430713231</v>
      </c>
      <c r="F8" s="358">
        <f t="shared" si="0"/>
        <v>0.14359554807346</v>
      </c>
    </row>
    <row r="9" spans="2:6" ht="12.75">
      <c r="B9" s="59" t="s">
        <v>31</v>
      </c>
      <c r="C9" s="316">
        <f>'2) CO2-Sector'!$Z$25</f>
        <v>56668.294375382</v>
      </c>
      <c r="D9" s="317">
        <f>'3) Allocated_CO2-Sector'!$Z$21</f>
        <v>127443.16412664075</v>
      </c>
      <c r="E9" s="357">
        <f t="shared" si="0"/>
        <v>0.04952961525741996</v>
      </c>
      <c r="F9" s="358">
        <f t="shared" si="0"/>
        <v>0.11138875725758408</v>
      </c>
    </row>
    <row r="10" spans="2:6" ht="12.75">
      <c r="B10" s="59" t="s">
        <v>32</v>
      </c>
      <c r="C10" s="316">
        <f>'2) CO2-Sector'!$Z$28</f>
        <v>62318.39243632472</v>
      </c>
      <c r="D10" s="317">
        <f>'3) Allocated_CO2-Sector'!$Z$24</f>
        <v>62318.39243632472</v>
      </c>
      <c r="E10" s="357">
        <f t="shared" si="0"/>
        <v>0.054467953109472195</v>
      </c>
      <c r="F10" s="358">
        <f t="shared" si="0"/>
        <v>0.0544679531094722</v>
      </c>
    </row>
    <row r="11" spans="2:6" ht="12.75">
      <c r="B11" s="59" t="s">
        <v>33</v>
      </c>
      <c r="C11" s="316">
        <f>'2) CO2-Sector'!$Z$29</f>
        <v>22698.6262976251</v>
      </c>
      <c r="D11" s="317">
        <f>'3) Allocated_CO2-Sector'!$Z$25</f>
        <v>22698.6262976251</v>
      </c>
      <c r="E11" s="357">
        <f t="shared" si="0"/>
        <v>0.01983921061654059</v>
      </c>
      <c r="F11" s="358">
        <f t="shared" si="0"/>
        <v>0.019839210616540596</v>
      </c>
    </row>
    <row r="12" spans="2:9" ht="13.5" thickBot="1">
      <c r="B12" s="60" t="s">
        <v>34</v>
      </c>
      <c r="C12" s="318">
        <f>'2) CO2-Sector'!$Z$27</f>
        <v>36.6235166957</v>
      </c>
      <c r="D12" s="319">
        <f>'3) Allocated_CO2-Sector'!$Z$23</f>
        <v>36.6235166957</v>
      </c>
      <c r="E12" s="359">
        <f t="shared" si="0"/>
        <v>3.200993979624236E-05</v>
      </c>
      <c r="F12" s="360">
        <f t="shared" si="0"/>
        <v>3.2009939796242365E-05</v>
      </c>
      <c r="H12" s="225"/>
      <c r="I12" s="225"/>
    </row>
    <row r="13" spans="2:6" ht="13.5" thickBot="1">
      <c r="B13" s="61" t="s">
        <v>35</v>
      </c>
      <c r="C13" s="227">
        <f>SUM(C5:C12)</f>
        <v>1144129.5087971152</v>
      </c>
      <c r="D13" s="228">
        <f>SUM(D5:D12)</f>
        <v>1144129.508797115</v>
      </c>
      <c r="E13" s="229"/>
      <c r="F13" s="229"/>
    </row>
    <row r="15" ht="15.75"/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14"/>
  <sheetViews>
    <sheetView zoomScalePageLayoutView="0" workbookViewId="0" topLeftCell="A1">
      <selection activeCell="P11" sqref="P11"/>
    </sheetView>
  </sheetViews>
  <sheetFormatPr defaultColWidth="9.00390625" defaultRowHeight="13.5"/>
  <cols>
    <col min="1" max="1" width="1.625" style="224" customWidth="1"/>
    <col min="2" max="2" width="13.625" style="224" customWidth="1"/>
    <col min="3" max="4" width="10.625" style="224" customWidth="1"/>
    <col min="5" max="5" width="9.875" style="230" customWidth="1"/>
    <col min="6" max="6" width="9.875" style="224" customWidth="1"/>
    <col min="7" max="16384" width="9.00390625" style="224" customWidth="1"/>
  </cols>
  <sheetData>
    <row r="1" s="415" customFormat="1" ht="30" customHeight="1">
      <c r="B1" s="441" t="s">
        <v>216</v>
      </c>
    </row>
    <row r="2" ht="12.75">
      <c r="E2" s="224"/>
    </row>
    <row r="3" spans="4:5" ht="15" thickBot="1">
      <c r="D3" s="416" t="s">
        <v>165</v>
      </c>
      <c r="E3" s="224"/>
    </row>
    <row r="4" spans="2:9" ht="25.5">
      <c r="B4" s="324"/>
      <c r="C4" s="325" t="s">
        <v>29</v>
      </c>
      <c r="D4" s="326" t="s">
        <v>30</v>
      </c>
      <c r="E4" s="327" t="s">
        <v>0</v>
      </c>
      <c r="F4" s="328" t="s">
        <v>1</v>
      </c>
      <c r="H4" s="58" t="s">
        <v>53</v>
      </c>
      <c r="I4" s="225"/>
    </row>
    <row r="5" spans="2:9" ht="12.75">
      <c r="B5" s="59" t="s">
        <v>83</v>
      </c>
      <c r="C5" s="316">
        <f>'2) CO2-Sector'!$AU$5</f>
        <v>398368.68247287837</v>
      </c>
      <c r="D5" s="317">
        <f>'3) Allocated_CO2-Sector'!$AU$5</f>
        <v>80066.04307679855</v>
      </c>
      <c r="E5" s="357">
        <f>C5/C$13</f>
        <v>0.33442051213856633</v>
      </c>
      <c r="F5" s="358">
        <f>D5/D$13</f>
        <v>0.06721343395881632</v>
      </c>
      <c r="H5" s="58" t="s">
        <v>54</v>
      </c>
      <c r="I5" s="226"/>
    </row>
    <row r="6" spans="2:9" ht="12.75">
      <c r="B6" s="59" t="s">
        <v>2</v>
      </c>
      <c r="C6" s="316">
        <f>'2) CO2-Sector'!$AU$10</f>
        <v>344577.95455143263</v>
      </c>
      <c r="D6" s="317">
        <f>'3) Allocated_CO2-Sector'!$AU$6</f>
        <v>421047.6365939734</v>
      </c>
      <c r="E6" s="357">
        <f aca="true" t="shared" si="0" ref="E6:F11">C6/C$13</f>
        <v>0.28926454589109185</v>
      </c>
      <c r="F6" s="358">
        <f t="shared" si="0"/>
        <v>0.3534589250099395</v>
      </c>
      <c r="H6" s="58" t="s">
        <v>55</v>
      </c>
      <c r="I6" s="225"/>
    </row>
    <row r="7" spans="2:9" ht="12.75">
      <c r="B7" s="59" t="s">
        <v>56</v>
      </c>
      <c r="C7" s="316">
        <f>'2) CO2-Sector'!$AU$19</f>
        <v>225047.03174504134</v>
      </c>
      <c r="D7" s="317">
        <f>'3) Allocated_CO2-Sector'!$AU$15</f>
        <v>232068.97165425628</v>
      </c>
      <c r="E7" s="357">
        <f t="shared" si="0"/>
        <v>0.18892133574421924</v>
      </c>
      <c r="F7" s="358">
        <f t="shared" si="0"/>
        <v>0.19481607808708842</v>
      </c>
      <c r="H7" s="226"/>
      <c r="I7" s="225"/>
    </row>
    <row r="8" spans="2:9" ht="12.75">
      <c r="B8" s="59" t="s">
        <v>78</v>
      </c>
      <c r="C8" s="316">
        <f>'2) CO2-Sector'!$AU$26</f>
        <v>93250.23247865545</v>
      </c>
      <c r="D8" s="317">
        <f>'3) Allocated_CO2-Sector'!$AU$22</f>
        <v>216647.32875587253</v>
      </c>
      <c r="E8" s="357">
        <f t="shared" si="0"/>
        <v>0.0782812301132016</v>
      </c>
      <c r="F8" s="358">
        <f t="shared" si="0"/>
        <v>0.18186999586977784</v>
      </c>
      <c r="H8" s="225"/>
      <c r="I8" s="225"/>
    </row>
    <row r="9" spans="2:9" ht="12.75">
      <c r="B9" s="59" t="s">
        <v>31</v>
      </c>
      <c r="C9" s="316">
        <f>'2) CO2-Sector'!$AU$25</f>
        <v>61234.676749345184</v>
      </c>
      <c r="D9" s="317">
        <f>'3) Allocated_CO2-Sector'!$AU$21</f>
        <v>172648.5979164524</v>
      </c>
      <c r="E9" s="357">
        <f t="shared" si="0"/>
        <v>0.05140497448754588</v>
      </c>
      <c r="F9" s="358">
        <f t="shared" si="0"/>
        <v>0.14493416544900278</v>
      </c>
      <c r="H9" s="225"/>
      <c r="I9" s="225"/>
    </row>
    <row r="10" spans="2:9" ht="12.75">
      <c r="B10" s="59" t="s">
        <v>32</v>
      </c>
      <c r="C10" s="316">
        <f>'2) CO2-Sector'!$AU$28</f>
        <v>39875.415426009815</v>
      </c>
      <c r="D10" s="317">
        <f>'3) Allocated_CO2-Sector'!$AU$24</f>
        <v>39875.415426009815</v>
      </c>
      <c r="E10" s="357">
        <f t="shared" si="0"/>
        <v>0.033474410603077896</v>
      </c>
      <c r="F10" s="358">
        <f t="shared" si="0"/>
        <v>0.03347441060307789</v>
      </c>
      <c r="H10" s="226"/>
      <c r="I10" s="226"/>
    </row>
    <row r="11" spans="2:9" ht="12.75">
      <c r="B11" s="59" t="s">
        <v>33</v>
      </c>
      <c r="C11" s="316">
        <f>'2) CO2-Sector'!$AU$29</f>
        <v>28833.694115075403</v>
      </c>
      <c r="D11" s="317">
        <f>'3) Allocated_CO2-Sector'!$AU$25</f>
        <v>28833.694115075403</v>
      </c>
      <c r="E11" s="357">
        <f t="shared" si="0"/>
        <v>0.02420516264720876</v>
      </c>
      <c r="F11" s="358">
        <f t="shared" si="0"/>
        <v>0.024205162647208754</v>
      </c>
      <c r="H11" s="225"/>
      <c r="I11" s="225"/>
    </row>
    <row r="12" spans="2:9" ht="13.5" thickBot="1">
      <c r="B12" s="60" t="s">
        <v>34</v>
      </c>
      <c r="C12" s="318">
        <f>'2) CO2-Sector'!$AU$27</f>
        <v>33.149740272900004</v>
      </c>
      <c r="D12" s="319">
        <f>'3) Allocated_CO2-Sector'!$AU$23</f>
        <v>33.149740272900004</v>
      </c>
      <c r="E12" s="359">
        <f>C12/C$13</f>
        <v>2.7828375088391714E-05</v>
      </c>
      <c r="F12" s="360">
        <f>D12/D$13</f>
        <v>2.7828375088391708E-05</v>
      </c>
      <c r="H12" s="225"/>
      <c r="I12" s="225"/>
    </row>
    <row r="13" spans="2:6" ht="13.5" thickBot="1">
      <c r="B13" s="61" t="s">
        <v>35</v>
      </c>
      <c r="C13" s="227">
        <f>SUM(C5:C12)</f>
        <v>1191220.8372787111</v>
      </c>
      <c r="D13" s="228">
        <f>SUM(D5:D12)</f>
        <v>1191220.8372787114</v>
      </c>
      <c r="E13" s="229"/>
      <c r="F13" s="229"/>
    </row>
    <row r="14" spans="2:6" ht="12.75">
      <c r="B14" s="241"/>
      <c r="C14" s="242"/>
      <c r="D14" s="242"/>
      <c r="E14" s="229"/>
      <c r="F14" s="229"/>
    </row>
    <row r="15" ht="15.75"/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S1:BN50"/>
  <sheetViews>
    <sheetView zoomScalePageLayoutView="0" workbookViewId="0" topLeftCell="A1">
      <pane xSplit="26" ySplit="5" topLeftCell="AA6" activePane="bottomRight" state="frozen"/>
      <selection pane="topLeft" activeCell="A1" sqref="A1"/>
      <selection pane="topRight" activeCell="AA1" sqref="AA1"/>
      <selection pane="bottomLeft" activeCell="A6" sqref="A6"/>
      <selection pane="bottomRight" activeCell="AG72" sqref="AG72"/>
    </sheetView>
  </sheetViews>
  <sheetFormatPr defaultColWidth="9.625" defaultRowHeight="13.5"/>
  <cols>
    <col min="1" max="1" width="1.625" style="64" customWidth="1"/>
    <col min="2" max="23" width="1.625" style="64" hidden="1" customWidth="1"/>
    <col min="24" max="24" width="1.625" style="64" customWidth="1"/>
    <col min="25" max="25" width="15.875" style="64" customWidth="1"/>
    <col min="26" max="47" width="9.625" style="64" customWidth="1"/>
    <col min="48" max="57" width="9.625" style="64" hidden="1" customWidth="1"/>
    <col min="58" max="58" width="3.125" style="64" customWidth="1"/>
    <col min="59" max="63" width="9.625" style="64" customWidth="1"/>
    <col min="64" max="64" width="16.625" style="64" bestFit="1" customWidth="1"/>
    <col min="65" max="65" width="9.125" style="64" customWidth="1"/>
    <col min="66" max="66" width="9.00390625" style="64" customWidth="1"/>
    <col min="67" max="16384" width="9.625" style="64" customWidth="1"/>
  </cols>
  <sheetData>
    <row r="1" s="422" customFormat="1" ht="30" customHeight="1">
      <c r="Y1" s="421" t="s">
        <v>217</v>
      </c>
    </row>
    <row r="2" s="423" customFormat="1" ht="9.75" customHeight="1">
      <c r="Z2" s="424"/>
    </row>
    <row r="3" s="423" customFormat="1" ht="9.75" customHeight="1"/>
    <row r="4" spans="25:59" s="423" customFormat="1" ht="18.75">
      <c r="Y4" s="425" t="s">
        <v>218</v>
      </c>
      <c r="BG4" s="426"/>
    </row>
    <row r="5" spans="25:57" ht="28.5">
      <c r="Y5" s="322"/>
      <c r="Z5" s="321" t="s">
        <v>101</v>
      </c>
      <c r="AA5" s="322">
        <v>1990</v>
      </c>
      <c r="AB5" s="322">
        <f aca="true" t="shared" si="0" ref="AB5:BE5">AA5+1</f>
        <v>1991</v>
      </c>
      <c r="AC5" s="322">
        <f t="shared" si="0"/>
        <v>1992</v>
      </c>
      <c r="AD5" s="322">
        <f t="shared" si="0"/>
        <v>1993</v>
      </c>
      <c r="AE5" s="322">
        <f t="shared" si="0"/>
        <v>1994</v>
      </c>
      <c r="AF5" s="322">
        <f t="shared" si="0"/>
        <v>1995</v>
      </c>
      <c r="AG5" s="322">
        <f t="shared" si="0"/>
        <v>1996</v>
      </c>
      <c r="AH5" s="322">
        <f t="shared" si="0"/>
        <v>1997</v>
      </c>
      <c r="AI5" s="322">
        <f t="shared" si="0"/>
        <v>1998</v>
      </c>
      <c r="AJ5" s="322">
        <f t="shared" si="0"/>
        <v>1999</v>
      </c>
      <c r="AK5" s="322">
        <f t="shared" si="0"/>
        <v>2000</v>
      </c>
      <c r="AL5" s="322">
        <f t="shared" si="0"/>
        <v>2001</v>
      </c>
      <c r="AM5" s="322">
        <f t="shared" si="0"/>
        <v>2002</v>
      </c>
      <c r="AN5" s="322">
        <f t="shared" si="0"/>
        <v>2003</v>
      </c>
      <c r="AO5" s="322">
        <f t="shared" si="0"/>
        <v>2004</v>
      </c>
      <c r="AP5" s="322">
        <f t="shared" si="0"/>
        <v>2005</v>
      </c>
      <c r="AQ5" s="322">
        <f t="shared" si="0"/>
        <v>2006</v>
      </c>
      <c r="AR5" s="322">
        <f t="shared" si="0"/>
        <v>2007</v>
      </c>
      <c r="AS5" s="323">
        <v>2008</v>
      </c>
      <c r="AT5" s="323">
        <v>2009</v>
      </c>
      <c r="AU5" s="323" t="s">
        <v>146</v>
      </c>
      <c r="AV5" s="65" t="e">
        <f t="shared" si="0"/>
        <v>#VALUE!</v>
      </c>
      <c r="AW5" s="65" t="e">
        <f t="shared" si="0"/>
        <v>#VALUE!</v>
      </c>
      <c r="AX5" s="65" t="e">
        <f t="shared" si="0"/>
        <v>#VALUE!</v>
      </c>
      <c r="AY5" s="65" t="e">
        <f t="shared" si="0"/>
        <v>#VALUE!</v>
      </c>
      <c r="AZ5" s="65" t="e">
        <f t="shared" si="0"/>
        <v>#VALUE!</v>
      </c>
      <c r="BA5" s="65" t="e">
        <f t="shared" si="0"/>
        <v>#VALUE!</v>
      </c>
      <c r="BB5" s="65" t="e">
        <f t="shared" si="0"/>
        <v>#VALUE!</v>
      </c>
      <c r="BC5" s="65" t="e">
        <f t="shared" si="0"/>
        <v>#VALUE!</v>
      </c>
      <c r="BD5" s="65" t="e">
        <f t="shared" si="0"/>
        <v>#VALUE!</v>
      </c>
      <c r="BE5" s="65" t="e">
        <f t="shared" si="0"/>
        <v>#VALUE!</v>
      </c>
    </row>
    <row r="6" spans="25:57" ht="14.25">
      <c r="Y6" s="54" t="s">
        <v>3</v>
      </c>
      <c r="Z6" s="66">
        <v>17894.843350774765</v>
      </c>
      <c r="AA6" s="66">
        <v>17831.095370687566</v>
      </c>
      <c r="AB6" s="66">
        <v>17955.088431563785</v>
      </c>
      <c r="AC6" s="66">
        <v>18044.60049301146</v>
      </c>
      <c r="AD6" s="66">
        <v>18127.856498011613</v>
      </c>
      <c r="AE6" s="66">
        <v>17990.781045227428</v>
      </c>
      <c r="AF6" s="66">
        <v>17676.22211017321</v>
      </c>
      <c r="AG6" s="66">
        <v>17294.202961510542</v>
      </c>
      <c r="AH6" s="66">
        <v>16847.982069742367</v>
      </c>
      <c r="AI6" s="66">
        <v>16548.59110668286</v>
      </c>
      <c r="AJ6" s="66">
        <v>16228.798307142904</v>
      </c>
      <c r="AK6" s="66">
        <v>16044.71510195935</v>
      </c>
      <c r="AL6" s="66">
        <v>15863.114923183384</v>
      </c>
      <c r="AM6" s="66">
        <v>15672.19817621974</v>
      </c>
      <c r="AN6" s="66">
        <v>15517.646011324594</v>
      </c>
      <c r="AO6" s="66">
        <v>15392.918017807491</v>
      </c>
      <c r="AP6" s="66">
        <v>15310.20878335004</v>
      </c>
      <c r="AQ6" s="66">
        <v>15211.276825237033</v>
      </c>
      <c r="AR6" s="66">
        <v>15066.575504011767</v>
      </c>
      <c r="AS6" s="66">
        <v>14894.304212417048</v>
      </c>
      <c r="AT6" s="66">
        <v>14662.806909522436</v>
      </c>
      <c r="AU6" s="66">
        <v>14444.304473323009</v>
      </c>
      <c r="AV6" s="66" t="e">
        <f>#REF!</f>
        <v>#REF!</v>
      </c>
      <c r="AW6" s="66" t="e">
        <f>#REF!</f>
        <v>#REF!</v>
      </c>
      <c r="AX6" s="66" t="e">
        <f>#REF!</f>
        <v>#REF!</v>
      </c>
      <c r="AY6" s="66" t="e">
        <f>#REF!</f>
        <v>#REF!</v>
      </c>
      <c r="AZ6" s="66" t="e">
        <f>#REF!</f>
        <v>#REF!</v>
      </c>
      <c r="BA6" s="66" t="e">
        <f>#REF!</f>
        <v>#REF!</v>
      </c>
      <c r="BB6" s="66" t="e">
        <f>#REF!</f>
        <v>#REF!</v>
      </c>
      <c r="BC6" s="66" t="e">
        <f>#REF!</f>
        <v>#REF!</v>
      </c>
      <c r="BD6" s="66" t="e">
        <f>#REF!</f>
        <v>#REF!</v>
      </c>
      <c r="BE6" s="66" t="e">
        <f>#REF!</f>
        <v>#REF!</v>
      </c>
    </row>
    <row r="7" spans="25:57" ht="14.25">
      <c r="Y7" s="54" t="s">
        <v>4</v>
      </c>
      <c r="Z7" s="66">
        <v>11263.537507839992</v>
      </c>
      <c r="AA7" s="66">
        <v>9834.868032142143</v>
      </c>
      <c r="AB7" s="66">
        <v>9720.00892152248</v>
      </c>
      <c r="AC7" s="66">
        <v>9645.00052692362</v>
      </c>
      <c r="AD7" s="66">
        <v>9461.753734497026</v>
      </c>
      <c r="AE7" s="66">
        <v>9283.438480757428</v>
      </c>
      <c r="AF7" s="66">
        <v>9009.672059553244</v>
      </c>
      <c r="AG7" s="66">
        <v>8775.511072789128</v>
      </c>
      <c r="AH7" s="66">
        <v>8509.137403050412</v>
      </c>
      <c r="AI7" s="66">
        <v>8191.584297392455</v>
      </c>
      <c r="AJ7" s="66">
        <v>7889.790354126872</v>
      </c>
      <c r="AK7" s="66">
        <v>7605.1739008044515</v>
      </c>
      <c r="AL7" s="66">
        <v>7258.507355317267</v>
      </c>
      <c r="AM7" s="66">
        <v>6925.9991816084785</v>
      </c>
      <c r="AN7" s="66">
        <v>6631.016777335016</v>
      </c>
      <c r="AO7" s="66">
        <v>6322.900293359921</v>
      </c>
      <c r="AP7" s="66">
        <v>6017.959777142952</v>
      </c>
      <c r="AQ7" s="66">
        <v>5678.189843544984</v>
      </c>
      <c r="AR7" s="66">
        <v>5347.288748892892</v>
      </c>
      <c r="AS7" s="66">
        <v>5021.216853414833</v>
      </c>
      <c r="AT7" s="66">
        <v>4706.709268602128</v>
      </c>
      <c r="AU7" s="66">
        <v>4468.927300505129</v>
      </c>
      <c r="AV7" s="66" t="e">
        <f>#REF!</f>
        <v>#REF!</v>
      </c>
      <c r="AW7" s="66" t="e">
        <f>#REF!</f>
        <v>#REF!</v>
      </c>
      <c r="AX7" s="66" t="e">
        <f>#REF!</f>
        <v>#REF!</v>
      </c>
      <c r="AY7" s="66" t="e">
        <f>#REF!</f>
        <v>#REF!</v>
      </c>
      <c r="AZ7" s="66" t="e">
        <f>#REF!</f>
        <v>#REF!</v>
      </c>
      <c r="BA7" s="66" t="e">
        <f>#REF!</f>
        <v>#REF!</v>
      </c>
      <c r="BB7" s="66" t="e">
        <f>#REF!</f>
        <v>#REF!</v>
      </c>
      <c r="BC7" s="66" t="e">
        <f>#REF!</f>
        <v>#REF!</v>
      </c>
      <c r="BD7" s="66" t="e">
        <f>#REF!</f>
        <v>#REF!</v>
      </c>
      <c r="BE7" s="66" t="e">
        <f>#REF!</f>
        <v>#REF!</v>
      </c>
    </row>
    <row r="8" spans="25:57" ht="14.25">
      <c r="Y8" s="54" t="s">
        <v>6</v>
      </c>
      <c r="Z8" s="66">
        <v>829.2283520684678</v>
      </c>
      <c r="AA8" s="66">
        <v>840.6615055494334</v>
      </c>
      <c r="AB8" s="66">
        <v>846.3240912619392</v>
      </c>
      <c r="AC8" s="66">
        <v>861.1306859825419</v>
      </c>
      <c r="AD8" s="66">
        <v>879.9287040518186</v>
      </c>
      <c r="AE8" s="66">
        <v>878.383996546957</v>
      </c>
      <c r="AF8" s="66">
        <v>987.2268658621601</v>
      </c>
      <c r="AG8" s="66">
        <v>910.9566296119294</v>
      </c>
      <c r="AH8" s="66">
        <v>900.0306274445253</v>
      </c>
      <c r="AI8" s="66">
        <v>873.0480579754399</v>
      </c>
      <c r="AJ8" s="66">
        <v>898.8023077324549</v>
      </c>
      <c r="AK8" s="66">
        <v>900.3361982138077</v>
      </c>
      <c r="AL8" s="66">
        <v>884.342616378989</v>
      </c>
      <c r="AM8" s="66">
        <v>890.4959858811419</v>
      </c>
      <c r="AN8" s="66">
        <v>843.7723258845075</v>
      </c>
      <c r="AO8" s="66">
        <v>835.1721920355009</v>
      </c>
      <c r="AP8" s="66">
        <v>818.8622308086783</v>
      </c>
      <c r="AQ8" s="66">
        <v>843.8605548149488</v>
      </c>
      <c r="AR8" s="66">
        <v>796.8662417824029</v>
      </c>
      <c r="AS8" s="66">
        <v>772.4990670456643</v>
      </c>
      <c r="AT8" s="66">
        <v>740.8412958462023</v>
      </c>
      <c r="AU8" s="66">
        <v>756.9682406314618</v>
      </c>
      <c r="AV8" s="66" t="e">
        <f>#REF!</f>
        <v>#REF!</v>
      </c>
      <c r="AW8" s="66" t="e">
        <f>#REF!</f>
        <v>#REF!</v>
      </c>
      <c r="AX8" s="66" t="e">
        <f>#REF!</f>
        <v>#REF!</v>
      </c>
      <c r="AY8" s="66" t="e">
        <f>#REF!</f>
        <v>#REF!</v>
      </c>
      <c r="AZ8" s="66" t="e">
        <f>#REF!</f>
        <v>#REF!</v>
      </c>
      <c r="BA8" s="66" t="e">
        <f>#REF!</f>
        <v>#REF!</v>
      </c>
      <c r="BB8" s="66" t="e">
        <f>#REF!</f>
        <v>#REF!</v>
      </c>
      <c r="BC8" s="66" t="e">
        <f>#REF!</f>
        <v>#REF!</v>
      </c>
      <c r="BD8" s="66" t="e">
        <f>#REF!</f>
        <v>#REF!</v>
      </c>
      <c r="BE8" s="66" t="e">
        <f>#REF!</f>
        <v>#REF!</v>
      </c>
    </row>
    <row r="9" spans="25:57" ht="14.25">
      <c r="Y9" s="54" t="s">
        <v>5</v>
      </c>
      <c r="Z9" s="66">
        <v>3037.142333933114</v>
      </c>
      <c r="AA9" s="66">
        <v>3037.142333933114</v>
      </c>
      <c r="AB9" s="66">
        <v>2794.7553920660994</v>
      </c>
      <c r="AC9" s="66">
        <v>2527.341347328765</v>
      </c>
      <c r="AD9" s="66">
        <v>2339.2289324546236</v>
      </c>
      <c r="AE9" s="66">
        <v>1979.5329942980513</v>
      </c>
      <c r="AF9" s="66">
        <v>1609.8706675415797</v>
      </c>
      <c r="AG9" s="66">
        <v>1560.4926364178943</v>
      </c>
      <c r="AH9" s="66">
        <v>1277.2465677578905</v>
      </c>
      <c r="AI9" s="66">
        <v>1137.9760595671057</v>
      </c>
      <c r="AJ9" s="66">
        <v>1128.4207842015603</v>
      </c>
      <c r="AK9" s="66">
        <v>1043.1473284945432</v>
      </c>
      <c r="AL9" s="66">
        <v>838.1818939516628</v>
      </c>
      <c r="AM9" s="66">
        <v>406.43521019414754</v>
      </c>
      <c r="AN9" s="66">
        <v>389.37964752488585</v>
      </c>
      <c r="AO9" s="66">
        <v>372.9647896345043</v>
      </c>
      <c r="AP9" s="66">
        <v>395.7399374805928</v>
      </c>
      <c r="AQ9" s="66">
        <v>408.252086410874</v>
      </c>
      <c r="AR9" s="66">
        <v>416.1962640955265</v>
      </c>
      <c r="AS9" s="66">
        <v>408.29076952546455</v>
      </c>
      <c r="AT9" s="66">
        <v>394.26086800307064</v>
      </c>
      <c r="AU9" s="66">
        <v>375.5916825806608</v>
      </c>
      <c r="AV9" s="66" t="e">
        <f>#REF!</f>
        <v>#REF!</v>
      </c>
      <c r="AW9" s="66" t="e">
        <f>#REF!</f>
        <v>#REF!</v>
      </c>
      <c r="AX9" s="66" t="e">
        <f>#REF!</f>
        <v>#REF!</v>
      </c>
      <c r="AY9" s="66" t="e">
        <f>#REF!</f>
        <v>#REF!</v>
      </c>
      <c r="AZ9" s="66" t="e">
        <f>#REF!</f>
        <v>#REF!</v>
      </c>
      <c r="BA9" s="66" t="e">
        <f>#REF!</f>
        <v>#REF!</v>
      </c>
      <c r="BB9" s="66" t="e">
        <f>#REF!</f>
        <v>#REF!</v>
      </c>
      <c r="BC9" s="66" t="e">
        <f>#REF!</f>
        <v>#REF!</v>
      </c>
      <c r="BD9" s="66" t="e">
        <f>#REF!</f>
        <v>#REF!</v>
      </c>
      <c r="BE9" s="66" t="e">
        <f>#REF!</f>
        <v>#REF!</v>
      </c>
    </row>
    <row r="10" spans="25:66" ht="15" thickBot="1">
      <c r="Y10" s="55" t="s">
        <v>7</v>
      </c>
      <c r="Z10" s="67">
        <v>357.58322314965824</v>
      </c>
      <c r="AA10" s="67">
        <v>357.5832231496583</v>
      </c>
      <c r="AB10" s="67">
        <v>347.49408523427775</v>
      </c>
      <c r="AC10" s="67">
        <v>322.2180975243955</v>
      </c>
      <c r="AD10" s="67">
        <v>320.55424611543293</v>
      </c>
      <c r="AE10" s="67">
        <v>320.84963929229986</v>
      </c>
      <c r="AF10" s="67">
        <v>322.37377693437315</v>
      </c>
      <c r="AG10" s="67">
        <v>312.01520332063575</v>
      </c>
      <c r="AH10" s="67">
        <v>260.9011983988571</v>
      </c>
      <c r="AI10" s="67">
        <v>243.52150534786978</v>
      </c>
      <c r="AJ10" s="67">
        <v>236.2199360831402</v>
      </c>
      <c r="AK10" s="67">
        <v>195.78357249308954</v>
      </c>
      <c r="AL10" s="67">
        <v>147.50393262719248</v>
      </c>
      <c r="AM10" s="67">
        <v>141.54033224655979</v>
      </c>
      <c r="AN10" s="67">
        <v>133.87629931537575</v>
      </c>
      <c r="AO10" s="67">
        <v>143.5362528914041</v>
      </c>
      <c r="AP10" s="67">
        <v>133.86674370633605</v>
      </c>
      <c r="AQ10" s="67">
        <v>133.09348038861555</v>
      </c>
      <c r="AR10" s="67">
        <v>134.15283953365142</v>
      </c>
      <c r="AS10" s="67">
        <v>121.48155946083575</v>
      </c>
      <c r="AT10" s="67">
        <v>109.5960901310062</v>
      </c>
      <c r="AU10" s="67">
        <v>118.84905644450534</v>
      </c>
      <c r="AV10" s="67" t="e">
        <f>#REF!</f>
        <v>#REF!</v>
      </c>
      <c r="AW10" s="67" t="e">
        <f>#REF!</f>
        <v>#REF!</v>
      </c>
      <c r="AX10" s="67" t="e">
        <f>#REF!</f>
        <v>#REF!</v>
      </c>
      <c r="AY10" s="67" t="e">
        <f>#REF!</f>
        <v>#REF!</v>
      </c>
      <c r="AZ10" s="67" t="e">
        <f>#REF!</f>
        <v>#REF!</v>
      </c>
      <c r="BA10" s="67" t="e">
        <f>#REF!</f>
        <v>#REF!</v>
      </c>
      <c r="BB10" s="67" t="e">
        <f>#REF!</f>
        <v>#REF!</v>
      </c>
      <c r="BC10" s="67" t="e">
        <f>#REF!</f>
        <v>#REF!</v>
      </c>
      <c r="BD10" s="67" t="e">
        <f>#REF!</f>
        <v>#REF!</v>
      </c>
      <c r="BE10" s="67" t="e">
        <f>#REF!</f>
        <v>#REF!</v>
      </c>
      <c r="BL10" s="9"/>
      <c r="BM10" s="185"/>
      <c r="BN10" s="185"/>
    </row>
    <row r="11" spans="25:66" ht="15" thickTop="1">
      <c r="Y11" s="56" t="s">
        <v>8</v>
      </c>
      <c r="Z11" s="68">
        <f aca="true" t="shared" si="1" ref="Z11:AO11">SUM(Z6:Z10)</f>
        <v>33382.334767766</v>
      </c>
      <c r="AA11" s="68">
        <f t="shared" si="1"/>
        <v>31901.350465461914</v>
      </c>
      <c r="AB11" s="68">
        <f t="shared" si="1"/>
        <v>31663.670921648583</v>
      </c>
      <c r="AC11" s="68">
        <f t="shared" si="1"/>
        <v>31400.291150770783</v>
      </c>
      <c r="AD11" s="68">
        <f t="shared" si="1"/>
        <v>31129.32211513051</v>
      </c>
      <c r="AE11" s="68">
        <f t="shared" si="1"/>
        <v>30452.986156122162</v>
      </c>
      <c r="AF11" s="68">
        <f t="shared" si="1"/>
        <v>29605.365480064567</v>
      </c>
      <c r="AG11" s="68">
        <f t="shared" si="1"/>
        <v>28853.17850365013</v>
      </c>
      <c r="AH11" s="68">
        <f t="shared" si="1"/>
        <v>27795.297866394052</v>
      </c>
      <c r="AI11" s="68">
        <f t="shared" si="1"/>
        <v>26994.721026965733</v>
      </c>
      <c r="AJ11" s="68">
        <f t="shared" si="1"/>
        <v>26382.03168928693</v>
      </c>
      <c r="AK11" s="68">
        <f t="shared" si="1"/>
        <v>25789.15610196524</v>
      </c>
      <c r="AL11" s="68">
        <f t="shared" si="1"/>
        <v>24991.650721458493</v>
      </c>
      <c r="AM11" s="68">
        <f t="shared" si="1"/>
        <v>24036.66888615007</v>
      </c>
      <c r="AN11" s="68">
        <f t="shared" si="1"/>
        <v>23515.69106138438</v>
      </c>
      <c r="AO11" s="68">
        <f t="shared" si="1"/>
        <v>23067.491545728823</v>
      </c>
      <c r="AP11" s="68">
        <f aca="true" t="shared" si="2" ref="AP11:BE11">SUM(AP6:AP10)</f>
        <v>22676.6374724886</v>
      </c>
      <c r="AQ11" s="68">
        <f t="shared" si="2"/>
        <v>22274.672790396457</v>
      </c>
      <c r="AR11" s="68">
        <f>SUM(AR6:AR10)</f>
        <v>21761.07959831624</v>
      </c>
      <c r="AS11" s="68">
        <f>SUM(AS6:AS10)</f>
        <v>21217.79246186385</v>
      </c>
      <c r="AT11" s="68">
        <f>SUM(AT6:AT10)</f>
        <v>20614.214432104844</v>
      </c>
      <c r="AU11" s="68">
        <f>SUM(AU6:AU10)</f>
        <v>20164.640753484764</v>
      </c>
      <c r="AV11" s="68" t="e">
        <f t="shared" si="2"/>
        <v>#REF!</v>
      </c>
      <c r="AW11" s="68" t="e">
        <f t="shared" si="2"/>
        <v>#REF!</v>
      </c>
      <c r="AX11" s="68" t="e">
        <f t="shared" si="2"/>
        <v>#REF!</v>
      </c>
      <c r="AY11" s="68" t="e">
        <f t="shared" si="2"/>
        <v>#REF!</v>
      </c>
      <c r="AZ11" s="68" t="e">
        <f t="shared" si="2"/>
        <v>#REF!</v>
      </c>
      <c r="BA11" s="68" t="e">
        <f t="shared" si="2"/>
        <v>#REF!</v>
      </c>
      <c r="BB11" s="68" t="e">
        <f t="shared" si="2"/>
        <v>#REF!</v>
      </c>
      <c r="BC11" s="68" t="e">
        <f t="shared" si="2"/>
        <v>#REF!</v>
      </c>
      <c r="BD11" s="68" t="e">
        <f t="shared" si="2"/>
        <v>#REF!</v>
      </c>
      <c r="BE11" s="68" t="e">
        <f t="shared" si="2"/>
        <v>#REF!</v>
      </c>
      <c r="BL11" s="180"/>
      <c r="BM11" s="184"/>
      <c r="BN11" s="184"/>
    </row>
    <row r="12" spans="64:66" ht="14.25">
      <c r="BL12" s="180"/>
      <c r="BM12" s="184"/>
      <c r="BN12" s="184"/>
    </row>
    <row r="13" spans="25:66" ht="14.25">
      <c r="Y13" s="62" t="s">
        <v>98</v>
      </c>
      <c r="BL13" s="180"/>
      <c r="BM13" s="184"/>
      <c r="BN13" s="184"/>
    </row>
    <row r="14" spans="25:66" ht="28.5">
      <c r="Y14" s="322"/>
      <c r="Z14" s="321" t="s">
        <v>101</v>
      </c>
      <c r="AA14" s="322">
        <v>1990</v>
      </c>
      <c r="AB14" s="322">
        <f aca="true" t="shared" si="3" ref="AB14:AP14">AA14+1</f>
        <v>1991</v>
      </c>
      <c r="AC14" s="322">
        <f t="shared" si="3"/>
        <v>1992</v>
      </c>
      <c r="AD14" s="322">
        <f t="shared" si="3"/>
        <v>1993</v>
      </c>
      <c r="AE14" s="322">
        <f t="shared" si="3"/>
        <v>1994</v>
      </c>
      <c r="AF14" s="322">
        <f t="shared" si="3"/>
        <v>1995</v>
      </c>
      <c r="AG14" s="322">
        <f t="shared" si="3"/>
        <v>1996</v>
      </c>
      <c r="AH14" s="322">
        <f t="shared" si="3"/>
        <v>1997</v>
      </c>
      <c r="AI14" s="322">
        <f t="shared" si="3"/>
        <v>1998</v>
      </c>
      <c r="AJ14" s="322">
        <f t="shared" si="3"/>
        <v>1999</v>
      </c>
      <c r="AK14" s="322">
        <f t="shared" si="3"/>
        <v>2000</v>
      </c>
      <c r="AL14" s="322">
        <f t="shared" si="3"/>
        <v>2001</v>
      </c>
      <c r="AM14" s="322">
        <f t="shared" si="3"/>
        <v>2002</v>
      </c>
      <c r="AN14" s="322">
        <f t="shared" si="3"/>
        <v>2003</v>
      </c>
      <c r="AO14" s="322">
        <f t="shared" si="3"/>
        <v>2004</v>
      </c>
      <c r="AP14" s="322">
        <f t="shared" si="3"/>
        <v>2005</v>
      </c>
      <c r="AQ14" s="322">
        <f>AP14+1</f>
        <v>2006</v>
      </c>
      <c r="AR14" s="322">
        <f>AQ14+1</f>
        <v>2007</v>
      </c>
      <c r="AS14" s="323">
        <v>2008</v>
      </c>
      <c r="AT14" s="323">
        <v>2009</v>
      </c>
      <c r="AU14" s="323" t="s">
        <v>146</v>
      </c>
      <c r="BL14" s="180"/>
      <c r="BM14" s="184"/>
      <c r="BN14" s="184"/>
    </row>
    <row r="15" spans="25:66" ht="14.25">
      <c r="Y15" s="54" t="s">
        <v>3</v>
      </c>
      <c r="Z15" s="353">
        <f aca="true" t="shared" si="4" ref="Z15:Z20">Z6/Z$11</f>
        <v>0.5360572732634038</v>
      </c>
      <c r="AA15" s="353">
        <f aca="true" t="shared" si="5" ref="AA15:AO15">AA6/AA$11</f>
        <v>0.5589448443567444</v>
      </c>
      <c r="AB15" s="353">
        <f t="shared" si="5"/>
        <v>0.56705643751773</v>
      </c>
      <c r="AC15" s="353">
        <f t="shared" si="5"/>
        <v>0.5746634770476808</v>
      </c>
      <c r="AD15" s="353">
        <f t="shared" si="5"/>
        <v>0.5823402267150722</v>
      </c>
      <c r="AE15" s="353">
        <f t="shared" si="5"/>
        <v>0.5907723122124963</v>
      </c>
      <c r="AF15" s="353">
        <f t="shared" si="5"/>
        <v>0.5970614388150651</v>
      </c>
      <c r="AG15" s="353">
        <f t="shared" si="5"/>
        <v>0.5993864058797786</v>
      </c>
      <c r="AH15" s="353">
        <f t="shared" si="5"/>
        <v>0.6061450447743698</v>
      </c>
      <c r="AI15" s="353">
        <f t="shared" si="5"/>
        <v>0.6130306399592734</v>
      </c>
      <c r="AJ15" s="353">
        <f t="shared" si="5"/>
        <v>0.6151458878632537</v>
      </c>
      <c r="AK15" s="353">
        <f t="shared" si="5"/>
        <v>0.622149675566029</v>
      </c>
      <c r="AL15" s="353">
        <f t="shared" si="5"/>
        <v>0.6347365806278212</v>
      </c>
      <c r="AM15" s="353">
        <f t="shared" si="5"/>
        <v>0.6520120674978412</v>
      </c>
      <c r="AN15" s="353">
        <f t="shared" si="5"/>
        <v>0.6598847540060795</v>
      </c>
      <c r="AO15" s="353">
        <f t="shared" si="5"/>
        <v>0.6672991723999415</v>
      </c>
      <c r="AP15" s="353">
        <f aca="true" t="shared" si="6" ref="AP15:AQ20">AP6/AP$11</f>
        <v>0.6751533952917163</v>
      </c>
      <c r="AQ15" s="353">
        <f t="shared" si="6"/>
        <v>0.6828956352523953</v>
      </c>
      <c r="AR15" s="353">
        <f aca="true" t="shared" si="7" ref="AR15:AS20">AR6/AR$11</f>
        <v>0.6923634204792644</v>
      </c>
      <c r="AS15" s="353">
        <f t="shared" si="7"/>
        <v>0.7019723771541064</v>
      </c>
      <c r="AT15" s="353">
        <f aca="true" t="shared" si="8" ref="AT15:AU20">AT6/AT$11</f>
        <v>0.7112959340660778</v>
      </c>
      <c r="AU15" s="353">
        <f>AU6/AU$11</f>
        <v>0.716318463091231</v>
      </c>
      <c r="BL15" s="180"/>
      <c r="BM15" s="184"/>
      <c r="BN15" s="184"/>
    </row>
    <row r="16" spans="25:66" ht="14.25">
      <c r="Y16" s="54" t="s">
        <v>4</v>
      </c>
      <c r="Z16" s="353">
        <f t="shared" si="4"/>
        <v>0.33741011784220887</v>
      </c>
      <c r="AA16" s="353">
        <f aca="true" t="shared" si="9" ref="AA16:AO16">AA7/AA$11</f>
        <v>0.30829002185314663</v>
      </c>
      <c r="AB16" s="353">
        <f t="shared" si="9"/>
        <v>0.30697669090784</v>
      </c>
      <c r="AC16" s="353">
        <f t="shared" si="9"/>
        <v>0.30716277376577333</v>
      </c>
      <c r="AD16" s="353">
        <f t="shared" si="9"/>
        <v>0.30394988042152415</v>
      </c>
      <c r="AE16" s="353">
        <f t="shared" si="9"/>
        <v>0.3048449315664604</v>
      </c>
      <c r="AF16" s="353">
        <f t="shared" si="9"/>
        <v>0.30432564886321395</v>
      </c>
      <c r="AG16" s="353">
        <f t="shared" si="9"/>
        <v>0.30414365168395446</v>
      </c>
      <c r="AH16" s="353">
        <f t="shared" si="9"/>
        <v>0.3061358595238656</v>
      </c>
      <c r="AI16" s="353">
        <f t="shared" si="9"/>
        <v>0.3034513410681172</v>
      </c>
      <c r="AJ16" s="353">
        <f t="shared" si="9"/>
        <v>0.29905924028325365</v>
      </c>
      <c r="AK16" s="353">
        <f t="shared" si="9"/>
        <v>0.2948981296919951</v>
      </c>
      <c r="AL16" s="353">
        <f t="shared" si="9"/>
        <v>0.2904372918866428</v>
      </c>
      <c r="AM16" s="353">
        <f t="shared" si="9"/>
        <v>0.2881430540318854</v>
      </c>
      <c r="AN16" s="353">
        <f t="shared" si="9"/>
        <v>0.2819826455461456</v>
      </c>
      <c r="AO16" s="353">
        <f t="shared" si="9"/>
        <v>0.2741043724162834</v>
      </c>
      <c r="AP16" s="353">
        <f t="shared" si="6"/>
        <v>0.2653814871999417</v>
      </c>
      <c r="AQ16" s="353">
        <f t="shared" si="6"/>
        <v>0.2549168689020244</v>
      </c>
      <c r="AR16" s="353">
        <f t="shared" si="7"/>
        <v>0.24572718116920256</v>
      </c>
      <c r="AS16" s="353">
        <f t="shared" si="7"/>
        <v>0.23665123798528054</v>
      </c>
      <c r="AT16" s="353">
        <f t="shared" si="8"/>
        <v>0.2283234844628296</v>
      </c>
      <c r="AU16" s="353">
        <f t="shared" si="8"/>
        <v>0.2216219646627143</v>
      </c>
      <c r="BL16" s="179"/>
      <c r="BM16" s="179"/>
      <c r="BN16" s="179"/>
    </row>
    <row r="17" spans="25:47" ht="14.25">
      <c r="Y17" s="54" t="s">
        <v>6</v>
      </c>
      <c r="Z17" s="353">
        <f t="shared" si="4"/>
        <v>0.024840334201823747</v>
      </c>
      <c r="AA17" s="353">
        <f aca="true" t="shared" si="10" ref="AA17:AO17">AA8/AA$11</f>
        <v>0.026351909661616924</v>
      </c>
      <c r="AB17" s="353">
        <f t="shared" si="10"/>
        <v>0.026728552521789378</v>
      </c>
      <c r="AC17" s="353">
        <f t="shared" si="10"/>
        <v>0.02742428985284755</v>
      </c>
      <c r="AD17" s="353">
        <f t="shared" si="10"/>
        <v>0.028266876509467142</v>
      </c>
      <c r="AE17" s="353">
        <f t="shared" si="10"/>
        <v>0.028843936421990908</v>
      </c>
      <c r="AF17" s="353">
        <f t="shared" si="10"/>
        <v>0.033346214439640386</v>
      </c>
      <c r="AG17" s="353">
        <f t="shared" si="10"/>
        <v>0.031572141332598315</v>
      </c>
      <c r="AH17" s="353">
        <f t="shared" si="10"/>
        <v>0.03238067934262754</v>
      </c>
      <c r="AI17" s="353">
        <f t="shared" si="10"/>
        <v>0.0323414365758153</v>
      </c>
      <c r="AJ17" s="353">
        <f t="shared" si="10"/>
        <v>0.03406872974447361</v>
      </c>
      <c r="AK17" s="353">
        <f t="shared" si="10"/>
        <v>0.034911425354674494</v>
      </c>
      <c r="AL17" s="353">
        <f t="shared" si="10"/>
        <v>0.03538552239847322</v>
      </c>
      <c r="AM17" s="353">
        <f t="shared" si="10"/>
        <v>0.03704739579760346</v>
      </c>
      <c r="AN17" s="353">
        <f t="shared" si="10"/>
        <v>0.03588124727791156</v>
      </c>
      <c r="AO17" s="353">
        <f t="shared" si="10"/>
        <v>0.03620559220233643</v>
      </c>
      <c r="AP17" s="353">
        <f t="shared" si="6"/>
        <v>0.03611039034345924</v>
      </c>
      <c r="AQ17" s="353">
        <f t="shared" si="6"/>
        <v>0.037884307561131605</v>
      </c>
      <c r="AR17" s="353">
        <f t="shared" si="7"/>
        <v>0.0366188744534559</v>
      </c>
      <c r="AS17" s="353">
        <f t="shared" si="7"/>
        <v>0.03640807913613672</v>
      </c>
      <c r="AT17" s="353">
        <f t="shared" si="8"/>
        <v>0.03593837147111493</v>
      </c>
      <c r="AU17" s="353">
        <f t="shared" si="8"/>
        <v>0.03753938638855472</v>
      </c>
    </row>
    <row r="18" spans="19:47" ht="14.25">
      <c r="S18" s="180"/>
      <c r="Y18" s="251" t="s">
        <v>104</v>
      </c>
      <c r="Z18" s="353">
        <f t="shared" si="4"/>
        <v>0.09098052473147505</v>
      </c>
      <c r="AA18" s="353">
        <f aca="true" t="shared" si="11" ref="AA18:AO18">AA9/AA$11</f>
        <v>0.09520419322753389</v>
      </c>
      <c r="AB18" s="353">
        <f t="shared" si="11"/>
        <v>0.08826378340596364</v>
      </c>
      <c r="AC18" s="353">
        <f t="shared" si="11"/>
        <v>0.08048783163167347</v>
      </c>
      <c r="AD18" s="353">
        <f t="shared" si="11"/>
        <v>0.07514551469521508</v>
      </c>
      <c r="AE18" s="353">
        <f t="shared" si="11"/>
        <v>0.06500291906185013</v>
      </c>
      <c r="AF18" s="353">
        <f t="shared" si="11"/>
        <v>0.05437766571825036</v>
      </c>
      <c r="AG18" s="353">
        <f t="shared" si="11"/>
        <v>0.054083907470384274</v>
      </c>
      <c r="AH18" s="353">
        <f t="shared" si="11"/>
        <v>0.04595189351441157</v>
      </c>
      <c r="AI18" s="353">
        <f t="shared" si="11"/>
        <v>0.0421555036049586</v>
      </c>
      <c r="AJ18" s="353">
        <f t="shared" si="11"/>
        <v>0.042772323128539916</v>
      </c>
      <c r="AK18" s="353">
        <f t="shared" si="11"/>
        <v>0.04044906798695329</v>
      </c>
      <c r="AL18" s="353">
        <f t="shared" si="11"/>
        <v>0.033538476641399986</v>
      </c>
      <c r="AM18" s="353">
        <f t="shared" si="11"/>
        <v>0.01690896571897013</v>
      </c>
      <c r="AN18" s="353">
        <f t="shared" si="11"/>
        <v>0.016558290654034597</v>
      </c>
      <c r="AO18" s="353">
        <f t="shared" si="11"/>
        <v>0.016168415577183227</v>
      </c>
      <c r="AP18" s="353">
        <f t="shared" si="6"/>
        <v>0.017451438202013253</v>
      </c>
      <c r="AQ18" s="353">
        <f t="shared" si="6"/>
        <v>0.018328084558301056</v>
      </c>
      <c r="AR18" s="353">
        <f t="shared" si="7"/>
        <v>0.01912571764719475</v>
      </c>
      <c r="AS18" s="353">
        <f t="shared" si="7"/>
        <v>0.019242848673315695</v>
      </c>
      <c r="AT18" s="353">
        <f t="shared" si="8"/>
        <v>0.01912567996717079</v>
      </c>
      <c r="AU18" s="353">
        <f t="shared" si="8"/>
        <v>0.018626252119852554</v>
      </c>
    </row>
    <row r="19" spans="25:47" ht="15" thickBot="1">
      <c r="Y19" s="55" t="s">
        <v>7</v>
      </c>
      <c r="Z19" s="354">
        <f t="shared" si="4"/>
        <v>0.010711749961088425</v>
      </c>
      <c r="AA19" s="354">
        <f aca="true" t="shared" si="12" ref="AA19:AO19">AA10/AA$11</f>
        <v>0.011209030900958152</v>
      </c>
      <c r="AB19" s="354">
        <f t="shared" si="12"/>
        <v>0.010974535646676855</v>
      </c>
      <c r="AC19" s="354">
        <f t="shared" si="12"/>
        <v>0.010261627702024859</v>
      </c>
      <c r="AD19" s="354">
        <f t="shared" si="12"/>
        <v>0.01029750165872152</v>
      </c>
      <c r="AE19" s="354">
        <f t="shared" si="12"/>
        <v>0.010535900737202331</v>
      </c>
      <c r="AF19" s="354">
        <f t="shared" si="12"/>
        <v>0.01088903216383026</v>
      </c>
      <c r="AG19" s="354">
        <f t="shared" si="12"/>
        <v>0.010813893633284236</v>
      </c>
      <c r="AH19" s="354">
        <f t="shared" si="12"/>
        <v>0.009386522844725478</v>
      </c>
      <c r="AI19" s="354">
        <f t="shared" si="12"/>
        <v>0.009021078791835254</v>
      </c>
      <c r="AJ19" s="354">
        <f t="shared" si="12"/>
        <v>0.008953818980479167</v>
      </c>
      <c r="AK19" s="354">
        <f t="shared" si="12"/>
        <v>0.007591701400348266</v>
      </c>
      <c r="AL19" s="354">
        <f t="shared" si="12"/>
        <v>0.005902128445662923</v>
      </c>
      <c r="AM19" s="354">
        <f t="shared" si="12"/>
        <v>0.005888516953699659</v>
      </c>
      <c r="AN19" s="354">
        <f t="shared" si="12"/>
        <v>0.0056930625158287135</v>
      </c>
      <c r="AO19" s="354">
        <f t="shared" si="12"/>
        <v>0.006222447404255418</v>
      </c>
      <c r="AP19" s="354">
        <f t="shared" si="6"/>
        <v>0.005903288962869552</v>
      </c>
      <c r="AQ19" s="354">
        <f t="shared" si="6"/>
        <v>0.00597510372614756</v>
      </c>
      <c r="AR19" s="354">
        <f t="shared" si="7"/>
        <v>0.006164806250882492</v>
      </c>
      <c r="AS19" s="354">
        <f t="shared" si="7"/>
        <v>0.005725457051160372</v>
      </c>
      <c r="AT19" s="354">
        <f t="shared" si="8"/>
        <v>0.00531653003280687</v>
      </c>
      <c r="AU19" s="354">
        <f>AU10/AU$11</f>
        <v>0.005893933737647489</v>
      </c>
    </row>
    <row r="20" spans="25:47" ht="15" thickTop="1">
      <c r="Y20" s="56" t="s">
        <v>8</v>
      </c>
      <c r="Z20" s="355">
        <f t="shared" si="4"/>
        <v>1</v>
      </c>
      <c r="AA20" s="355">
        <f aca="true" t="shared" si="13" ref="AA20:AO20">AA11/AA$11</f>
        <v>1</v>
      </c>
      <c r="AB20" s="355">
        <f t="shared" si="13"/>
        <v>1</v>
      </c>
      <c r="AC20" s="355">
        <f t="shared" si="13"/>
        <v>1</v>
      </c>
      <c r="AD20" s="355">
        <f t="shared" si="13"/>
        <v>1</v>
      </c>
      <c r="AE20" s="355">
        <f t="shared" si="13"/>
        <v>1</v>
      </c>
      <c r="AF20" s="355">
        <f t="shared" si="13"/>
        <v>1</v>
      </c>
      <c r="AG20" s="355">
        <f t="shared" si="13"/>
        <v>1</v>
      </c>
      <c r="AH20" s="355">
        <f t="shared" si="13"/>
        <v>1</v>
      </c>
      <c r="AI20" s="355">
        <f t="shared" si="13"/>
        <v>1</v>
      </c>
      <c r="AJ20" s="355">
        <f t="shared" si="13"/>
        <v>1</v>
      </c>
      <c r="AK20" s="355">
        <f t="shared" si="13"/>
        <v>1</v>
      </c>
      <c r="AL20" s="355">
        <f t="shared" si="13"/>
        <v>1</v>
      </c>
      <c r="AM20" s="355">
        <f t="shared" si="13"/>
        <v>1</v>
      </c>
      <c r="AN20" s="355">
        <f t="shared" si="13"/>
        <v>1</v>
      </c>
      <c r="AO20" s="355">
        <f t="shared" si="13"/>
        <v>1</v>
      </c>
      <c r="AP20" s="355">
        <f t="shared" si="6"/>
        <v>1</v>
      </c>
      <c r="AQ20" s="355">
        <f t="shared" si="6"/>
        <v>1</v>
      </c>
      <c r="AR20" s="355">
        <f t="shared" si="7"/>
        <v>1</v>
      </c>
      <c r="AS20" s="355">
        <f t="shared" si="7"/>
        <v>1</v>
      </c>
      <c r="AT20" s="355">
        <f t="shared" si="8"/>
        <v>1</v>
      </c>
      <c r="AU20" s="355">
        <f>AU11/AU$11</f>
        <v>1</v>
      </c>
    </row>
    <row r="21" ht="14.25"/>
    <row r="22" ht="14.25">
      <c r="Y22" s="62" t="s">
        <v>102</v>
      </c>
    </row>
    <row r="23" spans="25:47" ht="28.5">
      <c r="Y23" s="322"/>
      <c r="Z23" s="321" t="s">
        <v>101</v>
      </c>
      <c r="AA23" s="322">
        <v>1990</v>
      </c>
      <c r="AB23" s="322">
        <f aca="true" t="shared" si="14" ref="AB23:AP23">AA23+1</f>
        <v>1991</v>
      </c>
      <c r="AC23" s="322">
        <f t="shared" si="14"/>
        <v>1992</v>
      </c>
      <c r="AD23" s="322">
        <f t="shared" si="14"/>
        <v>1993</v>
      </c>
      <c r="AE23" s="322">
        <f t="shared" si="14"/>
        <v>1994</v>
      </c>
      <c r="AF23" s="322">
        <f t="shared" si="14"/>
        <v>1995</v>
      </c>
      <c r="AG23" s="322">
        <f t="shared" si="14"/>
        <v>1996</v>
      </c>
      <c r="AH23" s="322">
        <f t="shared" si="14"/>
        <v>1997</v>
      </c>
      <c r="AI23" s="322">
        <f t="shared" si="14"/>
        <v>1998</v>
      </c>
      <c r="AJ23" s="322">
        <f t="shared" si="14"/>
        <v>1999</v>
      </c>
      <c r="AK23" s="322">
        <f t="shared" si="14"/>
        <v>2000</v>
      </c>
      <c r="AL23" s="322">
        <f t="shared" si="14"/>
        <v>2001</v>
      </c>
      <c r="AM23" s="322">
        <f t="shared" si="14"/>
        <v>2002</v>
      </c>
      <c r="AN23" s="322">
        <f t="shared" si="14"/>
        <v>2003</v>
      </c>
      <c r="AO23" s="322">
        <f t="shared" si="14"/>
        <v>2004</v>
      </c>
      <c r="AP23" s="322">
        <f t="shared" si="14"/>
        <v>2005</v>
      </c>
      <c r="AQ23" s="322">
        <f>AP23+1</f>
        <v>2006</v>
      </c>
      <c r="AR23" s="322">
        <f>AQ23+1</f>
        <v>2007</v>
      </c>
      <c r="AS23" s="323">
        <v>2008</v>
      </c>
      <c r="AT23" s="323">
        <v>2009</v>
      </c>
      <c r="AU23" s="323" t="s">
        <v>146</v>
      </c>
    </row>
    <row r="24" spans="25:47" ht="14.25">
      <c r="Y24" s="54" t="s">
        <v>3</v>
      </c>
      <c r="Z24" s="63"/>
      <c r="AA24" s="70">
        <f aca="true" t="shared" si="15" ref="AA24:AP24">AA6/$Z6-1</f>
        <v>-0.0035623659194781165</v>
      </c>
      <c r="AB24" s="70">
        <f t="shared" si="15"/>
        <v>0.0033666168296695442</v>
      </c>
      <c r="AC24" s="70">
        <f t="shared" si="15"/>
        <v>0.008368731667618201</v>
      </c>
      <c r="AD24" s="70">
        <f t="shared" si="15"/>
        <v>0.013021245431956263</v>
      </c>
      <c r="AE24" s="70">
        <f t="shared" si="15"/>
        <v>0.005361192192191444</v>
      </c>
      <c r="AF24" s="70">
        <f t="shared" si="15"/>
        <v>-0.012216996612719133</v>
      </c>
      <c r="AG24" s="70">
        <f t="shared" si="15"/>
        <v>-0.033564998446226624</v>
      </c>
      <c r="AH24" s="70">
        <f t="shared" si="15"/>
        <v>-0.058500723393427934</v>
      </c>
      <c r="AI24" s="70">
        <f t="shared" si="15"/>
        <v>-0.07523129527890604</v>
      </c>
      <c r="AJ24" s="70">
        <f t="shared" si="15"/>
        <v>-0.0931019630054335</v>
      </c>
      <c r="AK24" s="70">
        <f t="shared" si="15"/>
        <v>-0.10338890442063098</v>
      </c>
      <c r="AL24" s="70">
        <f t="shared" si="15"/>
        <v>-0.11353708930362982</v>
      </c>
      <c r="AM24" s="70">
        <f t="shared" si="15"/>
        <v>-0.12420590283953481</v>
      </c>
      <c r="AN24" s="70">
        <f t="shared" si="15"/>
        <v>-0.13284259006085397</v>
      </c>
      <c r="AO24" s="70">
        <f t="shared" si="15"/>
        <v>-0.1398126423307836</v>
      </c>
      <c r="AP24" s="70">
        <f t="shared" si="15"/>
        <v>-0.1444346014525364</v>
      </c>
      <c r="AQ24" s="70">
        <f aca="true" t="shared" si="16" ref="AQ24:AR29">AQ6/$Z6-1</f>
        <v>-0.14996311914748028</v>
      </c>
      <c r="AR24" s="70">
        <f t="shared" si="16"/>
        <v>-0.15804932132253324</v>
      </c>
      <c r="AS24" s="70">
        <f aca="true" t="shared" si="17" ref="AS24:AT29">AS6/$Z6-1</f>
        <v>-0.16767618914237703</v>
      </c>
      <c r="AT24" s="70">
        <f t="shared" si="17"/>
        <v>-0.18061272612997736</v>
      </c>
      <c r="AU24" s="70">
        <f aca="true" t="shared" si="18" ref="AU24:AU29">AU6/$Z6-1</f>
        <v>-0.19282308371268098</v>
      </c>
    </row>
    <row r="25" spans="25:47" ht="14.25">
      <c r="Y25" s="54" t="s">
        <v>4</v>
      </c>
      <c r="Z25" s="63"/>
      <c r="AA25" s="70">
        <f aca="true" t="shared" si="19" ref="AA25:AP25">AA7/$Z7-1</f>
        <v>-0.12684021114178579</v>
      </c>
      <c r="AB25" s="70">
        <f t="shared" si="19"/>
        <v>-0.13703763895162935</v>
      </c>
      <c r="AC25" s="70">
        <f t="shared" si="19"/>
        <v>-0.14369703832297687</v>
      </c>
      <c r="AD25" s="70">
        <f t="shared" si="19"/>
        <v>-0.1599660650207657</v>
      </c>
      <c r="AE25" s="70">
        <f t="shared" si="19"/>
        <v>-0.17579725958246373</v>
      </c>
      <c r="AF25" s="70">
        <f t="shared" si="19"/>
        <v>-0.20010280488860122</v>
      </c>
      <c r="AG25" s="70">
        <f t="shared" si="19"/>
        <v>-0.22089209835889234</v>
      </c>
      <c r="AH25" s="70">
        <f t="shared" si="19"/>
        <v>-0.24454130000209773</v>
      </c>
      <c r="AI25" s="70">
        <f t="shared" si="19"/>
        <v>-0.27273431711034857</v>
      </c>
      <c r="AJ25" s="70">
        <f t="shared" si="19"/>
        <v>-0.29952820340544173</v>
      </c>
      <c r="AK25" s="70">
        <f t="shared" si="19"/>
        <v>-0.32479703685357597</v>
      </c>
      <c r="AL25" s="70">
        <f t="shared" si="19"/>
        <v>-0.35557480496114313</v>
      </c>
      <c r="AM25" s="70">
        <f t="shared" si="19"/>
        <v>-0.38509556373496046</v>
      </c>
      <c r="AN25" s="70">
        <f t="shared" si="19"/>
        <v>-0.41128470760456093</v>
      </c>
      <c r="AO25" s="70">
        <f t="shared" si="19"/>
        <v>-0.4386399220530084</v>
      </c>
      <c r="AP25" s="70">
        <f t="shared" si="19"/>
        <v>-0.46571316755911296</v>
      </c>
      <c r="AQ25" s="70">
        <f t="shared" si="16"/>
        <v>-0.4958786402946076</v>
      </c>
      <c r="AR25" s="70">
        <f t="shared" si="16"/>
        <v>-0.5252567192881537</v>
      </c>
      <c r="AS25" s="70">
        <f t="shared" si="17"/>
        <v>-0.5542060520578183</v>
      </c>
      <c r="AT25" s="70">
        <f t="shared" si="17"/>
        <v>-0.582128681568644</v>
      </c>
      <c r="AU25" s="70">
        <f t="shared" si="18"/>
        <v>-0.6032394532006904</v>
      </c>
    </row>
    <row r="26" spans="25:47" ht="14.25">
      <c r="Y26" s="54" t="s">
        <v>6</v>
      </c>
      <c r="Z26" s="63"/>
      <c r="AA26" s="70">
        <f aca="true" t="shared" si="20" ref="AA26:AP26">AA8/$Z8-1</f>
        <v>0.013787702087665332</v>
      </c>
      <c r="AB26" s="70">
        <f t="shared" si="20"/>
        <v>0.02061644316770761</v>
      </c>
      <c r="AC26" s="70">
        <f t="shared" si="20"/>
        <v>0.0384723144529433</v>
      </c>
      <c r="AD26" s="70">
        <f t="shared" si="20"/>
        <v>0.06114160454943618</v>
      </c>
      <c r="AE26" s="70">
        <f t="shared" si="20"/>
        <v>0.05927877930834491</v>
      </c>
      <c r="AF26" s="70">
        <f t="shared" si="20"/>
        <v>0.190536796528451</v>
      </c>
      <c r="AG26" s="70">
        <f t="shared" si="20"/>
        <v>0.09855943461121974</v>
      </c>
      <c r="AH26" s="70">
        <f t="shared" si="20"/>
        <v>0.08538332679948146</v>
      </c>
      <c r="AI26" s="70">
        <f t="shared" si="20"/>
        <v>0.05284395522375229</v>
      </c>
      <c r="AJ26" s="70">
        <f t="shared" si="20"/>
        <v>0.0839020463910074</v>
      </c>
      <c r="AK26" s="70">
        <f t="shared" si="20"/>
        <v>0.08575182694605776</v>
      </c>
      <c r="AL26" s="70">
        <f t="shared" si="20"/>
        <v>0.06646451990340352</v>
      </c>
      <c r="AM26" s="70">
        <f t="shared" si="20"/>
        <v>0.07388511700045619</v>
      </c>
      <c r="AN26" s="70">
        <f t="shared" si="20"/>
        <v>0.017539166117222837</v>
      </c>
      <c r="AO26" s="70">
        <f t="shared" si="20"/>
        <v>0.007167916958225717</v>
      </c>
      <c r="AP26" s="70">
        <f t="shared" si="20"/>
        <v>-0.012500924786196355</v>
      </c>
      <c r="AQ26" s="70">
        <f t="shared" si="16"/>
        <v>0.01764556495202041</v>
      </c>
      <c r="AR26" s="70">
        <f t="shared" si="16"/>
        <v>-0.03902677737120208</v>
      </c>
      <c r="AS26" s="70">
        <f t="shared" si="17"/>
        <v>-0.06841213868447105</v>
      </c>
      <c r="AT26" s="70">
        <f t="shared" si="17"/>
        <v>-0.10658952507085462</v>
      </c>
      <c r="AU26" s="70">
        <f t="shared" si="18"/>
        <v>-0.08714139025366996</v>
      </c>
    </row>
    <row r="27" spans="25:47" ht="14.25">
      <c r="Y27" s="54" t="s">
        <v>5</v>
      </c>
      <c r="Z27" s="63"/>
      <c r="AA27" s="70">
        <f aca="true" t="shared" si="21" ref="AA27:AP27">AA9/$Z9-1</f>
        <v>0</v>
      </c>
      <c r="AB27" s="70">
        <f t="shared" si="21"/>
        <v>-0.07980756751466511</v>
      </c>
      <c r="AC27" s="70">
        <f t="shared" si="21"/>
        <v>-0.16785548076179702</v>
      </c>
      <c r="AD27" s="70">
        <f t="shared" si="21"/>
        <v>-0.22979278701590822</v>
      </c>
      <c r="AE27" s="70">
        <f t="shared" si="21"/>
        <v>-0.3482251482976939</v>
      </c>
      <c r="AF27" s="70">
        <f t="shared" si="21"/>
        <v>-0.46993901156525997</v>
      </c>
      <c r="AG27" s="70">
        <f t="shared" si="21"/>
        <v>-0.4861970678874806</v>
      </c>
      <c r="AH27" s="70">
        <f t="shared" si="21"/>
        <v>-0.5794577838886299</v>
      </c>
      <c r="AI27" s="70">
        <f t="shared" si="21"/>
        <v>-0.6253135564794485</v>
      </c>
      <c r="AJ27" s="70">
        <f t="shared" si="21"/>
        <v>-0.6284596966055753</v>
      </c>
      <c r="AK27" s="70">
        <f t="shared" si="21"/>
        <v>-0.6565365683261666</v>
      </c>
      <c r="AL27" s="70">
        <f t="shared" si="21"/>
        <v>-0.7240228472051182</v>
      </c>
      <c r="AM27" s="70">
        <f t="shared" si="21"/>
        <v>-0.86617841197195</v>
      </c>
      <c r="AN27" s="70">
        <f t="shared" si="21"/>
        <v>-0.871794073272609</v>
      </c>
      <c r="AO27" s="70">
        <f t="shared" si="21"/>
        <v>-0.8771987781186689</v>
      </c>
      <c r="AP27" s="70">
        <f t="shared" si="21"/>
        <v>-0.8696999040647174</v>
      </c>
      <c r="AQ27" s="70">
        <f t="shared" si="16"/>
        <v>-0.8655801929828604</v>
      </c>
      <c r="AR27" s="70">
        <f t="shared" si="16"/>
        <v>-0.8629645178477525</v>
      </c>
      <c r="AS27" s="70">
        <f t="shared" si="17"/>
        <v>-0.8655674563013561</v>
      </c>
      <c r="AT27" s="70">
        <f t="shared" si="17"/>
        <v>-0.8701868978618131</v>
      </c>
      <c r="AU27" s="70">
        <f t="shared" si="18"/>
        <v>-0.8763338555508962</v>
      </c>
    </row>
    <row r="28" spans="25:47" ht="15" thickBot="1">
      <c r="Y28" s="55" t="s">
        <v>7</v>
      </c>
      <c r="Z28" s="74"/>
      <c r="AA28" s="71">
        <f aca="true" t="shared" si="22" ref="AA28:AP28">AA10/$Z10-1</f>
        <v>0</v>
      </c>
      <c r="AB28" s="71">
        <f t="shared" si="22"/>
        <v>-0.028214796618570404</v>
      </c>
      <c r="AC28" s="71">
        <f t="shared" si="22"/>
        <v>-0.09890040509663811</v>
      </c>
      <c r="AD28" s="71">
        <f t="shared" si="22"/>
        <v>-0.10355345171976282</v>
      </c>
      <c r="AE28" s="71">
        <f t="shared" si="22"/>
        <v>-0.10272736940453264</v>
      </c>
      <c r="AF28" s="71">
        <f t="shared" si="22"/>
        <v>-0.09846503956520625</v>
      </c>
      <c r="AG28" s="71">
        <f t="shared" si="22"/>
        <v>-0.12743332706621713</v>
      </c>
      <c r="AH28" s="71">
        <f t="shared" si="22"/>
        <v>-0.2703762886278842</v>
      </c>
      <c r="AI28" s="71">
        <f t="shared" si="22"/>
        <v>-0.3189795002044896</v>
      </c>
      <c r="AJ28" s="71">
        <f t="shared" si="22"/>
        <v>-0.3393987167449526</v>
      </c>
      <c r="AK28" s="71">
        <f t="shared" si="22"/>
        <v>-0.4524811014102056</v>
      </c>
      <c r="AL28" s="71">
        <f t="shared" si="22"/>
        <v>-0.5874976143233148</v>
      </c>
      <c r="AM28" s="71">
        <f t="shared" si="22"/>
        <v>-0.6041751315963687</v>
      </c>
      <c r="AN28" s="71">
        <f t="shared" si="22"/>
        <v>-0.6256079965492539</v>
      </c>
      <c r="AO28" s="71">
        <f t="shared" si="22"/>
        <v>-0.5985934361598102</v>
      </c>
      <c r="AP28" s="71">
        <f t="shared" si="22"/>
        <v>-0.6256347193047443</v>
      </c>
      <c r="AQ28" s="71">
        <f t="shared" si="16"/>
        <v>-0.6277971902140601</v>
      </c>
      <c r="AR28" s="71">
        <f t="shared" si="16"/>
        <v>-0.6248346375089728</v>
      </c>
      <c r="AS28" s="71">
        <f t="shared" si="17"/>
        <v>-0.6602705283799278</v>
      </c>
      <c r="AT28" s="71">
        <f t="shared" si="17"/>
        <v>-0.693508858817078</v>
      </c>
      <c r="AU28" s="71">
        <f t="shared" si="18"/>
        <v>-0.6676324593820113</v>
      </c>
    </row>
    <row r="29" spans="25:47" ht="15" thickTop="1">
      <c r="Y29" s="56" t="s">
        <v>8</v>
      </c>
      <c r="Z29" s="75"/>
      <c r="AA29" s="72">
        <f aca="true" t="shared" si="23" ref="AA29:AP29">AA11/$Z11-1</f>
        <v>-0.04436431162190979</v>
      </c>
      <c r="AB29" s="72">
        <f t="shared" si="23"/>
        <v>-0.05148423134792113</v>
      </c>
      <c r="AC29" s="72">
        <f t="shared" si="23"/>
        <v>-0.05937402613639464</v>
      </c>
      <c r="AD29" s="72">
        <f t="shared" si="23"/>
        <v>-0.06749116466266458</v>
      </c>
      <c r="AE29" s="72">
        <f t="shared" si="23"/>
        <v>-0.08775145992701561</v>
      </c>
      <c r="AF29" s="72">
        <f t="shared" si="23"/>
        <v>-0.11314275391391959</v>
      </c>
      <c r="AG29" s="72">
        <f t="shared" si="23"/>
        <v>-0.13567523948292626</v>
      </c>
      <c r="AH29" s="72">
        <f t="shared" si="23"/>
        <v>-0.16736507318136395</v>
      </c>
      <c r="AI29" s="72">
        <f t="shared" si="23"/>
        <v>-0.19134712371790574</v>
      </c>
      <c r="AJ29" s="72">
        <f t="shared" si="23"/>
        <v>-0.20970082312033378</v>
      </c>
      <c r="AK29" s="72">
        <f t="shared" si="23"/>
        <v>-0.22746098254136304</v>
      </c>
      <c r="AL29" s="72">
        <f t="shared" si="23"/>
        <v>-0.25135102456672853</v>
      </c>
      <c r="AM29" s="72">
        <f t="shared" si="23"/>
        <v>-0.27995842551552474</v>
      </c>
      <c r="AN29" s="72">
        <f t="shared" si="23"/>
        <v>-0.29556481818967484</v>
      </c>
      <c r="AO29" s="72">
        <f t="shared" si="23"/>
        <v>-0.30899106649655894</v>
      </c>
      <c r="AP29" s="72">
        <f t="shared" si="23"/>
        <v>-0.3206994768267325</v>
      </c>
      <c r="AQ29" s="72">
        <f t="shared" si="16"/>
        <v>-0.33274071614952194</v>
      </c>
      <c r="AR29" s="72">
        <f t="shared" si="16"/>
        <v>-0.34812589503689384</v>
      </c>
      <c r="AS29" s="72">
        <f t="shared" si="17"/>
        <v>-0.3644005846364059</v>
      </c>
      <c r="AT29" s="72">
        <f t="shared" si="17"/>
        <v>-0.3824813460318557</v>
      </c>
      <c r="AU29" s="72">
        <f t="shared" si="18"/>
        <v>-0.39594875871427204</v>
      </c>
    </row>
    <row r="30" spans="26:42" ht="14.25"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</row>
    <row r="31" spans="25:42" ht="14.25">
      <c r="Y31" s="62" t="s">
        <v>9</v>
      </c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</row>
    <row r="32" spans="25:47" ht="27.75">
      <c r="Y32" s="322"/>
      <c r="Z32" s="321" t="s">
        <v>101</v>
      </c>
      <c r="AA32" s="322">
        <v>1990</v>
      </c>
      <c r="AB32" s="322">
        <f aca="true" t="shared" si="24" ref="AB32:AP32">AA32+1</f>
        <v>1991</v>
      </c>
      <c r="AC32" s="322">
        <f t="shared" si="24"/>
        <v>1992</v>
      </c>
      <c r="AD32" s="322">
        <f t="shared" si="24"/>
        <v>1993</v>
      </c>
      <c r="AE32" s="322">
        <f t="shared" si="24"/>
        <v>1994</v>
      </c>
      <c r="AF32" s="322">
        <f t="shared" si="24"/>
        <v>1995</v>
      </c>
      <c r="AG32" s="322">
        <f t="shared" si="24"/>
        <v>1996</v>
      </c>
      <c r="AH32" s="322">
        <f t="shared" si="24"/>
        <v>1997</v>
      </c>
      <c r="AI32" s="322">
        <f t="shared" si="24"/>
        <v>1998</v>
      </c>
      <c r="AJ32" s="322">
        <f t="shared" si="24"/>
        <v>1999</v>
      </c>
      <c r="AK32" s="322">
        <f t="shared" si="24"/>
        <v>2000</v>
      </c>
      <c r="AL32" s="322">
        <f t="shared" si="24"/>
        <v>2001</v>
      </c>
      <c r="AM32" s="322">
        <f t="shared" si="24"/>
        <v>2002</v>
      </c>
      <c r="AN32" s="322">
        <f t="shared" si="24"/>
        <v>2003</v>
      </c>
      <c r="AO32" s="322">
        <f t="shared" si="24"/>
        <v>2004</v>
      </c>
      <c r="AP32" s="322">
        <f t="shared" si="24"/>
        <v>2005</v>
      </c>
      <c r="AQ32" s="322">
        <f>AP32+1</f>
        <v>2006</v>
      </c>
      <c r="AR32" s="322">
        <f>AQ32+1</f>
        <v>2007</v>
      </c>
      <c r="AS32" s="323">
        <v>2008</v>
      </c>
      <c r="AT32" s="323">
        <v>2009</v>
      </c>
      <c r="AU32" s="323" t="s">
        <v>146</v>
      </c>
    </row>
    <row r="33" spans="25:47" ht="14.25">
      <c r="Y33" s="54" t="s">
        <v>3</v>
      </c>
      <c r="Z33" s="63"/>
      <c r="AA33" s="63"/>
      <c r="AB33" s="70">
        <f aca="true" t="shared" si="25" ref="AB33:AT33">AB6/AA6-1</f>
        <v>0.006953754567431192</v>
      </c>
      <c r="AC33" s="70">
        <f t="shared" si="25"/>
        <v>0.00498533113823707</v>
      </c>
      <c r="AD33" s="70">
        <f t="shared" si="25"/>
        <v>0.004613901262729314</v>
      </c>
      <c r="AE33" s="70">
        <f t="shared" si="25"/>
        <v>-0.007561591895832831</v>
      </c>
      <c r="AF33" s="70">
        <f t="shared" si="25"/>
        <v>-0.017484451301110315</v>
      </c>
      <c r="AG33" s="70">
        <f t="shared" si="25"/>
        <v>-0.02161203600416428</v>
      </c>
      <c r="AH33" s="70">
        <f t="shared" si="25"/>
        <v>-0.025801761015599833</v>
      </c>
      <c r="AI33" s="70">
        <f t="shared" si="25"/>
        <v>-0.017770137801677133</v>
      </c>
      <c r="AJ33" s="70">
        <f t="shared" si="25"/>
        <v>-0.019324472849583718</v>
      </c>
      <c r="AK33" s="70">
        <f t="shared" si="25"/>
        <v>-0.01134299667169647</v>
      </c>
      <c r="AL33" s="70">
        <f t="shared" si="25"/>
        <v>-0.011318379766917075</v>
      </c>
      <c r="AM33" s="70">
        <f t="shared" si="25"/>
        <v>-0.012035262171909644</v>
      </c>
      <c r="AN33" s="70">
        <f t="shared" si="25"/>
        <v>-0.00986154993430699</v>
      </c>
      <c r="AO33" s="70">
        <f t="shared" si="25"/>
        <v>-0.008037816652479268</v>
      </c>
      <c r="AP33" s="70">
        <f t="shared" si="25"/>
        <v>-0.005373200478412721</v>
      </c>
      <c r="AQ33" s="70">
        <f t="shared" si="25"/>
        <v>-0.00646182945725704</v>
      </c>
      <c r="AR33" s="70">
        <f t="shared" si="25"/>
        <v>-0.009512766277791518</v>
      </c>
      <c r="AS33" s="70">
        <f t="shared" si="25"/>
        <v>-0.011434004465636471</v>
      </c>
      <c r="AT33" s="70">
        <f t="shared" si="25"/>
        <v>-0.01554267319863234</v>
      </c>
      <c r="AU33" s="70">
        <f>AU6/AT6-1</f>
        <v>-0.014901815017254738</v>
      </c>
    </row>
    <row r="34" spans="25:47" ht="14.25">
      <c r="Y34" s="54" t="s">
        <v>4</v>
      </c>
      <c r="Z34" s="63"/>
      <c r="AA34" s="63"/>
      <c r="AB34" s="70">
        <f aca="true" t="shared" si="26" ref="AB34:AU34">AB7/AA7-1</f>
        <v>-0.011678764803379482</v>
      </c>
      <c r="AC34" s="70">
        <f t="shared" si="26"/>
        <v>-0.007716905941595575</v>
      </c>
      <c r="AD34" s="70">
        <f t="shared" si="26"/>
        <v>-0.018999147995385712</v>
      </c>
      <c r="AE34" s="70">
        <f t="shared" si="26"/>
        <v>-0.018845898841085895</v>
      </c>
      <c r="AF34" s="70">
        <f t="shared" si="26"/>
        <v>-0.029489765217019848</v>
      </c>
      <c r="AG34" s="70">
        <f t="shared" si="26"/>
        <v>-0.0259899567061187</v>
      </c>
      <c r="AH34" s="70">
        <f t="shared" si="26"/>
        <v>-0.030354205872371365</v>
      </c>
      <c r="AI34" s="70">
        <f t="shared" si="26"/>
        <v>-0.037319071324917075</v>
      </c>
      <c r="AJ34" s="70">
        <f t="shared" si="26"/>
        <v>-0.036841950507870536</v>
      </c>
      <c r="AK34" s="70">
        <f t="shared" si="26"/>
        <v>-0.03607401978349756</v>
      </c>
      <c r="AL34" s="70">
        <f t="shared" si="26"/>
        <v>-0.04558298732005528</v>
      </c>
      <c r="AM34" s="70">
        <f t="shared" si="26"/>
        <v>-0.04580944227675232</v>
      </c>
      <c r="AN34" s="70">
        <f t="shared" si="26"/>
        <v>-0.04259059184655534</v>
      </c>
      <c r="AO34" s="70">
        <f t="shared" si="26"/>
        <v>-0.04646594848443819</v>
      </c>
      <c r="AP34" s="70">
        <f t="shared" si="26"/>
        <v>-0.04822794952772025</v>
      </c>
      <c r="AQ34" s="70">
        <f t="shared" si="26"/>
        <v>-0.056459322790501365</v>
      </c>
      <c r="AR34" s="70">
        <f t="shared" si="26"/>
        <v>-0.05827580686268585</v>
      </c>
      <c r="AS34" s="70">
        <f t="shared" si="26"/>
        <v>-0.06097892049416054</v>
      </c>
      <c r="AT34" s="70">
        <f t="shared" si="26"/>
        <v>-0.06263573034070713</v>
      </c>
      <c r="AU34" s="70">
        <f t="shared" si="26"/>
        <v>-0.050519790904276274</v>
      </c>
    </row>
    <row r="35" spans="25:47" ht="14.25">
      <c r="Y35" s="54" t="s">
        <v>6</v>
      </c>
      <c r="Z35" s="63"/>
      <c r="AA35" s="63"/>
      <c r="AB35" s="70">
        <f aca="true" t="shared" si="27" ref="AB35:AU35">AB8/AA8-1</f>
        <v>0.006735868925989319</v>
      </c>
      <c r="AC35" s="70">
        <f t="shared" si="27"/>
        <v>0.01749518284245566</v>
      </c>
      <c r="AD35" s="70">
        <f t="shared" si="27"/>
        <v>0.021829460237883014</v>
      </c>
      <c r="AE35" s="70">
        <f t="shared" si="27"/>
        <v>-0.001755491663982256</v>
      </c>
      <c r="AF35" s="70">
        <f t="shared" si="27"/>
        <v>0.12391262789745583</v>
      </c>
      <c r="AG35" s="70">
        <f t="shared" si="27"/>
        <v>-0.07725705092478696</v>
      </c>
      <c r="AH35" s="70">
        <f t="shared" si="27"/>
        <v>-0.011993987213264612</v>
      </c>
      <c r="AI35" s="70">
        <f t="shared" si="27"/>
        <v>-0.029979612522406662</v>
      </c>
      <c r="AJ35" s="70">
        <f t="shared" si="27"/>
        <v>0.029499234918107575</v>
      </c>
      <c r="AK35" s="70">
        <f t="shared" si="27"/>
        <v>0.0017065938395537383</v>
      </c>
      <c r="AL35" s="70">
        <f t="shared" si="27"/>
        <v>-0.01776401067351141</v>
      </c>
      <c r="AM35" s="70">
        <f t="shared" si="27"/>
        <v>0.0069581284314312875</v>
      </c>
      <c r="AN35" s="70">
        <f t="shared" si="27"/>
        <v>-0.05246925391853574</v>
      </c>
      <c r="AO35" s="70">
        <f t="shared" si="27"/>
        <v>-0.010192481532256159</v>
      </c>
      <c r="AP35" s="70">
        <f t="shared" si="27"/>
        <v>-0.01952886049411151</v>
      </c>
      <c r="AQ35" s="70">
        <f t="shared" si="27"/>
        <v>0.030528119463494097</v>
      </c>
      <c r="AR35" s="70">
        <f t="shared" si="27"/>
        <v>-0.055689666692444684</v>
      </c>
      <c r="AS35" s="70">
        <f t="shared" si="27"/>
        <v>-0.03057875143792621</v>
      </c>
      <c r="AT35" s="70">
        <f t="shared" si="27"/>
        <v>-0.04098098308459264</v>
      </c>
      <c r="AU35" s="70">
        <f t="shared" si="27"/>
        <v>0.021768420410256617</v>
      </c>
    </row>
    <row r="36" spans="25:47" ht="14.25">
      <c r="Y36" s="54" t="s">
        <v>5</v>
      </c>
      <c r="Z36" s="63"/>
      <c r="AA36" s="63"/>
      <c r="AB36" s="70">
        <f aca="true" t="shared" si="28" ref="AB36:AU36">AB9/AA9-1</f>
        <v>-0.07980756751466511</v>
      </c>
      <c r="AC36" s="70">
        <f t="shared" si="28"/>
        <v>-0.09568423966422379</v>
      </c>
      <c r="AD36" s="70">
        <f t="shared" si="28"/>
        <v>-0.07443094897844493</v>
      </c>
      <c r="AE36" s="70">
        <f t="shared" si="28"/>
        <v>-0.15376688154208684</v>
      </c>
      <c r="AF36" s="70">
        <f t="shared" si="28"/>
        <v>-0.18674219011315596</v>
      </c>
      <c r="AG36" s="70">
        <f t="shared" si="28"/>
        <v>-0.030672048456594436</v>
      </c>
      <c r="AH36" s="70">
        <f t="shared" si="28"/>
        <v>-0.1815106730078485</v>
      </c>
      <c r="AI36" s="70">
        <f t="shared" si="28"/>
        <v>-0.10903964176256398</v>
      </c>
      <c r="AJ36" s="70">
        <f t="shared" si="28"/>
        <v>-0.00839672793220303</v>
      </c>
      <c r="AK36" s="70">
        <f t="shared" si="28"/>
        <v>-0.07556884532869912</v>
      </c>
      <c r="AL36" s="70">
        <f t="shared" si="28"/>
        <v>-0.1964875228494175</v>
      </c>
      <c r="AM36" s="70">
        <f t="shared" si="28"/>
        <v>-0.5150990338409931</v>
      </c>
      <c r="AN36" s="70">
        <f t="shared" si="28"/>
        <v>-0.04196379211612722</v>
      </c>
      <c r="AO36" s="70">
        <f t="shared" si="28"/>
        <v>-0.04215643522902013</v>
      </c>
      <c r="AP36" s="70">
        <f t="shared" si="28"/>
        <v>0.061065142016241136</v>
      </c>
      <c r="AQ36" s="70">
        <f t="shared" si="28"/>
        <v>0.03161709937576074</v>
      </c>
      <c r="AR36" s="70">
        <f t="shared" si="28"/>
        <v>0.019459000821020256</v>
      </c>
      <c r="AS36" s="70">
        <f t="shared" si="28"/>
        <v>-0.01899463126427159</v>
      </c>
      <c r="AT36" s="70">
        <f t="shared" si="28"/>
        <v>-0.034362524381092774</v>
      </c>
      <c r="AU36" s="70">
        <f t="shared" si="28"/>
        <v>-0.04735236727136827</v>
      </c>
    </row>
    <row r="37" spans="25:47" ht="15" thickBot="1">
      <c r="Y37" s="55" t="s">
        <v>7</v>
      </c>
      <c r="Z37" s="74"/>
      <c r="AA37" s="74"/>
      <c r="AB37" s="71">
        <f aca="true" t="shared" si="29" ref="AB37:AU37">AB10/AA10-1</f>
        <v>-0.028214796618570626</v>
      </c>
      <c r="AC37" s="71">
        <f t="shared" si="29"/>
        <v>-0.0727378933452677</v>
      </c>
      <c r="AD37" s="71">
        <f t="shared" si="29"/>
        <v>-0.005163742886404976</v>
      </c>
      <c r="AE37" s="71">
        <f t="shared" si="29"/>
        <v>0.000921507608919736</v>
      </c>
      <c r="AF37" s="71">
        <f t="shared" si="29"/>
        <v>0.00475031745535115</v>
      </c>
      <c r="AG37" s="71">
        <f t="shared" si="29"/>
        <v>-0.032132184299364264</v>
      </c>
      <c r="AH37" s="71">
        <f t="shared" si="29"/>
        <v>-0.16381895618481268</v>
      </c>
      <c r="AI37" s="71">
        <f t="shared" si="29"/>
        <v>-0.06661407903699168</v>
      </c>
      <c r="AJ37" s="71">
        <f t="shared" si="29"/>
        <v>-0.02998326268679763</v>
      </c>
      <c r="AK37" s="71">
        <f t="shared" si="29"/>
        <v>-0.1711809945449254</v>
      </c>
      <c r="AL37" s="71">
        <f t="shared" si="29"/>
        <v>-0.24659699100955546</v>
      </c>
      <c r="AM37" s="71">
        <f t="shared" si="29"/>
        <v>-0.04043011107849814</v>
      </c>
      <c r="AN37" s="71">
        <f t="shared" si="29"/>
        <v>-0.05414734308969604</v>
      </c>
      <c r="AO37" s="71">
        <f t="shared" si="29"/>
        <v>0.07215581567034635</v>
      </c>
      <c r="AP37" s="71">
        <f t="shared" si="29"/>
        <v>-0.06736632028692957</v>
      </c>
      <c r="AQ37" s="71">
        <f t="shared" si="29"/>
        <v>-0.005776366081009732</v>
      </c>
      <c r="AR37" s="71">
        <f t="shared" si="29"/>
        <v>0.007959511930581975</v>
      </c>
      <c r="AS37" s="71">
        <f t="shared" si="29"/>
        <v>-0.09445405790040806</v>
      </c>
      <c r="AT37" s="71">
        <f t="shared" si="29"/>
        <v>-0.09783764204690903</v>
      </c>
      <c r="AU37" s="71">
        <f t="shared" si="29"/>
        <v>0.08442788700252501</v>
      </c>
    </row>
    <row r="38" spans="25:47" ht="15" thickTop="1">
      <c r="Y38" s="56" t="s">
        <v>8</v>
      </c>
      <c r="Z38" s="75"/>
      <c r="AA38" s="75"/>
      <c r="AB38" s="72">
        <f aca="true" t="shared" si="30" ref="AB38:AT38">AB11/AA11-1</f>
        <v>-0.007450453988480987</v>
      </c>
      <c r="AC38" s="72">
        <f t="shared" si="30"/>
        <v>-0.008318042829889571</v>
      </c>
      <c r="AD38" s="72">
        <f t="shared" si="30"/>
        <v>-0.008629507106771572</v>
      </c>
      <c r="AE38" s="72">
        <f t="shared" si="30"/>
        <v>-0.021726652334636443</v>
      </c>
      <c r="AF38" s="72">
        <f t="shared" si="30"/>
        <v>-0.02783374581763942</v>
      </c>
      <c r="AG38" s="72">
        <f t="shared" si="30"/>
        <v>-0.02540711672419438</v>
      </c>
      <c r="AH38" s="72">
        <f t="shared" si="30"/>
        <v>-0.03666426688907953</v>
      </c>
      <c r="AI38" s="72">
        <f t="shared" si="30"/>
        <v>-0.028802599751818314</v>
      </c>
      <c r="AJ38" s="72">
        <f t="shared" si="30"/>
        <v>-0.02269663528164534</v>
      </c>
      <c r="AK38" s="72">
        <f t="shared" si="30"/>
        <v>-0.022472703933656524</v>
      </c>
      <c r="AL38" s="72">
        <f t="shared" si="30"/>
        <v>-0.030924058831299783</v>
      </c>
      <c r="AM38" s="72">
        <f t="shared" si="30"/>
        <v>-0.03821203512933424</v>
      </c>
      <c r="AN38" s="72">
        <f t="shared" si="30"/>
        <v>-0.021674293856328686</v>
      </c>
      <c r="AO38" s="72">
        <f t="shared" si="30"/>
        <v>-0.019059593634122685</v>
      </c>
      <c r="AP38" s="72">
        <f t="shared" si="30"/>
        <v>-0.01694393482123513</v>
      </c>
      <c r="AQ38" s="72">
        <f t="shared" si="30"/>
        <v>-0.017725938538277974</v>
      </c>
      <c r="AR38" s="72">
        <f t="shared" si="30"/>
        <v>-0.023057272127546047</v>
      </c>
      <c r="AS38" s="72">
        <f t="shared" si="30"/>
        <v>-0.024966001066161536</v>
      </c>
      <c r="AT38" s="72">
        <f t="shared" si="30"/>
        <v>-0.028446787329259537</v>
      </c>
      <c r="AU38" s="72">
        <f>AU11/AT11-1</f>
        <v>-0.021808916371797715</v>
      </c>
    </row>
    <row r="43" ht="18.75">
      <c r="Y43" s="62" t="s">
        <v>166</v>
      </c>
    </row>
    <row r="44" spans="25:57" ht="27.75">
      <c r="Y44" s="322"/>
      <c r="Z44" s="321" t="s">
        <v>101</v>
      </c>
      <c r="AA44" s="322">
        <v>1990</v>
      </c>
      <c r="AB44" s="322">
        <f aca="true" t="shared" si="31" ref="AB44:BE44">AA44+1</f>
        <v>1991</v>
      </c>
      <c r="AC44" s="322">
        <f t="shared" si="31"/>
        <v>1992</v>
      </c>
      <c r="AD44" s="322">
        <f t="shared" si="31"/>
        <v>1993</v>
      </c>
      <c r="AE44" s="322">
        <f t="shared" si="31"/>
        <v>1994</v>
      </c>
      <c r="AF44" s="322">
        <f t="shared" si="31"/>
        <v>1995</v>
      </c>
      <c r="AG44" s="322">
        <f t="shared" si="31"/>
        <v>1996</v>
      </c>
      <c r="AH44" s="322">
        <f t="shared" si="31"/>
        <v>1997</v>
      </c>
      <c r="AI44" s="322">
        <f t="shared" si="31"/>
        <v>1998</v>
      </c>
      <c r="AJ44" s="322">
        <f t="shared" si="31"/>
        <v>1999</v>
      </c>
      <c r="AK44" s="322">
        <f t="shared" si="31"/>
        <v>2000</v>
      </c>
      <c r="AL44" s="322">
        <f t="shared" si="31"/>
        <v>2001</v>
      </c>
      <c r="AM44" s="322">
        <f t="shared" si="31"/>
        <v>2002</v>
      </c>
      <c r="AN44" s="322">
        <f t="shared" si="31"/>
        <v>2003</v>
      </c>
      <c r="AO44" s="322">
        <f t="shared" si="31"/>
        <v>2004</v>
      </c>
      <c r="AP44" s="322">
        <f t="shared" si="31"/>
        <v>2005</v>
      </c>
      <c r="AQ44" s="322">
        <f t="shared" si="31"/>
        <v>2006</v>
      </c>
      <c r="AR44" s="322">
        <f t="shared" si="31"/>
        <v>2007</v>
      </c>
      <c r="AS44" s="323">
        <v>2008</v>
      </c>
      <c r="AT44" s="323">
        <v>2009</v>
      </c>
      <c r="AU44" s="323" t="s">
        <v>146</v>
      </c>
      <c r="AV44" s="65" t="e">
        <f t="shared" si="31"/>
        <v>#VALUE!</v>
      </c>
      <c r="AW44" s="65" t="e">
        <f t="shared" si="31"/>
        <v>#VALUE!</v>
      </c>
      <c r="AX44" s="65" t="e">
        <f t="shared" si="31"/>
        <v>#VALUE!</v>
      </c>
      <c r="AY44" s="65" t="e">
        <f t="shared" si="31"/>
        <v>#VALUE!</v>
      </c>
      <c r="AZ44" s="65" t="e">
        <f t="shared" si="31"/>
        <v>#VALUE!</v>
      </c>
      <c r="BA44" s="65" t="e">
        <f t="shared" si="31"/>
        <v>#VALUE!</v>
      </c>
      <c r="BB44" s="65" t="e">
        <f t="shared" si="31"/>
        <v>#VALUE!</v>
      </c>
      <c r="BC44" s="65" t="e">
        <f t="shared" si="31"/>
        <v>#VALUE!</v>
      </c>
      <c r="BD44" s="65" t="e">
        <f t="shared" si="31"/>
        <v>#VALUE!</v>
      </c>
      <c r="BE44" s="65" t="e">
        <f t="shared" si="31"/>
        <v>#VALUE!</v>
      </c>
    </row>
    <row r="45" spans="25:57" ht="14.25">
      <c r="Y45" s="54" t="s">
        <v>3</v>
      </c>
      <c r="Z45" s="66">
        <f>Z6/21</f>
        <v>852.1353976559412</v>
      </c>
      <c r="AA45" s="66">
        <f aca="true" t="shared" si="32" ref="AA45:AO45">AA6/21</f>
        <v>849.0997795565507</v>
      </c>
      <c r="AB45" s="66">
        <f t="shared" si="32"/>
        <v>855.0042110268469</v>
      </c>
      <c r="AC45" s="66">
        <f t="shared" si="32"/>
        <v>859.2666901434029</v>
      </c>
      <c r="AD45" s="66">
        <f t="shared" si="32"/>
        <v>863.2312618100768</v>
      </c>
      <c r="AE45" s="66">
        <f t="shared" si="32"/>
        <v>856.7038592965442</v>
      </c>
      <c r="AF45" s="66">
        <f t="shared" si="32"/>
        <v>841.7248623892004</v>
      </c>
      <c r="AG45" s="66">
        <f t="shared" si="32"/>
        <v>823.5334743576449</v>
      </c>
      <c r="AH45" s="66">
        <f t="shared" si="32"/>
        <v>802.2848604639223</v>
      </c>
      <c r="AI45" s="66">
        <f t="shared" si="32"/>
        <v>788.0281479372791</v>
      </c>
      <c r="AJ45" s="66">
        <f t="shared" si="32"/>
        <v>772.7999193877573</v>
      </c>
      <c r="AK45" s="66">
        <f t="shared" si="32"/>
        <v>764.0340524742547</v>
      </c>
      <c r="AL45" s="66">
        <f t="shared" si="32"/>
        <v>755.3864249134945</v>
      </c>
      <c r="AM45" s="66">
        <f t="shared" si="32"/>
        <v>746.295151248559</v>
      </c>
      <c r="AN45" s="66">
        <f t="shared" si="32"/>
        <v>738.9355243487902</v>
      </c>
      <c r="AO45" s="66">
        <f t="shared" si="32"/>
        <v>732.996096086071</v>
      </c>
      <c r="AP45" s="66">
        <f aca="true" t="shared" si="33" ref="AP45:AQ49">AP6/21</f>
        <v>729.0575611119067</v>
      </c>
      <c r="AQ45" s="66">
        <f t="shared" si="33"/>
        <v>724.3465154874777</v>
      </c>
      <c r="AR45" s="66">
        <f aca="true" t="shared" si="34" ref="AR45:AS49">AR6/21</f>
        <v>717.4559763815128</v>
      </c>
      <c r="AS45" s="66">
        <f t="shared" si="34"/>
        <v>709.252581543669</v>
      </c>
      <c r="AT45" s="66">
        <f aca="true" t="shared" si="35" ref="AT45:AU49">AT6/21</f>
        <v>698.2289004534493</v>
      </c>
      <c r="AU45" s="66">
        <f>AU6/21</f>
        <v>687.8240225391909</v>
      </c>
      <c r="AV45" s="66"/>
      <c r="AW45" s="66"/>
      <c r="AX45" s="66"/>
      <c r="AY45" s="66"/>
      <c r="AZ45" s="66"/>
      <c r="BA45" s="66"/>
      <c r="BB45" s="66"/>
      <c r="BC45" s="66"/>
      <c r="BD45" s="66"/>
      <c r="BE45" s="66"/>
    </row>
    <row r="46" spans="25:57" ht="14.25">
      <c r="Y46" s="54" t="s">
        <v>4</v>
      </c>
      <c r="Z46" s="66">
        <f>Z7/21</f>
        <v>536.3589289447615</v>
      </c>
      <c r="AA46" s="66">
        <f>AA7/21</f>
        <v>468.32704914962585</v>
      </c>
      <c r="AB46" s="66">
        <f aca="true" t="shared" si="36" ref="AB46:AO46">AB7/21</f>
        <v>462.85756769154665</v>
      </c>
      <c r="AC46" s="66">
        <f t="shared" si="36"/>
        <v>459.2857393773153</v>
      </c>
      <c r="AD46" s="66">
        <f t="shared" si="36"/>
        <v>450.55970164271554</v>
      </c>
      <c r="AE46" s="66">
        <f t="shared" si="36"/>
        <v>442.068499083687</v>
      </c>
      <c r="AF46" s="66">
        <f t="shared" si="36"/>
        <v>429.03200283586875</v>
      </c>
      <c r="AG46" s="66">
        <f t="shared" si="36"/>
        <v>417.8814796566251</v>
      </c>
      <c r="AH46" s="66">
        <f t="shared" si="36"/>
        <v>405.1970191928768</v>
      </c>
      <c r="AI46" s="66">
        <f t="shared" si="36"/>
        <v>390.075442732974</v>
      </c>
      <c r="AJ46" s="66">
        <f t="shared" si="36"/>
        <v>375.7043025774701</v>
      </c>
      <c r="AK46" s="66">
        <f t="shared" si="36"/>
        <v>362.1511381335453</v>
      </c>
      <c r="AL46" s="66">
        <f t="shared" si="36"/>
        <v>345.64320739606035</v>
      </c>
      <c r="AM46" s="66">
        <f t="shared" si="36"/>
        <v>329.809484838499</v>
      </c>
      <c r="AN46" s="66">
        <f t="shared" si="36"/>
        <v>315.7627036826198</v>
      </c>
      <c r="AO46" s="66">
        <f t="shared" si="36"/>
        <v>301.09049015999625</v>
      </c>
      <c r="AP46" s="66">
        <f t="shared" si="33"/>
        <v>286.5695131972834</v>
      </c>
      <c r="AQ46" s="66">
        <f t="shared" si="33"/>
        <v>270.38999254976113</v>
      </c>
      <c r="AR46" s="66">
        <f t="shared" si="34"/>
        <v>254.63279756632818</v>
      </c>
      <c r="AS46" s="66">
        <f t="shared" si="34"/>
        <v>239.1055644483254</v>
      </c>
      <c r="AT46" s="66">
        <f t="shared" si="35"/>
        <v>224.12901279057752</v>
      </c>
      <c r="AU46" s="66">
        <f t="shared" si="35"/>
        <v>212.80606192881567</v>
      </c>
      <c r="AV46" s="66"/>
      <c r="AW46" s="66"/>
      <c r="AX46" s="66"/>
      <c r="AY46" s="66"/>
      <c r="AZ46" s="66"/>
      <c r="BA46" s="66"/>
      <c r="BB46" s="66"/>
      <c r="BC46" s="66"/>
      <c r="BD46" s="66"/>
      <c r="BE46" s="66"/>
    </row>
    <row r="47" spans="25:57" ht="14.25">
      <c r="Y47" s="54" t="s">
        <v>6</v>
      </c>
      <c r="Z47" s="66">
        <f>Z8/21</f>
        <v>39.48706438421275</v>
      </c>
      <c r="AA47" s="66">
        <f>AA8/21</f>
        <v>40.03150026425873</v>
      </c>
      <c r="AB47" s="66">
        <f aca="true" t="shared" si="37" ref="AB47:AO47">AB8/21</f>
        <v>40.30114720294949</v>
      </c>
      <c r="AC47" s="66">
        <f t="shared" si="37"/>
        <v>41.0062231420258</v>
      </c>
      <c r="AD47" s="66">
        <f t="shared" si="37"/>
        <v>41.90136685961041</v>
      </c>
      <c r="AE47" s="66">
        <f t="shared" si="37"/>
        <v>41.827809359378904</v>
      </c>
      <c r="AF47" s="66">
        <f t="shared" si="37"/>
        <v>47.01080313629334</v>
      </c>
      <c r="AG47" s="66">
        <f t="shared" si="37"/>
        <v>43.37888712437759</v>
      </c>
      <c r="AH47" s="66">
        <f t="shared" si="37"/>
        <v>42.85860130688216</v>
      </c>
      <c r="AI47" s="66">
        <f t="shared" si="37"/>
        <v>41.57371704644952</v>
      </c>
      <c r="AJ47" s="66">
        <f t="shared" si="37"/>
        <v>42.80010989202166</v>
      </c>
      <c r="AK47" s="66">
        <f t="shared" si="37"/>
        <v>42.87315229589561</v>
      </c>
      <c r="AL47" s="66">
        <f t="shared" si="37"/>
        <v>42.111553160904236</v>
      </c>
      <c r="AM47" s="66">
        <f t="shared" si="37"/>
        <v>42.40457075624485</v>
      </c>
      <c r="AN47" s="66">
        <f t="shared" si="37"/>
        <v>40.17963456592893</v>
      </c>
      <c r="AO47" s="66">
        <f t="shared" si="37"/>
        <v>39.7701043826429</v>
      </c>
      <c r="AP47" s="66">
        <f t="shared" si="33"/>
        <v>38.99343956231802</v>
      </c>
      <c r="AQ47" s="66">
        <f t="shared" si="33"/>
        <v>40.183835943568994</v>
      </c>
      <c r="AR47" s="66">
        <f t="shared" si="34"/>
        <v>37.94601151344776</v>
      </c>
      <c r="AS47" s="66">
        <f t="shared" si="34"/>
        <v>36.78566985931735</v>
      </c>
      <c r="AT47" s="66">
        <f t="shared" si="35"/>
        <v>35.278156945057255</v>
      </c>
      <c r="AU47" s="66">
        <f t="shared" si="35"/>
        <v>36.046106696736274</v>
      </c>
      <c r="AV47" s="66"/>
      <c r="AW47" s="66"/>
      <c r="AX47" s="66"/>
      <c r="AY47" s="66"/>
      <c r="AZ47" s="66"/>
      <c r="BA47" s="66"/>
      <c r="BB47" s="66"/>
      <c r="BC47" s="66"/>
      <c r="BD47" s="66"/>
      <c r="BE47" s="66"/>
    </row>
    <row r="48" spans="25:57" ht="14.25">
      <c r="Y48" s="54" t="s">
        <v>5</v>
      </c>
      <c r="Z48" s="66">
        <f>Z9/21</f>
        <v>144.62582542538638</v>
      </c>
      <c r="AA48" s="66">
        <f>AA9/21</f>
        <v>144.62582542538638</v>
      </c>
      <c r="AB48" s="66">
        <f aca="true" t="shared" si="38" ref="AB48:AO48">AB9/21</f>
        <v>133.08359009838568</v>
      </c>
      <c r="AC48" s="66">
        <f t="shared" si="38"/>
        <v>120.34958796803643</v>
      </c>
      <c r="AD48" s="66">
        <f t="shared" si="38"/>
        <v>111.39185392641065</v>
      </c>
      <c r="AE48" s="66">
        <f t="shared" si="38"/>
        <v>94.26347591895482</v>
      </c>
      <c r="AF48" s="66">
        <f t="shared" si="38"/>
        <v>76.66050797817046</v>
      </c>
      <c r="AG48" s="66">
        <f t="shared" si="38"/>
        <v>74.30917316275688</v>
      </c>
      <c r="AH48" s="66">
        <f t="shared" si="38"/>
        <v>60.82126513132812</v>
      </c>
      <c r="AI48" s="66">
        <f t="shared" si="38"/>
        <v>54.18933616986218</v>
      </c>
      <c r="AJ48" s="66">
        <f t="shared" si="38"/>
        <v>53.73432305721716</v>
      </c>
      <c r="AK48" s="66">
        <f t="shared" si="38"/>
        <v>49.67368230926396</v>
      </c>
      <c r="AL48" s="66">
        <f t="shared" si="38"/>
        <v>39.91342352150775</v>
      </c>
      <c r="AM48" s="66">
        <f t="shared" si="38"/>
        <v>19.35405762829274</v>
      </c>
      <c r="AN48" s="66">
        <f t="shared" si="38"/>
        <v>18.541887977375517</v>
      </c>
      <c r="AO48" s="66">
        <f t="shared" si="38"/>
        <v>17.76022807783354</v>
      </c>
      <c r="AP48" s="66">
        <f t="shared" si="33"/>
        <v>18.844758927647277</v>
      </c>
      <c r="AQ48" s="66">
        <f t="shared" si="33"/>
        <v>19.440575543374955</v>
      </c>
      <c r="AR48" s="66">
        <f t="shared" si="34"/>
        <v>19.818869718834595</v>
      </c>
      <c r="AS48" s="66">
        <f t="shared" si="34"/>
        <v>19.442417596450692</v>
      </c>
      <c r="AT48" s="66">
        <f t="shared" si="35"/>
        <v>18.77432704776527</v>
      </c>
      <c r="AU48" s="66">
        <f t="shared" si="35"/>
        <v>17.885318218126706</v>
      </c>
      <c r="AV48" s="66"/>
      <c r="AW48" s="66"/>
      <c r="AX48" s="66"/>
      <c r="AY48" s="66"/>
      <c r="AZ48" s="66"/>
      <c r="BA48" s="66"/>
      <c r="BB48" s="66"/>
      <c r="BC48" s="66"/>
      <c r="BD48" s="66"/>
      <c r="BE48" s="66"/>
    </row>
    <row r="49" spans="25:57" ht="15" thickBot="1">
      <c r="Y49" s="55" t="s">
        <v>7</v>
      </c>
      <c r="Z49" s="67">
        <f>Z10/21</f>
        <v>17.027772530936108</v>
      </c>
      <c r="AA49" s="67">
        <f>AA10/21</f>
        <v>17.027772530936108</v>
      </c>
      <c r="AB49" s="67">
        <f aca="true" t="shared" si="39" ref="AB49:AO49">AB10/21</f>
        <v>16.547337392108464</v>
      </c>
      <c r="AC49" s="67">
        <f t="shared" si="39"/>
        <v>15.343718929733118</v>
      </c>
      <c r="AD49" s="67">
        <f t="shared" si="39"/>
        <v>15.264487910258712</v>
      </c>
      <c r="AE49" s="67">
        <f t="shared" si="39"/>
        <v>15.27855425201428</v>
      </c>
      <c r="AF49" s="67">
        <f t="shared" si="39"/>
        <v>15.35113223497015</v>
      </c>
      <c r="AG49" s="67">
        <f t="shared" si="39"/>
        <v>14.857866824792179</v>
      </c>
      <c r="AH49" s="67">
        <f t="shared" si="39"/>
        <v>12.423866590421767</v>
      </c>
      <c r="AI49" s="67">
        <f t="shared" si="39"/>
        <v>11.59626215942237</v>
      </c>
      <c r="AJ49" s="67">
        <f t="shared" si="39"/>
        <v>11.248568384911438</v>
      </c>
      <c r="AK49" s="67">
        <f t="shared" si="39"/>
        <v>9.323027261575692</v>
      </c>
      <c r="AL49" s="67">
        <f t="shared" si="39"/>
        <v>7.02399679177107</v>
      </c>
      <c r="AM49" s="67">
        <f t="shared" si="39"/>
        <v>6.740015821264752</v>
      </c>
      <c r="AN49" s="67">
        <f t="shared" si="39"/>
        <v>6.3750618721607495</v>
      </c>
      <c r="AO49" s="67">
        <f t="shared" si="39"/>
        <v>6.835059661495434</v>
      </c>
      <c r="AP49" s="67">
        <f t="shared" si="33"/>
        <v>6.37460684315886</v>
      </c>
      <c r="AQ49" s="67">
        <f t="shared" si="33"/>
        <v>6.3377847804102645</v>
      </c>
      <c r="AR49" s="67">
        <f t="shared" si="34"/>
        <v>6.388230453983401</v>
      </c>
      <c r="AS49" s="67">
        <f t="shared" si="34"/>
        <v>5.784836164801702</v>
      </c>
      <c r="AT49" s="67">
        <f t="shared" si="35"/>
        <v>5.21886143480982</v>
      </c>
      <c r="AU49" s="67">
        <f>AU10/21</f>
        <v>5.659478878309778</v>
      </c>
      <c r="AV49" s="67"/>
      <c r="AW49" s="67"/>
      <c r="AX49" s="67"/>
      <c r="AY49" s="67"/>
      <c r="AZ49" s="67"/>
      <c r="BA49" s="67"/>
      <c r="BB49" s="67"/>
      <c r="BC49" s="67"/>
      <c r="BD49" s="67"/>
      <c r="BE49" s="67"/>
    </row>
    <row r="50" spans="25:57" ht="15" thickTop="1">
      <c r="Y50" s="56" t="s">
        <v>8</v>
      </c>
      <c r="Z50" s="151">
        <f aca="true" t="shared" si="40" ref="Z50:AO50">SUM(Z45:Z49)</f>
        <v>1589.634988941238</v>
      </c>
      <c r="AA50" s="151">
        <f>SUM(AA45:AA49)</f>
        <v>1519.1119269267579</v>
      </c>
      <c r="AB50" s="151">
        <f t="shared" si="40"/>
        <v>1507.793853411837</v>
      </c>
      <c r="AC50" s="151">
        <f t="shared" si="40"/>
        <v>1495.2519595605138</v>
      </c>
      <c r="AD50" s="151">
        <f t="shared" si="40"/>
        <v>1482.3486721490722</v>
      </c>
      <c r="AE50" s="151">
        <f t="shared" si="40"/>
        <v>1450.1421979105794</v>
      </c>
      <c r="AF50" s="151">
        <f t="shared" si="40"/>
        <v>1409.7793085745034</v>
      </c>
      <c r="AG50" s="151">
        <f t="shared" si="40"/>
        <v>1373.9608811261967</v>
      </c>
      <c r="AH50" s="151">
        <f t="shared" si="40"/>
        <v>1323.585612685431</v>
      </c>
      <c r="AI50" s="151">
        <f t="shared" si="40"/>
        <v>1285.4629060459872</v>
      </c>
      <c r="AJ50" s="151">
        <f t="shared" si="40"/>
        <v>1256.2872232993777</v>
      </c>
      <c r="AK50" s="151">
        <f t="shared" si="40"/>
        <v>1228.0550524745352</v>
      </c>
      <c r="AL50" s="151">
        <f t="shared" si="40"/>
        <v>1190.078605783738</v>
      </c>
      <c r="AM50" s="68">
        <f t="shared" si="40"/>
        <v>1144.6032802928603</v>
      </c>
      <c r="AN50" s="68">
        <f t="shared" si="40"/>
        <v>1119.7948124468753</v>
      </c>
      <c r="AO50" s="68">
        <f t="shared" si="40"/>
        <v>1098.4519783680391</v>
      </c>
      <c r="AP50" s="68">
        <f aca="true" t="shared" si="41" ref="AP50:AU50">SUM(AP45:AP49)</f>
        <v>1079.8398796423144</v>
      </c>
      <c r="AQ50" s="68">
        <f t="shared" si="41"/>
        <v>1060.698704304593</v>
      </c>
      <c r="AR50" s="68">
        <f t="shared" si="41"/>
        <v>1036.2418856341067</v>
      </c>
      <c r="AS50" s="68">
        <f t="shared" si="41"/>
        <v>1010.3710696125642</v>
      </c>
      <c r="AT50" s="68">
        <f t="shared" si="41"/>
        <v>981.6292586716592</v>
      </c>
      <c r="AU50" s="68">
        <f t="shared" si="41"/>
        <v>960.2209882611793</v>
      </c>
      <c r="AV50" s="68"/>
      <c r="AW50" s="68"/>
      <c r="AX50" s="68"/>
      <c r="AY50" s="68"/>
      <c r="AZ50" s="68"/>
      <c r="BA50" s="68"/>
      <c r="BB50" s="68"/>
      <c r="BC50" s="68"/>
      <c r="BD50" s="68"/>
      <c r="BE50" s="68"/>
    </row>
  </sheetData>
  <sheetProtection/>
  <printOptions/>
  <pageMargins left="0.42" right="0.53" top="0.56" bottom="0.58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Y1:BE50"/>
  <sheetViews>
    <sheetView zoomScalePageLayoutView="0" workbookViewId="0" topLeftCell="A1">
      <pane xSplit="26" ySplit="5" topLeftCell="AA6" activePane="bottomRight" state="frozen"/>
      <selection pane="topLeft" activeCell="A1" sqref="A1"/>
      <selection pane="topRight" activeCell="AA1" sqref="AA1"/>
      <selection pane="bottomLeft" activeCell="A6" sqref="A6"/>
      <selection pane="bottomRight" activeCell="AD1" sqref="AD1"/>
    </sheetView>
  </sheetViews>
  <sheetFormatPr defaultColWidth="9.625" defaultRowHeight="13.5"/>
  <cols>
    <col min="1" max="1" width="1.625" style="64" customWidth="1"/>
    <col min="2" max="23" width="1.625" style="64" hidden="1" customWidth="1"/>
    <col min="24" max="24" width="1.625" style="64" customWidth="1"/>
    <col min="25" max="25" width="15.625" style="64" customWidth="1"/>
    <col min="26" max="47" width="9.625" style="64" customWidth="1"/>
    <col min="48" max="57" width="9.625" style="64" hidden="1" customWidth="1"/>
    <col min="58" max="58" width="4.375" style="64" customWidth="1"/>
    <col min="59" max="16384" width="9.625" style="64" customWidth="1"/>
  </cols>
  <sheetData>
    <row r="1" spans="25:30" ht="30" customHeight="1">
      <c r="Y1" s="421" t="s">
        <v>219</v>
      </c>
      <c r="AC1" s="162"/>
      <c r="AD1" s="161"/>
    </row>
    <row r="2" spans="25:26" ht="9.75" customHeight="1">
      <c r="Y2" s="423"/>
      <c r="Z2" s="160"/>
    </row>
    <row r="3" ht="9.75" customHeight="1">
      <c r="Y3" s="423"/>
    </row>
    <row r="4" ht="18.75">
      <c r="Y4" s="425" t="s">
        <v>220</v>
      </c>
    </row>
    <row r="5" spans="25:57" ht="28.5">
      <c r="Y5" s="322"/>
      <c r="Z5" s="321" t="s">
        <v>101</v>
      </c>
      <c r="AA5" s="322">
        <v>1990</v>
      </c>
      <c r="AB5" s="322">
        <f aca="true" t="shared" si="0" ref="AB5:BE5">AA5+1</f>
        <v>1991</v>
      </c>
      <c r="AC5" s="322">
        <f t="shared" si="0"/>
        <v>1992</v>
      </c>
      <c r="AD5" s="322">
        <f t="shared" si="0"/>
        <v>1993</v>
      </c>
      <c r="AE5" s="322">
        <f t="shared" si="0"/>
        <v>1994</v>
      </c>
      <c r="AF5" s="322">
        <f t="shared" si="0"/>
        <v>1995</v>
      </c>
      <c r="AG5" s="322">
        <f t="shared" si="0"/>
        <v>1996</v>
      </c>
      <c r="AH5" s="322">
        <f t="shared" si="0"/>
        <v>1997</v>
      </c>
      <c r="AI5" s="322">
        <f t="shared" si="0"/>
        <v>1998</v>
      </c>
      <c r="AJ5" s="322">
        <f t="shared" si="0"/>
        <v>1999</v>
      </c>
      <c r="AK5" s="322">
        <f t="shared" si="0"/>
        <v>2000</v>
      </c>
      <c r="AL5" s="322">
        <f t="shared" si="0"/>
        <v>2001</v>
      </c>
      <c r="AM5" s="322">
        <f t="shared" si="0"/>
        <v>2002</v>
      </c>
      <c r="AN5" s="322">
        <f t="shared" si="0"/>
        <v>2003</v>
      </c>
      <c r="AO5" s="322">
        <f t="shared" si="0"/>
        <v>2004</v>
      </c>
      <c r="AP5" s="322">
        <f t="shared" si="0"/>
        <v>2005</v>
      </c>
      <c r="AQ5" s="322">
        <f t="shared" si="0"/>
        <v>2006</v>
      </c>
      <c r="AR5" s="322">
        <f t="shared" si="0"/>
        <v>2007</v>
      </c>
      <c r="AS5" s="323">
        <v>2008</v>
      </c>
      <c r="AT5" s="323">
        <v>2009</v>
      </c>
      <c r="AU5" s="323" t="s">
        <v>146</v>
      </c>
      <c r="AV5" s="65" t="e">
        <f t="shared" si="0"/>
        <v>#VALUE!</v>
      </c>
      <c r="AW5" s="65" t="e">
        <f t="shared" si="0"/>
        <v>#VALUE!</v>
      </c>
      <c r="AX5" s="65" t="e">
        <f t="shared" si="0"/>
        <v>#VALUE!</v>
      </c>
      <c r="AY5" s="65" t="e">
        <f t="shared" si="0"/>
        <v>#VALUE!</v>
      </c>
      <c r="AZ5" s="65" t="e">
        <f t="shared" si="0"/>
        <v>#VALUE!</v>
      </c>
      <c r="BA5" s="65" t="e">
        <f t="shared" si="0"/>
        <v>#VALUE!</v>
      </c>
      <c r="BB5" s="65" t="e">
        <f t="shared" si="0"/>
        <v>#VALUE!</v>
      </c>
      <c r="BC5" s="65" t="e">
        <f t="shared" si="0"/>
        <v>#VALUE!</v>
      </c>
      <c r="BD5" s="65" t="e">
        <f t="shared" si="0"/>
        <v>#VALUE!</v>
      </c>
      <c r="BE5" s="65" t="e">
        <f t="shared" si="0"/>
        <v>#VALUE!</v>
      </c>
    </row>
    <row r="6" spans="25:57" ht="14.25">
      <c r="Y6" s="54" t="s">
        <v>3</v>
      </c>
      <c r="Z6" s="66">
        <v>14323.000706586661</v>
      </c>
      <c r="AA6" s="66">
        <v>13463.54646810504</v>
      </c>
      <c r="AB6" s="66">
        <v>13270.975795299817</v>
      </c>
      <c r="AC6" s="66">
        <v>13141.648632399421</v>
      </c>
      <c r="AD6" s="66">
        <v>12984.963376467393</v>
      </c>
      <c r="AE6" s="66">
        <v>12708.487287140757</v>
      </c>
      <c r="AF6" s="66">
        <v>12393.983951969372</v>
      </c>
      <c r="AG6" s="66">
        <v>12120.81749860226</v>
      </c>
      <c r="AH6" s="66">
        <v>11927.579335705666</v>
      </c>
      <c r="AI6" s="66">
        <v>11786.45823077551</v>
      </c>
      <c r="AJ6" s="66">
        <v>11694.070441690874</v>
      </c>
      <c r="AK6" s="66">
        <v>11613.07993563106</v>
      </c>
      <c r="AL6" s="66">
        <v>11525.626173559123</v>
      </c>
      <c r="AM6" s="66">
        <v>11467.967683441651</v>
      </c>
      <c r="AN6" s="66">
        <v>11398.706191459647</v>
      </c>
      <c r="AO6" s="66">
        <v>11331.61785608088</v>
      </c>
      <c r="AP6" s="66">
        <v>11238.863457229498</v>
      </c>
      <c r="AQ6" s="66">
        <v>11247.548743641017</v>
      </c>
      <c r="AR6" s="66">
        <v>11054.055576879724</v>
      </c>
      <c r="AS6" s="66">
        <v>10825.051777897277</v>
      </c>
      <c r="AT6" s="66">
        <v>10522.989965076365</v>
      </c>
      <c r="AU6" s="66">
        <v>10443.749808543955</v>
      </c>
      <c r="AV6" s="66"/>
      <c r="AW6" s="66"/>
      <c r="AX6" s="66"/>
      <c r="AY6" s="66"/>
      <c r="AZ6" s="66"/>
      <c r="BA6" s="66"/>
      <c r="BB6" s="66"/>
      <c r="BC6" s="66"/>
      <c r="BD6" s="66"/>
      <c r="BE6" s="66"/>
    </row>
    <row r="7" spans="25:57" ht="14.25">
      <c r="Y7" s="54" t="s">
        <v>103</v>
      </c>
      <c r="Z7" s="66">
        <v>6535.87081490433</v>
      </c>
      <c r="AA7" s="66">
        <v>6393.134342752959</v>
      </c>
      <c r="AB7" s="66">
        <v>6661.223605036715</v>
      </c>
      <c r="AC7" s="66">
        <v>6854.0276899216715</v>
      </c>
      <c r="AD7" s="66">
        <v>6905.613477673788</v>
      </c>
      <c r="AE7" s="66">
        <v>7199.648546164962</v>
      </c>
      <c r="AF7" s="66">
        <v>7917.645083697946</v>
      </c>
      <c r="AG7" s="66">
        <v>8043.36372599478</v>
      </c>
      <c r="AH7" s="66">
        <v>8258.464305637583</v>
      </c>
      <c r="AI7" s="66">
        <v>8111.14595186985</v>
      </c>
      <c r="AJ7" s="66">
        <v>8323.704059392501</v>
      </c>
      <c r="AK7" s="66">
        <v>8315.025778288338</v>
      </c>
      <c r="AL7" s="66">
        <v>8313.23267951485</v>
      </c>
      <c r="AM7" s="66">
        <v>8143.872043177035</v>
      </c>
      <c r="AN7" s="66">
        <v>7864.901508483242</v>
      </c>
      <c r="AO7" s="66">
        <v>7612.449624797064</v>
      </c>
      <c r="AP7" s="66">
        <v>7550.450682384185</v>
      </c>
      <c r="AQ7" s="66">
        <v>7333.9757145783005</v>
      </c>
      <c r="AR7" s="66">
        <v>7253.7802055173715</v>
      </c>
      <c r="AS7" s="66">
        <v>6898.787821370183</v>
      </c>
      <c r="AT7" s="66">
        <v>6548.227537547935</v>
      </c>
      <c r="AU7" s="66">
        <v>6428.971339876961</v>
      </c>
      <c r="AV7" s="66"/>
      <c r="AW7" s="66"/>
      <c r="AX7" s="66"/>
      <c r="AY7" s="66"/>
      <c r="AZ7" s="66"/>
      <c r="BA7" s="66"/>
      <c r="BB7" s="66"/>
      <c r="BC7" s="66"/>
      <c r="BD7" s="66"/>
      <c r="BE7" s="66"/>
    </row>
    <row r="8" spans="25:57" ht="14.25">
      <c r="Y8" s="54" t="s">
        <v>4</v>
      </c>
      <c r="Z8" s="66">
        <v>3220.161318694293</v>
      </c>
      <c r="AA8" s="66">
        <v>3204.47131817115</v>
      </c>
      <c r="AB8" s="66">
        <v>3280.346975293164</v>
      </c>
      <c r="AC8" s="66">
        <v>3407.462285585681</v>
      </c>
      <c r="AD8" s="66">
        <v>3418.23685718931</v>
      </c>
      <c r="AE8" s="66">
        <v>3550.4410009450235</v>
      </c>
      <c r="AF8" s="66">
        <v>3695.099813106189</v>
      </c>
      <c r="AG8" s="66">
        <v>3852.9027959816244</v>
      </c>
      <c r="AH8" s="66">
        <v>3950.7971426144504</v>
      </c>
      <c r="AI8" s="66">
        <v>3952.229177988092</v>
      </c>
      <c r="AJ8" s="66">
        <v>3994.2203898016814</v>
      </c>
      <c r="AK8" s="66">
        <v>3986.9617955256394</v>
      </c>
      <c r="AL8" s="66">
        <v>3915.1416105066005</v>
      </c>
      <c r="AM8" s="66">
        <v>3595.690081638268</v>
      </c>
      <c r="AN8" s="66">
        <v>3613.9117036749894</v>
      </c>
      <c r="AO8" s="66">
        <v>3602.1990446489463</v>
      </c>
      <c r="AP8" s="66">
        <v>3661.817801146225</v>
      </c>
      <c r="AQ8" s="66">
        <v>3538.042394353991</v>
      </c>
      <c r="AR8" s="66">
        <v>3342.1496568060675</v>
      </c>
      <c r="AS8" s="66">
        <v>3278.5923009106273</v>
      </c>
      <c r="AT8" s="66">
        <v>3177.6373336989413</v>
      </c>
      <c r="AU8" s="66">
        <v>3178.8608827865055</v>
      </c>
      <c r="AV8" s="66"/>
      <c r="AW8" s="66"/>
      <c r="AX8" s="66"/>
      <c r="AY8" s="66"/>
      <c r="AZ8" s="66"/>
      <c r="BA8" s="66"/>
      <c r="BB8" s="66"/>
      <c r="BC8" s="66"/>
      <c r="BD8" s="66"/>
      <c r="BE8" s="66"/>
    </row>
    <row r="9" spans="25:57" ht="14.25">
      <c r="Y9" s="54" t="s">
        <v>7</v>
      </c>
      <c r="Z9" s="66">
        <v>8266.94794</v>
      </c>
      <c r="AA9" s="66">
        <v>8266.94794</v>
      </c>
      <c r="AB9" s="66">
        <v>7539.74808</v>
      </c>
      <c r="AC9" s="66">
        <v>7452.40868</v>
      </c>
      <c r="AD9" s="66">
        <v>7302.846700000001</v>
      </c>
      <c r="AE9" s="66">
        <v>8298.102939999999</v>
      </c>
      <c r="AF9" s="66">
        <v>8212.70724</v>
      </c>
      <c r="AG9" s="66">
        <v>9220.06836</v>
      </c>
      <c r="AH9" s="66">
        <v>9792.46724</v>
      </c>
      <c r="AI9" s="66">
        <v>8577.8736</v>
      </c>
      <c r="AJ9" s="66">
        <v>2000.8632677539604</v>
      </c>
      <c r="AK9" s="66">
        <v>4690.08736264736</v>
      </c>
      <c r="AL9" s="66">
        <v>1414.88836916112</v>
      </c>
      <c r="AM9" s="66">
        <v>1238.7749786395204</v>
      </c>
      <c r="AN9" s="66">
        <v>1259.5487931913804</v>
      </c>
      <c r="AO9" s="66">
        <v>1657.6032126814189</v>
      </c>
      <c r="AP9" s="66">
        <v>1299.9403706330004</v>
      </c>
      <c r="AQ9" s="66">
        <v>1624.72412586672</v>
      </c>
      <c r="AR9" s="66">
        <v>860.1805583334403</v>
      </c>
      <c r="AS9" s="66">
        <v>1262.1518261507197</v>
      </c>
      <c r="AT9" s="66">
        <v>1559.4962070835604</v>
      </c>
      <c r="AU9" s="66">
        <v>1077.7397504713003</v>
      </c>
      <c r="AV9" s="66"/>
      <c r="AW9" s="66"/>
      <c r="AX9" s="66"/>
      <c r="AY9" s="66"/>
      <c r="AZ9" s="66"/>
      <c r="BA9" s="66"/>
      <c r="BB9" s="66"/>
      <c r="BC9" s="66"/>
      <c r="BD9" s="66"/>
      <c r="BE9" s="66"/>
    </row>
    <row r="10" spans="25:57" ht="15" thickBot="1">
      <c r="Y10" s="55" t="s">
        <v>10</v>
      </c>
      <c r="Z10" s="67">
        <v>287.0693</v>
      </c>
      <c r="AA10" s="67">
        <v>287.0693</v>
      </c>
      <c r="AB10" s="67">
        <v>356.8472</v>
      </c>
      <c r="AC10" s="67">
        <v>413.01145</v>
      </c>
      <c r="AD10" s="67">
        <v>411.6645</v>
      </c>
      <c r="AE10" s="67">
        <v>438.01667000000003</v>
      </c>
      <c r="AF10" s="67">
        <v>437.57554000000005</v>
      </c>
      <c r="AG10" s="67">
        <v>420.93721999999997</v>
      </c>
      <c r="AH10" s="67">
        <v>404.60053000000005</v>
      </c>
      <c r="AI10" s="67">
        <v>377.05207</v>
      </c>
      <c r="AJ10" s="67">
        <v>362.5326</v>
      </c>
      <c r="AK10" s="67">
        <v>340.99349</v>
      </c>
      <c r="AL10" s="67">
        <v>343.60400000000004</v>
      </c>
      <c r="AM10" s="67">
        <v>334.05010999999996</v>
      </c>
      <c r="AN10" s="67">
        <v>320.83357</v>
      </c>
      <c r="AO10" s="67">
        <v>297.54296</v>
      </c>
      <c r="AP10" s="67">
        <v>266.41059</v>
      </c>
      <c r="AQ10" s="67">
        <v>242.33810730000002</v>
      </c>
      <c r="AR10" s="67">
        <v>159.95040394999998</v>
      </c>
      <c r="AS10" s="67">
        <v>129.10429105</v>
      </c>
      <c r="AT10" s="67">
        <v>120.4970155</v>
      </c>
      <c r="AU10" s="67">
        <v>98.9649797</v>
      </c>
      <c r="AV10" s="67"/>
      <c r="AW10" s="67"/>
      <c r="AX10" s="67"/>
      <c r="AY10" s="67"/>
      <c r="AZ10" s="67"/>
      <c r="BA10" s="67"/>
      <c r="BB10" s="67"/>
      <c r="BC10" s="67"/>
      <c r="BD10" s="67"/>
      <c r="BE10" s="67"/>
    </row>
    <row r="11" spans="25:57" ht="15" thickTop="1">
      <c r="Y11" s="56" t="s">
        <v>8</v>
      </c>
      <c r="Z11" s="68">
        <f>SUM(Z6:Z10)</f>
        <v>32633.05008018528</v>
      </c>
      <c r="AA11" s="68">
        <f>SUM(AA6:AA10)</f>
        <v>31615.169369029147</v>
      </c>
      <c r="AB11" s="68">
        <f aca="true" t="shared" si="1" ref="AB11:AO11">SUM(AB6:AB10)</f>
        <v>31109.141655629697</v>
      </c>
      <c r="AC11" s="68">
        <f t="shared" si="1"/>
        <v>31268.558737906777</v>
      </c>
      <c r="AD11" s="68">
        <f t="shared" si="1"/>
        <v>31023.324911330492</v>
      </c>
      <c r="AE11" s="68">
        <f t="shared" si="1"/>
        <v>32194.69644425074</v>
      </c>
      <c r="AF11" s="68">
        <f t="shared" si="1"/>
        <v>32657.01162877351</v>
      </c>
      <c r="AG11" s="68">
        <f t="shared" si="1"/>
        <v>33658.08960057866</v>
      </c>
      <c r="AH11" s="68">
        <f t="shared" si="1"/>
        <v>34333.9085539577</v>
      </c>
      <c r="AI11" s="68">
        <f t="shared" si="1"/>
        <v>32804.759030633446</v>
      </c>
      <c r="AJ11" s="68">
        <f t="shared" si="1"/>
        <v>26375.390758639016</v>
      </c>
      <c r="AK11" s="68">
        <f t="shared" si="1"/>
        <v>28946.148362092397</v>
      </c>
      <c r="AL11" s="68">
        <f t="shared" si="1"/>
        <v>25512.492832741693</v>
      </c>
      <c r="AM11" s="68">
        <f t="shared" si="1"/>
        <v>24780.35489689648</v>
      </c>
      <c r="AN11" s="68">
        <f t="shared" si="1"/>
        <v>24457.901766809257</v>
      </c>
      <c r="AO11" s="68">
        <f t="shared" si="1"/>
        <v>24501.41269820831</v>
      </c>
      <c r="AP11" s="68">
        <f aca="true" t="shared" si="2" ref="AP11:AU11">SUM(AP6:AP10)</f>
        <v>24017.48290139291</v>
      </c>
      <c r="AQ11" s="68">
        <f t="shared" si="2"/>
        <v>23986.629085740027</v>
      </c>
      <c r="AR11" s="68">
        <f t="shared" si="2"/>
        <v>22670.1164014866</v>
      </c>
      <c r="AS11" s="68">
        <f t="shared" si="2"/>
        <v>22393.688017378805</v>
      </c>
      <c r="AT11" s="68">
        <f t="shared" si="2"/>
        <v>21928.848058906802</v>
      </c>
      <c r="AU11" s="68">
        <f t="shared" si="2"/>
        <v>21228.28676137872</v>
      </c>
      <c r="AV11" s="68"/>
      <c r="AW11" s="68"/>
      <c r="AX11" s="68"/>
      <c r="AY11" s="68"/>
      <c r="AZ11" s="68"/>
      <c r="BA11" s="68"/>
      <c r="BB11" s="68"/>
      <c r="BC11" s="68"/>
      <c r="BD11" s="68"/>
      <c r="BE11" s="68"/>
    </row>
    <row r="12" spans="26:38" ht="14.25"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</row>
    <row r="13" spans="25:27" ht="14.25">
      <c r="Y13" s="62" t="s">
        <v>98</v>
      </c>
      <c r="Z13" s="161"/>
      <c r="AA13" s="161"/>
    </row>
    <row r="14" spans="25:47" ht="28.5">
      <c r="Y14" s="322"/>
      <c r="Z14" s="321" t="s">
        <v>101</v>
      </c>
      <c r="AA14" s="322">
        <v>1990</v>
      </c>
      <c r="AB14" s="322">
        <f aca="true" t="shared" si="3" ref="AB14:AP14">AA14+1</f>
        <v>1991</v>
      </c>
      <c r="AC14" s="322">
        <f t="shared" si="3"/>
        <v>1992</v>
      </c>
      <c r="AD14" s="322">
        <f t="shared" si="3"/>
        <v>1993</v>
      </c>
      <c r="AE14" s="322">
        <f t="shared" si="3"/>
        <v>1994</v>
      </c>
      <c r="AF14" s="322">
        <f t="shared" si="3"/>
        <v>1995</v>
      </c>
      <c r="AG14" s="322">
        <f t="shared" si="3"/>
        <v>1996</v>
      </c>
      <c r="AH14" s="322">
        <f t="shared" si="3"/>
        <v>1997</v>
      </c>
      <c r="AI14" s="322">
        <f t="shared" si="3"/>
        <v>1998</v>
      </c>
      <c r="AJ14" s="322">
        <f t="shared" si="3"/>
        <v>1999</v>
      </c>
      <c r="AK14" s="322">
        <f t="shared" si="3"/>
        <v>2000</v>
      </c>
      <c r="AL14" s="322">
        <f t="shared" si="3"/>
        <v>2001</v>
      </c>
      <c r="AM14" s="322">
        <f t="shared" si="3"/>
        <v>2002</v>
      </c>
      <c r="AN14" s="322">
        <f t="shared" si="3"/>
        <v>2003</v>
      </c>
      <c r="AO14" s="322">
        <f t="shared" si="3"/>
        <v>2004</v>
      </c>
      <c r="AP14" s="322">
        <f t="shared" si="3"/>
        <v>2005</v>
      </c>
      <c r="AQ14" s="322">
        <f>AP14+1</f>
        <v>2006</v>
      </c>
      <c r="AR14" s="322">
        <f>AQ14+1</f>
        <v>2007</v>
      </c>
      <c r="AS14" s="323">
        <v>2008</v>
      </c>
      <c r="AT14" s="323">
        <v>2009</v>
      </c>
      <c r="AU14" s="323" t="s">
        <v>146</v>
      </c>
    </row>
    <row r="15" spans="25:47" ht="14.25">
      <c r="Y15" s="54" t="s">
        <v>3</v>
      </c>
      <c r="Z15" s="353">
        <f aca="true" t="shared" si="4" ref="Z15:Z20">Z6/Z$11</f>
        <v>0.4389108793506114</v>
      </c>
      <c r="AA15" s="353">
        <f aca="true" t="shared" si="5" ref="AA15:AO15">AA6/AA$11</f>
        <v>0.4258571672019635</v>
      </c>
      <c r="AB15" s="353">
        <f t="shared" si="5"/>
        <v>0.4265940842150565</v>
      </c>
      <c r="AC15" s="353">
        <f t="shared" si="5"/>
        <v>0.4202831586371725</v>
      </c>
      <c r="AD15" s="353">
        <f t="shared" si="5"/>
        <v>0.41855485875806175</v>
      </c>
      <c r="AE15" s="353">
        <f t="shared" si="5"/>
        <v>0.3947385343156485</v>
      </c>
      <c r="AF15" s="353">
        <f t="shared" si="5"/>
        <v>0.37951984378905185</v>
      </c>
      <c r="AG15" s="353">
        <f t="shared" si="5"/>
        <v>0.3601160268583358</v>
      </c>
      <c r="AH15" s="353">
        <f t="shared" si="5"/>
        <v>0.34739940304089745</v>
      </c>
      <c r="AI15" s="353">
        <f t="shared" si="5"/>
        <v>0.3592911083348969</v>
      </c>
      <c r="AJ15" s="353">
        <f t="shared" si="5"/>
        <v>0.44337050960507907</v>
      </c>
      <c r="AK15" s="353">
        <f t="shared" si="5"/>
        <v>0.40119603445546625</v>
      </c>
      <c r="AL15" s="353">
        <f t="shared" si="5"/>
        <v>0.4517640141682903</v>
      </c>
      <c r="AM15" s="353">
        <f t="shared" si="5"/>
        <v>0.46278464255884866</v>
      </c>
      <c r="AN15" s="353">
        <f t="shared" si="5"/>
        <v>0.4660541325310387</v>
      </c>
      <c r="AO15" s="353">
        <f t="shared" si="5"/>
        <v>0.46248834692333946</v>
      </c>
      <c r="AP15" s="353">
        <f aca="true" t="shared" si="6" ref="AP15:AQ20">AP6/AP$11</f>
        <v>0.4679451007989556</v>
      </c>
      <c r="AQ15" s="353">
        <f t="shared" si="6"/>
        <v>0.4689091036275559</v>
      </c>
      <c r="AR15" s="353">
        <f aca="true" t="shared" si="7" ref="AR15:AS20">AR6/AR$11</f>
        <v>0.4876047119085304</v>
      </c>
      <c r="AS15" s="353">
        <f t="shared" si="7"/>
        <v>0.48339745420657854</v>
      </c>
      <c r="AT15" s="353">
        <f aca="true" t="shared" si="8" ref="AT15:AU20">AT6/AT$11</f>
        <v>0.4798697102925231</v>
      </c>
      <c r="AU15" s="353">
        <f>AU6/AU$11</f>
        <v>0.4919732772568624</v>
      </c>
    </row>
    <row r="16" spans="25:47" ht="14.25">
      <c r="Y16" s="54" t="s">
        <v>103</v>
      </c>
      <c r="Z16" s="353">
        <f t="shared" si="4"/>
        <v>0.2002837858810169</v>
      </c>
      <c r="AA16" s="353">
        <f aca="true" t="shared" si="9" ref="AA16:AO16">AA7/AA$11</f>
        <v>0.20221730486808023</v>
      </c>
      <c r="AB16" s="353">
        <f t="shared" si="9"/>
        <v>0.21412431364306894</v>
      </c>
      <c r="AC16" s="353">
        <f t="shared" si="9"/>
        <v>0.2191987084333553</v>
      </c>
      <c r="AD16" s="353">
        <f t="shared" si="9"/>
        <v>0.22259424150735327</v>
      </c>
      <c r="AE16" s="353">
        <f t="shared" si="9"/>
        <v>0.2236284028530003</v>
      </c>
      <c r="AF16" s="353">
        <f t="shared" si="9"/>
        <v>0.24244854898853788</v>
      </c>
      <c r="AG16" s="353">
        <f t="shared" si="9"/>
        <v>0.23897267555721569</v>
      </c>
      <c r="AH16" s="353">
        <f t="shared" si="9"/>
        <v>0.24053376540742322</v>
      </c>
      <c r="AI16" s="353">
        <f t="shared" si="9"/>
        <v>0.24725516027401917</v>
      </c>
      <c r="AJ16" s="353">
        <f t="shared" si="9"/>
        <v>0.31558599967532797</v>
      </c>
      <c r="AK16" s="353">
        <f t="shared" si="9"/>
        <v>0.2872584522912768</v>
      </c>
      <c r="AL16" s="353">
        <f t="shared" si="9"/>
        <v>0.32584948613276965</v>
      </c>
      <c r="AM16" s="353">
        <f t="shared" si="9"/>
        <v>0.32864226832348487</v>
      </c>
      <c r="AN16" s="353">
        <f t="shared" si="9"/>
        <v>0.3215689384751865</v>
      </c>
      <c r="AO16" s="353">
        <f t="shared" si="9"/>
        <v>0.31069431459165336</v>
      </c>
      <c r="AP16" s="353">
        <f t="shared" si="6"/>
        <v>0.31437310534928253</v>
      </c>
      <c r="AQ16" s="353">
        <f t="shared" si="6"/>
        <v>0.30575266280072366</v>
      </c>
      <c r="AR16" s="353">
        <f t="shared" si="7"/>
        <v>0.3199710172216717</v>
      </c>
      <c r="AS16" s="353">
        <f t="shared" si="7"/>
        <v>0.30806840820575526</v>
      </c>
      <c r="AT16" s="353">
        <f t="shared" si="8"/>
        <v>0.29861247248180245</v>
      </c>
      <c r="AU16" s="353">
        <f t="shared" si="8"/>
        <v>0.30284927899002134</v>
      </c>
    </row>
    <row r="17" spans="25:47" ht="14.25">
      <c r="Y17" s="54" t="s">
        <v>4</v>
      </c>
      <c r="Z17" s="353">
        <f t="shared" si="4"/>
        <v>0.09867791428572496</v>
      </c>
      <c r="AA17" s="353">
        <f aca="true" t="shared" si="10" ref="AA17:AO17">AA8/AA$11</f>
        <v>0.10135866364550665</v>
      </c>
      <c r="AB17" s="353">
        <f t="shared" si="10"/>
        <v>0.10544639937693469</v>
      </c>
      <c r="AC17" s="353">
        <f t="shared" si="10"/>
        <v>0.10897407565686183</v>
      </c>
      <c r="AD17" s="353">
        <f t="shared" si="10"/>
        <v>0.11018280171320013</v>
      </c>
      <c r="AE17" s="353">
        <f t="shared" si="10"/>
        <v>0.11028030679192981</v>
      </c>
      <c r="AF17" s="353">
        <f t="shared" si="10"/>
        <v>0.11314874291346677</v>
      </c>
      <c r="AG17" s="353">
        <f t="shared" si="10"/>
        <v>0.11447182064413376</v>
      </c>
      <c r="AH17" s="353">
        <f t="shared" si="10"/>
        <v>0.11506983355552272</v>
      </c>
      <c r="AI17" s="353">
        <f t="shared" si="10"/>
        <v>0.12047731166985427</v>
      </c>
      <c r="AJ17" s="353">
        <f t="shared" si="10"/>
        <v>0.15143739201260598</v>
      </c>
      <c r="AK17" s="353">
        <f t="shared" si="10"/>
        <v>0.13773721275977868</v>
      </c>
      <c r="AL17" s="353">
        <f t="shared" si="10"/>
        <v>0.15345978286692813</v>
      </c>
      <c r="AM17" s="353">
        <f t="shared" si="10"/>
        <v>0.14510244492457194</v>
      </c>
      <c r="AN17" s="353">
        <f t="shared" si="10"/>
        <v>0.14776049630632135</v>
      </c>
      <c r="AO17" s="353">
        <f t="shared" si="10"/>
        <v>0.14702005508900148</v>
      </c>
      <c r="AP17" s="353">
        <f t="shared" si="6"/>
        <v>0.1524646781754909</v>
      </c>
      <c r="AQ17" s="353">
        <f t="shared" si="6"/>
        <v>0.14750060884784122</v>
      </c>
      <c r="AR17" s="353">
        <f t="shared" si="7"/>
        <v>0.1474253416972709</v>
      </c>
      <c r="AS17" s="353">
        <f t="shared" si="7"/>
        <v>0.14640698300191773</v>
      </c>
      <c r="AT17" s="353">
        <f t="shared" si="8"/>
        <v>0.14490671489733295</v>
      </c>
      <c r="AU17" s="353">
        <f t="shared" si="8"/>
        <v>0.14974646416449894</v>
      </c>
    </row>
    <row r="18" spans="25:47" ht="14.25">
      <c r="Y18" s="54" t="s">
        <v>7</v>
      </c>
      <c r="Z18" s="353">
        <f t="shared" si="4"/>
        <v>0.2533305320736683</v>
      </c>
      <c r="AA18" s="353">
        <f aca="true" t="shared" si="11" ref="AA18:AO18">AA9/AA$11</f>
        <v>0.26148675161292884</v>
      </c>
      <c r="AB18" s="353">
        <f t="shared" si="11"/>
        <v>0.24236438804590296</v>
      </c>
      <c r="AC18" s="353">
        <f t="shared" si="11"/>
        <v>0.23833553514462014</v>
      </c>
      <c r="AD18" s="353">
        <f t="shared" si="11"/>
        <v>0.2353985822239453</v>
      </c>
      <c r="AE18" s="353">
        <f t="shared" si="11"/>
        <v>0.2577475129908192</v>
      </c>
      <c r="AF18" s="353">
        <f t="shared" si="11"/>
        <v>0.25148373443833205</v>
      </c>
      <c r="AG18" s="353">
        <f t="shared" si="11"/>
        <v>0.2739332050456448</v>
      </c>
      <c r="AH18" s="353">
        <f t="shared" si="11"/>
        <v>0.28521271397372594</v>
      </c>
      <c r="AI18" s="353">
        <f t="shared" si="11"/>
        <v>0.2614825974484339</v>
      </c>
      <c r="AJ18" s="353">
        <f t="shared" si="11"/>
        <v>0.07586099049920601</v>
      </c>
      <c r="AK18" s="353">
        <f t="shared" si="11"/>
        <v>0.16202802887549123</v>
      </c>
      <c r="AL18" s="353">
        <f t="shared" si="11"/>
        <v>0.05545864837423139</v>
      </c>
      <c r="AM18" s="353">
        <f t="shared" si="11"/>
        <v>0.049990203279722444</v>
      </c>
      <c r="AN18" s="353">
        <f t="shared" si="11"/>
        <v>0.05149864469979427</v>
      </c>
      <c r="AO18" s="353">
        <f t="shared" si="11"/>
        <v>0.06765337301561525</v>
      </c>
      <c r="AP18" s="353">
        <f t="shared" si="6"/>
        <v>0.0541247547034835</v>
      </c>
      <c r="AQ18" s="353">
        <f t="shared" si="6"/>
        <v>0.06773457496087323</v>
      </c>
      <c r="AR18" s="353">
        <f t="shared" si="7"/>
        <v>0.03794336751958775</v>
      </c>
      <c r="AS18" s="353">
        <f t="shared" si="7"/>
        <v>0.05636194561481862</v>
      </c>
      <c r="AT18" s="353">
        <f t="shared" si="8"/>
        <v>0.07111619374142832</v>
      </c>
      <c r="AU18" s="353">
        <f t="shared" si="8"/>
        <v>0.05076904050646544</v>
      </c>
    </row>
    <row r="19" spans="25:47" ht="15" thickBot="1">
      <c r="Y19" s="55" t="s">
        <v>10</v>
      </c>
      <c r="Z19" s="354">
        <f t="shared" si="4"/>
        <v>0.008796888408978598</v>
      </c>
      <c r="AA19" s="354">
        <f aca="true" t="shared" si="12" ref="AA19:AO19">AA10/AA$11</f>
        <v>0.00908011267152087</v>
      </c>
      <c r="AB19" s="354">
        <f t="shared" si="12"/>
        <v>0.011470814719036864</v>
      </c>
      <c r="AC19" s="354">
        <f t="shared" si="12"/>
        <v>0.013208522127990105</v>
      </c>
      <c r="AD19" s="354">
        <f t="shared" si="12"/>
        <v>0.013269515797439553</v>
      </c>
      <c r="AE19" s="354">
        <f t="shared" si="12"/>
        <v>0.01360524304860219</v>
      </c>
      <c r="AF19" s="354">
        <f t="shared" si="12"/>
        <v>0.01339912987061131</v>
      </c>
      <c r="AG19" s="354">
        <f t="shared" si="12"/>
        <v>0.012506271894669954</v>
      </c>
      <c r="AH19" s="354">
        <f t="shared" si="12"/>
        <v>0.011784284022430688</v>
      </c>
      <c r="AI19" s="354">
        <f t="shared" si="12"/>
        <v>0.011493822272795988</v>
      </c>
      <c r="AJ19" s="354">
        <f t="shared" si="12"/>
        <v>0.01374510820778099</v>
      </c>
      <c r="AK19" s="354">
        <f t="shared" si="12"/>
        <v>0.011780271617987071</v>
      </c>
      <c r="AL19" s="354">
        <f t="shared" si="12"/>
        <v>0.013468068457780522</v>
      </c>
      <c r="AM19" s="354">
        <f t="shared" si="12"/>
        <v>0.013480440913371939</v>
      </c>
      <c r="AN19" s="354">
        <f t="shared" si="12"/>
        <v>0.013117787987659233</v>
      </c>
      <c r="AO19" s="354">
        <f t="shared" si="12"/>
        <v>0.012143910380390357</v>
      </c>
      <c r="AP19" s="354">
        <f t="shared" si="6"/>
        <v>0.011092360972787426</v>
      </c>
      <c r="AQ19" s="354">
        <f t="shared" si="6"/>
        <v>0.010103049763006059</v>
      </c>
      <c r="AR19" s="354">
        <f t="shared" si="7"/>
        <v>0.007055561652939337</v>
      </c>
      <c r="AS19" s="354">
        <f t="shared" si="7"/>
        <v>0.005765208970930003</v>
      </c>
      <c r="AT19" s="354">
        <f t="shared" si="8"/>
        <v>0.005494908586913116</v>
      </c>
      <c r="AU19" s="38">
        <f>AU10/AU$11</f>
        <v>0.004661939082151936</v>
      </c>
    </row>
    <row r="20" spans="25:47" ht="15" thickTop="1">
      <c r="Y20" s="56" t="s">
        <v>8</v>
      </c>
      <c r="Z20" s="355">
        <f t="shared" si="4"/>
        <v>1</v>
      </c>
      <c r="AA20" s="355">
        <f aca="true" t="shared" si="13" ref="AA20:AO20">AA11/AA$11</f>
        <v>1</v>
      </c>
      <c r="AB20" s="355">
        <f t="shared" si="13"/>
        <v>1</v>
      </c>
      <c r="AC20" s="355">
        <f t="shared" si="13"/>
        <v>1</v>
      </c>
      <c r="AD20" s="355">
        <f t="shared" si="13"/>
        <v>1</v>
      </c>
      <c r="AE20" s="355">
        <f t="shared" si="13"/>
        <v>1</v>
      </c>
      <c r="AF20" s="355">
        <f t="shared" si="13"/>
        <v>1</v>
      </c>
      <c r="AG20" s="355">
        <f t="shared" si="13"/>
        <v>1</v>
      </c>
      <c r="AH20" s="355">
        <f t="shared" si="13"/>
        <v>1</v>
      </c>
      <c r="AI20" s="355">
        <f t="shared" si="13"/>
        <v>1</v>
      </c>
      <c r="AJ20" s="355">
        <f t="shared" si="13"/>
        <v>1</v>
      </c>
      <c r="AK20" s="355">
        <f t="shared" si="13"/>
        <v>1</v>
      </c>
      <c r="AL20" s="355">
        <f t="shared" si="13"/>
        <v>1</v>
      </c>
      <c r="AM20" s="355">
        <f t="shared" si="13"/>
        <v>1</v>
      </c>
      <c r="AN20" s="355">
        <f t="shared" si="13"/>
        <v>1</v>
      </c>
      <c r="AO20" s="355">
        <f t="shared" si="13"/>
        <v>1</v>
      </c>
      <c r="AP20" s="355">
        <f t="shared" si="6"/>
        <v>1</v>
      </c>
      <c r="AQ20" s="355">
        <f t="shared" si="6"/>
        <v>1</v>
      </c>
      <c r="AR20" s="355">
        <f t="shared" si="7"/>
        <v>1</v>
      </c>
      <c r="AS20" s="355">
        <f t="shared" si="7"/>
        <v>1</v>
      </c>
      <c r="AT20" s="355">
        <f t="shared" si="8"/>
        <v>1</v>
      </c>
      <c r="AU20" s="355">
        <f>AU11/AU$11</f>
        <v>1</v>
      </c>
    </row>
    <row r="21" ht="14.25"/>
    <row r="22" ht="14.25">
      <c r="Y22" s="62" t="s">
        <v>102</v>
      </c>
    </row>
    <row r="23" spans="25:47" ht="28.5">
      <c r="Y23" s="322"/>
      <c r="Z23" s="321" t="s">
        <v>101</v>
      </c>
      <c r="AA23" s="322">
        <v>1990</v>
      </c>
      <c r="AB23" s="322">
        <f aca="true" t="shared" si="14" ref="AB23:AP23">AA23+1</f>
        <v>1991</v>
      </c>
      <c r="AC23" s="322">
        <f t="shared" si="14"/>
        <v>1992</v>
      </c>
      <c r="AD23" s="322">
        <f t="shared" si="14"/>
        <v>1993</v>
      </c>
      <c r="AE23" s="322">
        <f t="shared" si="14"/>
        <v>1994</v>
      </c>
      <c r="AF23" s="322">
        <f t="shared" si="14"/>
        <v>1995</v>
      </c>
      <c r="AG23" s="322">
        <f t="shared" si="14"/>
        <v>1996</v>
      </c>
      <c r="AH23" s="322">
        <f t="shared" si="14"/>
        <v>1997</v>
      </c>
      <c r="AI23" s="322">
        <f t="shared" si="14"/>
        <v>1998</v>
      </c>
      <c r="AJ23" s="322">
        <f t="shared" si="14"/>
        <v>1999</v>
      </c>
      <c r="AK23" s="322">
        <f t="shared" si="14"/>
        <v>2000</v>
      </c>
      <c r="AL23" s="322">
        <f t="shared" si="14"/>
        <v>2001</v>
      </c>
      <c r="AM23" s="322">
        <f t="shared" si="14"/>
        <v>2002</v>
      </c>
      <c r="AN23" s="322">
        <f t="shared" si="14"/>
        <v>2003</v>
      </c>
      <c r="AO23" s="322">
        <f t="shared" si="14"/>
        <v>2004</v>
      </c>
      <c r="AP23" s="322">
        <f t="shared" si="14"/>
        <v>2005</v>
      </c>
      <c r="AQ23" s="322">
        <f>AP23+1</f>
        <v>2006</v>
      </c>
      <c r="AR23" s="322">
        <f>AQ23+1</f>
        <v>2007</v>
      </c>
      <c r="AS23" s="323">
        <v>2008</v>
      </c>
      <c r="AT23" s="323">
        <v>2009</v>
      </c>
      <c r="AU23" s="323" t="s">
        <v>146</v>
      </c>
    </row>
    <row r="24" spans="25:47" ht="14.25">
      <c r="Y24" s="54" t="s">
        <v>3</v>
      </c>
      <c r="Z24" s="63"/>
      <c r="AA24" s="70">
        <f aca="true" t="shared" si="15" ref="AA24:AP24">AA6/$Z6-1</f>
        <v>-0.06000518020545709</v>
      </c>
      <c r="AB24" s="70">
        <f t="shared" si="15"/>
        <v>-0.07345003556433904</v>
      </c>
      <c r="AC24" s="70">
        <f t="shared" si="15"/>
        <v>-0.08247936995799887</v>
      </c>
      <c r="AD24" s="70">
        <f t="shared" si="15"/>
        <v>-0.09341878545771143</v>
      </c>
      <c r="AE24" s="70">
        <f t="shared" si="15"/>
        <v>-0.11272173007039266</v>
      </c>
      <c r="AF24" s="70">
        <f t="shared" si="15"/>
        <v>-0.13467965226938794</v>
      </c>
      <c r="AG24" s="70">
        <f t="shared" si="15"/>
        <v>-0.15375152547270987</v>
      </c>
      <c r="AH24" s="70">
        <f t="shared" si="15"/>
        <v>-0.16724298350271127</v>
      </c>
      <c r="AI24" s="70">
        <f t="shared" si="15"/>
        <v>-0.17709574465388955</v>
      </c>
      <c r="AJ24" s="70">
        <f t="shared" si="15"/>
        <v>-0.18354605426269588</v>
      </c>
      <c r="AK24" s="70">
        <f t="shared" si="15"/>
        <v>-0.18920063096201623</v>
      </c>
      <c r="AL24" s="70">
        <f t="shared" si="15"/>
        <v>-0.19530645779701183</v>
      </c>
      <c r="AM24" s="70">
        <f t="shared" si="15"/>
        <v>-0.19933204512320368</v>
      </c>
      <c r="AN24" s="70">
        <f t="shared" si="15"/>
        <v>-0.20416772818996165</v>
      </c>
      <c r="AO24" s="70">
        <f t="shared" si="15"/>
        <v>-0.20885168630412376</v>
      </c>
      <c r="AP24" s="70">
        <f t="shared" si="15"/>
        <v>-0.21532759179009697</v>
      </c>
      <c r="AQ24" s="70">
        <f aca="true" t="shared" si="16" ref="AQ24:AR29">AQ6/$Z6-1</f>
        <v>-0.21472120444226106</v>
      </c>
      <c r="AR24" s="70">
        <f t="shared" si="16"/>
        <v>-0.22823046627398824</v>
      </c>
      <c r="AS24" s="70">
        <f aca="true" t="shared" si="17" ref="AS24:AT29">AS6/$Z6-1</f>
        <v>-0.24421900133543917</v>
      </c>
      <c r="AT24" s="70">
        <f t="shared" si="17"/>
        <v>-0.2653082841616282</v>
      </c>
      <c r="AU24" s="70">
        <f aca="true" t="shared" si="18" ref="AU24:AU29">AU6/$Z6-1</f>
        <v>-0.27084065535644153</v>
      </c>
    </row>
    <row r="25" spans="25:47" ht="14.25">
      <c r="Y25" s="54" t="s">
        <v>103</v>
      </c>
      <c r="Z25" s="63"/>
      <c r="AA25" s="70">
        <f aca="true" t="shared" si="19" ref="AA25:AP25">AA7/$Z7-1</f>
        <v>-0.021838937181236195</v>
      </c>
      <c r="AB25" s="70">
        <f t="shared" si="19"/>
        <v>0.01917920253970329</v>
      </c>
      <c r="AC25" s="70">
        <f t="shared" si="19"/>
        <v>0.04867857459664293</v>
      </c>
      <c r="AD25" s="70">
        <f t="shared" si="19"/>
        <v>0.05657129298307151</v>
      </c>
      <c r="AE25" s="70">
        <f t="shared" si="19"/>
        <v>0.10155918775918282</v>
      </c>
      <c r="AF25" s="70">
        <f t="shared" si="19"/>
        <v>0.2114139504781265</v>
      </c>
      <c r="AG25" s="70">
        <f t="shared" si="19"/>
        <v>0.23064912905756652</v>
      </c>
      <c r="AH25" s="70">
        <f t="shared" si="19"/>
        <v>0.2635599049487132</v>
      </c>
      <c r="AI25" s="70">
        <f t="shared" si="19"/>
        <v>0.24101993163225943</v>
      </c>
      <c r="AJ25" s="70">
        <f t="shared" si="19"/>
        <v>0.27354170471228034</v>
      </c>
      <c r="AK25" s="70">
        <f t="shared" si="19"/>
        <v>0.27221391208143886</v>
      </c>
      <c r="AL25" s="70">
        <f t="shared" si="19"/>
        <v>0.27193956474131076</v>
      </c>
      <c r="AM25" s="70">
        <f t="shared" si="19"/>
        <v>0.24602708251298933</v>
      </c>
      <c r="AN25" s="70">
        <f t="shared" si="19"/>
        <v>0.20334408852577157</v>
      </c>
      <c r="AO25" s="70">
        <f t="shared" si="19"/>
        <v>0.16471849587934262</v>
      </c>
      <c r="AP25" s="70">
        <f t="shared" si="19"/>
        <v>0.15523254608494064</v>
      </c>
      <c r="AQ25" s="70">
        <f t="shared" si="16"/>
        <v>0.12211148633078572</v>
      </c>
      <c r="AR25" s="70">
        <f t="shared" si="16"/>
        <v>0.10984142908331807</v>
      </c>
      <c r="AS25" s="70">
        <f t="shared" si="17"/>
        <v>0.05552695528165308</v>
      </c>
      <c r="AT25" s="70">
        <f t="shared" si="17"/>
        <v>0.0018906008079944137</v>
      </c>
      <c r="AU25" s="70">
        <f t="shared" si="18"/>
        <v>-0.01635581211054482</v>
      </c>
    </row>
    <row r="26" spans="25:47" ht="14.25">
      <c r="Y26" s="54" t="s">
        <v>4</v>
      </c>
      <c r="Z26" s="63"/>
      <c r="AA26" s="70">
        <f aca="true" t="shared" si="20" ref="AA26:AP26">AA8/$Z8-1</f>
        <v>-0.004872426866336377</v>
      </c>
      <c r="AB26" s="70">
        <f t="shared" si="20"/>
        <v>0.018690261338607517</v>
      </c>
      <c r="AC26" s="70">
        <f t="shared" si="20"/>
        <v>0.05816508812898058</v>
      </c>
      <c r="AD26" s="70">
        <f t="shared" si="20"/>
        <v>0.06151106074876145</v>
      </c>
      <c r="AE26" s="70">
        <f t="shared" si="20"/>
        <v>0.10256619143063661</v>
      </c>
      <c r="AF26" s="70">
        <f t="shared" si="20"/>
        <v>0.14748903778661404</v>
      </c>
      <c r="AG26" s="70">
        <f t="shared" si="20"/>
        <v>0.1964937202412873</v>
      </c>
      <c r="AH26" s="70">
        <f t="shared" si="20"/>
        <v>0.22689416821403663</v>
      </c>
      <c r="AI26" s="70">
        <f t="shared" si="20"/>
        <v>0.2273388774170595</v>
      </c>
      <c r="AJ26" s="70">
        <f t="shared" si="20"/>
        <v>0.2403789731320829</v>
      </c>
      <c r="AK26" s="70">
        <f t="shared" si="20"/>
        <v>0.23812486423576673</v>
      </c>
      <c r="AL26" s="70">
        <f t="shared" si="20"/>
        <v>0.21582157632217847</v>
      </c>
      <c r="AM26" s="70">
        <f t="shared" si="20"/>
        <v>0.11661799698166786</v>
      </c>
      <c r="AN26" s="70">
        <f t="shared" si="20"/>
        <v>0.12227660232262938</v>
      </c>
      <c r="AO26" s="70">
        <f t="shared" si="20"/>
        <v>0.11863931279988216</v>
      </c>
      <c r="AP26" s="70">
        <f t="shared" si="20"/>
        <v>0.1371535270260975</v>
      </c>
      <c r="AQ26" s="70">
        <f t="shared" si="16"/>
        <v>0.0987158853857022</v>
      </c>
      <c r="AR26" s="70">
        <f t="shared" si="16"/>
        <v>0.03788267917001065</v>
      </c>
      <c r="AS26" s="70">
        <f t="shared" si="17"/>
        <v>0.01814535870520495</v>
      </c>
      <c r="AT26" s="70">
        <f t="shared" si="17"/>
        <v>-0.013205544936051306</v>
      </c>
      <c r="AU26" s="70">
        <f t="shared" si="18"/>
        <v>-0.012825579783230956</v>
      </c>
    </row>
    <row r="27" spans="25:47" ht="14.25">
      <c r="Y27" s="54" t="s">
        <v>7</v>
      </c>
      <c r="Z27" s="63"/>
      <c r="AA27" s="70">
        <f aca="true" t="shared" si="21" ref="AA27:AP27">AA9/$Z9-1</f>
        <v>0</v>
      </c>
      <c r="AB27" s="70">
        <f t="shared" si="21"/>
        <v>-0.08796473199999366</v>
      </c>
      <c r="AC27" s="70">
        <f t="shared" si="21"/>
        <v>-0.09852962252959352</v>
      </c>
      <c r="AD27" s="70">
        <f t="shared" si="21"/>
        <v>-0.1166211819642835</v>
      </c>
      <c r="AE27" s="70">
        <f t="shared" si="21"/>
        <v>0.003768621772644032</v>
      </c>
      <c r="AF27" s="70">
        <f t="shared" si="21"/>
        <v>-0.00656115175681149</v>
      </c>
      <c r="AG27" s="70">
        <f t="shared" si="21"/>
        <v>0.1152929021590039</v>
      </c>
      <c r="AH27" s="70">
        <f t="shared" si="21"/>
        <v>0.1845323462869175</v>
      </c>
      <c r="AI27" s="70">
        <f t="shared" si="21"/>
        <v>0.03761069529609262</v>
      </c>
      <c r="AJ27" s="70">
        <f t="shared" si="21"/>
        <v>-0.7579683237059358</v>
      </c>
      <c r="AK27" s="70">
        <f t="shared" si="21"/>
        <v>-0.4326700256627768</v>
      </c>
      <c r="AL27" s="70">
        <f t="shared" si="21"/>
        <v>-0.8288499722714935</v>
      </c>
      <c r="AM27" s="70">
        <f t="shared" si="21"/>
        <v>-0.8501532866022233</v>
      </c>
      <c r="AN27" s="70">
        <f t="shared" si="21"/>
        <v>-0.8476404106651021</v>
      </c>
      <c r="AO27" s="70">
        <f t="shared" si="21"/>
        <v>-0.7994903046793085</v>
      </c>
      <c r="AP27" s="70">
        <f t="shared" si="21"/>
        <v>-0.8427544989919218</v>
      </c>
      <c r="AQ27" s="70">
        <f t="shared" si="16"/>
        <v>-0.8034674782448528</v>
      </c>
      <c r="AR27" s="70">
        <f t="shared" si="16"/>
        <v>-0.8959494405218862</v>
      </c>
      <c r="AS27" s="70">
        <f t="shared" si="17"/>
        <v>-0.8473255383593574</v>
      </c>
      <c r="AT27" s="70">
        <f t="shared" si="17"/>
        <v>-0.8113576838269577</v>
      </c>
      <c r="AU27" s="70">
        <f t="shared" si="18"/>
        <v>-0.8696326917390386</v>
      </c>
    </row>
    <row r="28" spans="25:47" ht="15" thickBot="1">
      <c r="Y28" s="55" t="s">
        <v>10</v>
      </c>
      <c r="Z28" s="74"/>
      <c r="AA28" s="71">
        <f aca="true" t="shared" si="22" ref="AA28:AP28">AA10/$Z10-1</f>
        <v>0</v>
      </c>
      <c r="AB28" s="71">
        <f t="shared" si="22"/>
        <v>0.2430698789456065</v>
      </c>
      <c r="AC28" s="71">
        <f t="shared" si="22"/>
        <v>0.438716888221764</v>
      </c>
      <c r="AD28" s="71">
        <f t="shared" si="22"/>
        <v>0.43402481561072537</v>
      </c>
      <c r="AE28" s="71">
        <f t="shared" si="22"/>
        <v>0.5258220576007258</v>
      </c>
      <c r="AF28" s="71">
        <f t="shared" si="22"/>
        <v>0.5242853903221281</v>
      </c>
      <c r="AG28" s="71">
        <f t="shared" si="22"/>
        <v>0.46632614494130853</v>
      </c>
      <c r="AH28" s="71">
        <f t="shared" si="22"/>
        <v>0.4094176214593481</v>
      </c>
      <c r="AI28" s="71">
        <f t="shared" si="22"/>
        <v>0.3134531278684276</v>
      </c>
      <c r="AJ28" s="71">
        <f t="shared" si="22"/>
        <v>0.2628748528665379</v>
      </c>
      <c r="AK28" s="71">
        <f t="shared" si="22"/>
        <v>0.1878438063561656</v>
      </c>
      <c r="AL28" s="71">
        <f t="shared" si="22"/>
        <v>0.19693746422902092</v>
      </c>
      <c r="AM28" s="71">
        <f t="shared" si="22"/>
        <v>0.1636566849886072</v>
      </c>
      <c r="AN28" s="71">
        <f t="shared" si="22"/>
        <v>0.11761713983348265</v>
      </c>
      <c r="AO28" s="71">
        <f t="shared" si="22"/>
        <v>0.036484779110828036</v>
      </c>
      <c r="AP28" s="71">
        <f t="shared" si="22"/>
        <v>-0.07196419122490627</v>
      </c>
      <c r="AQ28" s="71">
        <f t="shared" si="16"/>
        <v>-0.15582018941071019</v>
      </c>
      <c r="AR28" s="71">
        <f t="shared" si="16"/>
        <v>-0.44281605887498254</v>
      </c>
      <c r="AS28" s="71">
        <f t="shared" si="17"/>
        <v>-0.5502678584927054</v>
      </c>
      <c r="AT28" s="71">
        <f t="shared" si="17"/>
        <v>-0.580251125773463</v>
      </c>
      <c r="AU28" s="71">
        <f t="shared" si="18"/>
        <v>-0.6552575294536894</v>
      </c>
    </row>
    <row r="29" spans="25:47" ht="15" thickTop="1">
      <c r="Y29" s="56" t="s">
        <v>8</v>
      </c>
      <c r="Z29" s="75"/>
      <c r="AA29" s="72">
        <f aca="true" t="shared" si="23" ref="AA29:AP29">AA11/$Z11-1</f>
        <v>-0.03119171234852447</v>
      </c>
      <c r="AB29" s="72">
        <f t="shared" si="23"/>
        <v>-0.04669831415730574</v>
      </c>
      <c r="AC29" s="72">
        <f t="shared" si="23"/>
        <v>-0.04181317219584757</v>
      </c>
      <c r="AD29" s="72">
        <f t="shared" si="23"/>
        <v>-0.04932806357050301</v>
      </c>
      <c r="AE29" s="72">
        <f t="shared" si="23"/>
        <v>-0.01343281228256088</v>
      </c>
      <c r="AF29" s="72">
        <f t="shared" si="23"/>
        <v>0.0007342724179735249</v>
      </c>
      <c r="AG29" s="72">
        <f t="shared" si="23"/>
        <v>0.03141108532223247</v>
      </c>
      <c r="AH29" s="72">
        <f t="shared" si="23"/>
        <v>0.05212073249644478</v>
      </c>
      <c r="AI29" s="72">
        <f t="shared" si="23"/>
        <v>0.005261811262699867</v>
      </c>
      <c r="AJ29" s="72">
        <f t="shared" si="23"/>
        <v>-0.19175833414805132</v>
      </c>
      <c r="AK29" s="72">
        <f t="shared" si="23"/>
        <v>-0.11298060429636525</v>
      </c>
      <c r="AL29" s="72">
        <f t="shared" si="23"/>
        <v>-0.21820078815639654</v>
      </c>
      <c r="AM29" s="72">
        <f t="shared" si="23"/>
        <v>-0.24063626182637887</v>
      </c>
      <c r="AN29" s="72">
        <f t="shared" si="23"/>
        <v>-0.2505174445320989</v>
      </c>
      <c r="AO29" s="72">
        <f t="shared" si="23"/>
        <v>-0.2491841051325595</v>
      </c>
      <c r="AP29" s="72">
        <f t="shared" si="23"/>
        <v>-0.2640135432520825</v>
      </c>
      <c r="AQ29" s="72">
        <f t="shared" si="16"/>
        <v>-0.2649590207841265</v>
      </c>
      <c r="AR29" s="72">
        <f t="shared" si="16"/>
        <v>-0.30530194554961787</v>
      </c>
      <c r="AS29" s="72">
        <f t="shared" si="17"/>
        <v>-0.31377275607540567</v>
      </c>
      <c r="AT29" s="72">
        <f t="shared" si="17"/>
        <v>-0.32801720939281875</v>
      </c>
      <c r="AU29" s="72">
        <f t="shared" si="18"/>
        <v>-0.34948505551221853</v>
      </c>
    </row>
    <row r="31" ht="14.25">
      <c r="Y31" s="62" t="s">
        <v>9</v>
      </c>
    </row>
    <row r="32" spans="25:47" ht="27.75">
      <c r="Y32" s="322"/>
      <c r="Z32" s="321" t="s">
        <v>101</v>
      </c>
      <c r="AA32" s="322">
        <v>1990</v>
      </c>
      <c r="AB32" s="322">
        <f aca="true" t="shared" si="24" ref="AB32:AP32">AA32+1</f>
        <v>1991</v>
      </c>
      <c r="AC32" s="322">
        <f t="shared" si="24"/>
        <v>1992</v>
      </c>
      <c r="AD32" s="322">
        <f t="shared" si="24"/>
        <v>1993</v>
      </c>
      <c r="AE32" s="322">
        <f t="shared" si="24"/>
        <v>1994</v>
      </c>
      <c r="AF32" s="322">
        <f t="shared" si="24"/>
        <v>1995</v>
      </c>
      <c r="AG32" s="322">
        <f t="shared" si="24"/>
        <v>1996</v>
      </c>
      <c r="AH32" s="322">
        <f t="shared" si="24"/>
        <v>1997</v>
      </c>
      <c r="AI32" s="322">
        <f t="shared" si="24"/>
        <v>1998</v>
      </c>
      <c r="AJ32" s="322">
        <f t="shared" si="24"/>
        <v>1999</v>
      </c>
      <c r="AK32" s="322">
        <f t="shared" si="24"/>
        <v>2000</v>
      </c>
      <c r="AL32" s="322">
        <f t="shared" si="24"/>
        <v>2001</v>
      </c>
      <c r="AM32" s="322">
        <f t="shared" si="24"/>
        <v>2002</v>
      </c>
      <c r="AN32" s="322">
        <f t="shared" si="24"/>
        <v>2003</v>
      </c>
      <c r="AO32" s="322">
        <f t="shared" si="24"/>
        <v>2004</v>
      </c>
      <c r="AP32" s="322">
        <f t="shared" si="24"/>
        <v>2005</v>
      </c>
      <c r="AQ32" s="322">
        <f>AP32+1</f>
        <v>2006</v>
      </c>
      <c r="AR32" s="322">
        <f>AQ32+1</f>
        <v>2007</v>
      </c>
      <c r="AS32" s="323">
        <v>2008</v>
      </c>
      <c r="AT32" s="323">
        <v>2009</v>
      </c>
      <c r="AU32" s="323" t="s">
        <v>146</v>
      </c>
    </row>
    <row r="33" spans="25:47" ht="14.25">
      <c r="Y33" s="54" t="s">
        <v>3</v>
      </c>
      <c r="Z33" s="63"/>
      <c r="AA33" s="63"/>
      <c r="AB33" s="70">
        <f aca="true" t="shared" si="25" ref="AB33:AT33">AB6/AA6-1</f>
        <v>-0.014303116438259433</v>
      </c>
      <c r="AC33" s="70">
        <f t="shared" si="25"/>
        <v>-0.009745113313084253</v>
      </c>
      <c r="AD33" s="70">
        <f t="shared" si="25"/>
        <v>-0.011922800579657666</v>
      </c>
      <c r="AE33" s="70">
        <f t="shared" si="25"/>
        <v>-0.021292019184874444</v>
      </c>
      <c r="AF33" s="70">
        <f t="shared" si="25"/>
        <v>-0.024747503622214673</v>
      </c>
      <c r="AG33" s="70">
        <f t="shared" si="25"/>
        <v>-0.022040245850383444</v>
      </c>
      <c r="AH33" s="70">
        <f t="shared" si="25"/>
        <v>-0.015942667474275418</v>
      </c>
      <c r="AI33" s="70">
        <f t="shared" si="25"/>
        <v>-0.011831495809690784</v>
      </c>
      <c r="AJ33" s="70">
        <f t="shared" si="25"/>
        <v>-0.007838469137692594</v>
      </c>
      <c r="AK33" s="70">
        <f t="shared" si="25"/>
        <v>-0.006925775457198524</v>
      </c>
      <c r="AL33" s="70">
        <f t="shared" si="25"/>
        <v>-0.007530626031739596</v>
      </c>
      <c r="AM33" s="70">
        <f t="shared" si="25"/>
        <v>-0.0050026340651014856</v>
      </c>
      <c r="AN33" s="70">
        <f t="shared" si="25"/>
        <v>-0.006039561140550598</v>
      </c>
      <c r="AO33" s="70">
        <f t="shared" si="25"/>
        <v>-0.005885609669370351</v>
      </c>
      <c r="AP33" s="70">
        <f t="shared" si="25"/>
        <v>-0.008185450659334403</v>
      </c>
      <c r="AQ33" s="70">
        <f t="shared" si="25"/>
        <v>0.0007727904555983045</v>
      </c>
      <c r="AR33" s="70">
        <f t="shared" si="25"/>
        <v>-0.017203140984002108</v>
      </c>
      <c r="AS33" s="70">
        <f t="shared" si="25"/>
        <v>-0.020716722237349994</v>
      </c>
      <c r="AT33" s="70">
        <f t="shared" si="25"/>
        <v>-0.027903960093536462</v>
      </c>
      <c r="AU33" s="70">
        <f>AU6/AT6-1</f>
        <v>-0.0075301940603756945</v>
      </c>
    </row>
    <row r="34" spans="25:47" ht="14.25">
      <c r="Y34" s="54" t="s">
        <v>103</v>
      </c>
      <c r="Z34" s="63"/>
      <c r="AA34" s="63"/>
      <c r="AB34" s="70">
        <f aca="true" t="shared" si="26" ref="AB34:AU34">AB7/AA7-1</f>
        <v>0.04193393223273212</v>
      </c>
      <c r="AC34" s="70">
        <f t="shared" si="26"/>
        <v>0.028944244528763985</v>
      </c>
      <c r="AD34" s="70">
        <f t="shared" si="26"/>
        <v>0.007526346563783148</v>
      </c>
      <c r="AE34" s="70">
        <f t="shared" si="26"/>
        <v>0.04257913789148571</v>
      </c>
      <c r="AF34" s="70">
        <f t="shared" si="26"/>
        <v>0.09972660928225996</v>
      </c>
      <c r="AG34" s="70">
        <f t="shared" si="26"/>
        <v>0.015878287163399563</v>
      </c>
      <c r="AH34" s="70">
        <f t="shared" si="26"/>
        <v>0.026742615026550842</v>
      </c>
      <c r="AI34" s="70">
        <f t="shared" si="26"/>
        <v>-0.017838468305441113</v>
      </c>
      <c r="AJ34" s="70">
        <f t="shared" si="26"/>
        <v>0.026205681513306933</v>
      </c>
      <c r="AK34" s="70">
        <f t="shared" si="26"/>
        <v>-0.001042598468451117</v>
      </c>
      <c r="AL34" s="70">
        <f t="shared" si="26"/>
        <v>-0.00021564560607512107</v>
      </c>
      <c r="AM34" s="70">
        <f t="shared" si="26"/>
        <v>-0.020372416226860368</v>
      </c>
      <c r="AN34" s="70">
        <f t="shared" si="26"/>
        <v>-0.03425526987835181</v>
      </c>
      <c r="AO34" s="70">
        <f t="shared" si="26"/>
        <v>-0.0320985435626725</v>
      </c>
      <c r="AP34" s="70">
        <f t="shared" si="26"/>
        <v>-0.008144414146390111</v>
      </c>
      <c r="AQ34" s="70">
        <f t="shared" si="26"/>
        <v>-0.02867046973910281</v>
      </c>
      <c r="AR34" s="70">
        <f t="shared" si="26"/>
        <v>-0.01093479337564729</v>
      </c>
      <c r="AS34" s="70">
        <f t="shared" si="26"/>
        <v>-0.04893894963582901</v>
      </c>
      <c r="AT34" s="70">
        <f t="shared" si="26"/>
        <v>-0.05081476527460771</v>
      </c>
      <c r="AU34" s="70">
        <f t="shared" si="26"/>
        <v>-0.018211981331917926</v>
      </c>
    </row>
    <row r="35" spans="25:47" ht="14.25">
      <c r="Y35" s="54" t="s">
        <v>4</v>
      </c>
      <c r="Z35" s="63"/>
      <c r="AA35" s="63"/>
      <c r="AB35" s="70">
        <f aca="true" t="shared" si="27" ref="AB35:AU35">AB8/AA8-1</f>
        <v>0.023678057809959796</v>
      </c>
      <c r="AC35" s="70">
        <f t="shared" si="27"/>
        <v>0.038750568537389674</v>
      </c>
      <c r="AD35" s="70">
        <f t="shared" si="27"/>
        <v>0.003162051609259864</v>
      </c>
      <c r="AE35" s="70">
        <f t="shared" si="27"/>
        <v>0.03867612142723775</v>
      </c>
      <c r="AF35" s="70">
        <f t="shared" si="27"/>
        <v>0.04074389973602188</v>
      </c>
      <c r="AG35" s="70">
        <f t="shared" si="27"/>
        <v>0.04270601360096493</v>
      </c>
      <c r="AH35" s="70">
        <f t="shared" si="27"/>
        <v>0.025407946116607016</v>
      </c>
      <c r="AI35" s="70">
        <f t="shared" si="27"/>
        <v>0.0003624674519973059</v>
      </c>
      <c r="AJ35" s="70">
        <f t="shared" si="27"/>
        <v>0.010624690503136636</v>
      </c>
      <c r="AK35" s="70">
        <f t="shared" si="27"/>
        <v>-0.0018172743533569902</v>
      </c>
      <c r="AL35" s="70">
        <f t="shared" si="27"/>
        <v>-0.018013763036214492</v>
      </c>
      <c r="AM35" s="70">
        <f t="shared" si="27"/>
        <v>-0.08159386317242223</v>
      </c>
      <c r="AN35" s="70">
        <f t="shared" si="27"/>
        <v>0.005067628639568111</v>
      </c>
      <c r="AO35" s="70">
        <f t="shared" si="27"/>
        <v>-0.0032409920292553185</v>
      </c>
      <c r="AP35" s="70">
        <f t="shared" si="27"/>
        <v>0.016550655796170544</v>
      </c>
      <c r="AQ35" s="70">
        <f t="shared" si="27"/>
        <v>-0.03380162900335726</v>
      </c>
      <c r="AR35" s="70">
        <f t="shared" si="27"/>
        <v>-0.05536754954110468</v>
      </c>
      <c r="AS35" s="70">
        <f t="shared" si="27"/>
        <v>-0.01901690900226738</v>
      </c>
      <c r="AT35" s="70">
        <f t="shared" si="27"/>
        <v>-0.03079216869497492</v>
      </c>
      <c r="AU35" s="393">
        <f t="shared" si="27"/>
        <v>0.00038504994720089947</v>
      </c>
    </row>
    <row r="36" spans="25:47" ht="14.25">
      <c r="Y36" s="54" t="s">
        <v>7</v>
      </c>
      <c r="Z36" s="63"/>
      <c r="AA36" s="63"/>
      <c r="AB36" s="70">
        <f aca="true" t="shared" si="28" ref="AB36:AU36">AB9/AA9-1</f>
        <v>-0.08796473199999366</v>
      </c>
      <c r="AC36" s="70">
        <f t="shared" si="28"/>
        <v>-0.011583861831097275</v>
      </c>
      <c r="AD36" s="70">
        <f t="shared" si="28"/>
        <v>-0.020068945011211925</v>
      </c>
      <c r="AE36" s="70">
        <f t="shared" si="28"/>
        <v>0.13628332633628992</v>
      </c>
      <c r="AF36" s="70">
        <f t="shared" si="28"/>
        <v>-0.010290990677924605</v>
      </c>
      <c r="AG36" s="70">
        <f t="shared" si="28"/>
        <v>0.12265883716074111</v>
      </c>
      <c r="AH36" s="70">
        <f t="shared" si="28"/>
        <v>0.0620818477315499</v>
      </c>
      <c r="AI36" s="70">
        <f t="shared" si="28"/>
        <v>-0.12403346472670962</v>
      </c>
      <c r="AJ36" s="70">
        <f t="shared" si="28"/>
        <v>-0.7667413439440329</v>
      </c>
      <c r="AK36" s="70">
        <f t="shared" si="28"/>
        <v>1.3440319177392612</v>
      </c>
      <c r="AL36" s="70">
        <f t="shared" si="28"/>
        <v>-0.6983236644098514</v>
      </c>
      <c r="AM36" s="70">
        <f t="shared" si="28"/>
        <v>-0.12447157977983536</v>
      </c>
      <c r="AN36" s="70">
        <f t="shared" si="28"/>
        <v>0.01676964332511366</v>
      </c>
      <c r="AO36" s="70">
        <f t="shared" si="28"/>
        <v>0.3160293762669317</v>
      </c>
      <c r="AP36" s="70">
        <f t="shared" si="28"/>
        <v>-0.2157710840037803</v>
      </c>
      <c r="AQ36" s="70">
        <f t="shared" si="28"/>
        <v>0.2498451179538086</v>
      </c>
      <c r="AR36" s="70">
        <f t="shared" si="28"/>
        <v>-0.4705682370078851</v>
      </c>
      <c r="AS36" s="70">
        <f t="shared" si="28"/>
        <v>0.4673103384202033</v>
      </c>
      <c r="AT36" s="70">
        <f t="shared" si="28"/>
        <v>0.23558527173365063</v>
      </c>
      <c r="AU36" s="70">
        <f t="shared" si="28"/>
        <v>-0.30891800468896347</v>
      </c>
    </row>
    <row r="37" spans="25:47" ht="15" thickBot="1">
      <c r="Y37" s="55" t="s">
        <v>10</v>
      </c>
      <c r="Z37" s="74"/>
      <c r="AA37" s="74"/>
      <c r="AB37" s="71">
        <f aca="true" t="shared" si="29" ref="AB37:AU37">AB10/AA10-1</f>
        <v>0.2430698789456065</v>
      </c>
      <c r="AC37" s="71">
        <f t="shared" si="29"/>
        <v>0.15739019389811681</v>
      </c>
      <c r="AD37" s="71">
        <f t="shared" si="29"/>
        <v>-0.0032612897293768928</v>
      </c>
      <c r="AE37" s="71">
        <f t="shared" si="29"/>
        <v>0.06401370533529138</v>
      </c>
      <c r="AF37" s="71">
        <f t="shared" si="29"/>
        <v>-0.0010071077888428315</v>
      </c>
      <c r="AG37" s="71">
        <f t="shared" si="29"/>
        <v>-0.03802388040245597</v>
      </c>
      <c r="AH37" s="71">
        <f t="shared" si="29"/>
        <v>-0.038810276743881045</v>
      </c>
      <c r="AI37" s="71">
        <f t="shared" si="29"/>
        <v>-0.06808804724007655</v>
      </c>
      <c r="AJ37" s="71">
        <f t="shared" si="29"/>
        <v>-0.03850786444429288</v>
      </c>
      <c r="AK37" s="71">
        <f t="shared" si="29"/>
        <v>-0.059412891419971636</v>
      </c>
      <c r="AL37" s="71">
        <f t="shared" si="29"/>
        <v>0.007655600697831666</v>
      </c>
      <c r="AM37" s="71">
        <f t="shared" si="29"/>
        <v>-0.02780494406351519</v>
      </c>
      <c r="AN37" s="71">
        <f t="shared" si="29"/>
        <v>-0.039564543175872435</v>
      </c>
      <c r="AO37" s="71">
        <f t="shared" si="29"/>
        <v>-0.0725940555410084</v>
      </c>
      <c r="AP37" s="71">
        <f t="shared" si="29"/>
        <v>-0.10463151270660198</v>
      </c>
      <c r="AQ37" s="71">
        <f t="shared" si="29"/>
        <v>-0.09035858034021849</v>
      </c>
      <c r="AR37" s="71">
        <f t="shared" si="29"/>
        <v>-0.3399700701962197</v>
      </c>
      <c r="AS37" s="71">
        <f t="shared" si="29"/>
        <v>-0.19284798373902445</v>
      </c>
      <c r="AT37" s="71">
        <f t="shared" si="29"/>
        <v>-0.0666691670741334</v>
      </c>
      <c r="AU37" s="71">
        <f t="shared" si="29"/>
        <v>-0.17869351959177782</v>
      </c>
    </row>
    <row r="38" spans="25:47" ht="15" thickTop="1">
      <c r="Y38" s="56" t="s">
        <v>8</v>
      </c>
      <c r="Z38" s="75"/>
      <c r="AA38" s="75"/>
      <c r="AB38" s="72">
        <f aca="true" t="shared" si="30" ref="AB38:AT38">AB11/AA11-1</f>
        <v>-0.016005851731895615</v>
      </c>
      <c r="AC38" s="72">
        <f t="shared" si="30"/>
        <v>0.0051244448992449065</v>
      </c>
      <c r="AD38" s="72">
        <f t="shared" si="30"/>
        <v>-0.00784282475670961</v>
      </c>
      <c r="AE38" s="72">
        <f t="shared" si="30"/>
        <v>0.0377577689131714</v>
      </c>
      <c r="AF38" s="72">
        <f t="shared" si="30"/>
        <v>0.01435997961103097</v>
      </c>
      <c r="AG38" s="72">
        <f t="shared" si="30"/>
        <v>0.030654304294123413</v>
      </c>
      <c r="AH38" s="72">
        <f t="shared" si="30"/>
        <v>0.020078945697720618</v>
      </c>
      <c r="AI38" s="72">
        <f t="shared" si="30"/>
        <v>-0.044537589448084725</v>
      </c>
      <c r="AJ38" s="72">
        <f t="shared" si="30"/>
        <v>-0.19598888886794186</v>
      </c>
      <c r="AK38" s="72">
        <f t="shared" si="30"/>
        <v>0.09746803855830466</v>
      </c>
      <c r="AL38" s="72">
        <f t="shared" si="30"/>
        <v>-0.11862219064168789</v>
      </c>
      <c r="AM38" s="72">
        <f t="shared" si="30"/>
        <v>-0.02869723239689137</v>
      </c>
      <c r="AN38" s="72">
        <f t="shared" si="30"/>
        <v>-0.013012450040721824</v>
      </c>
      <c r="AO38" s="72">
        <f t="shared" si="30"/>
        <v>0.0017790132536268377</v>
      </c>
      <c r="AP38" s="72">
        <f t="shared" si="30"/>
        <v>-0.01975109773367434</v>
      </c>
      <c r="AQ38" s="72">
        <f t="shared" si="30"/>
        <v>-0.0012846398508767898</v>
      </c>
      <c r="AR38" s="72">
        <f t="shared" si="30"/>
        <v>-0.054885272938834495</v>
      </c>
      <c r="AS38" s="72">
        <f t="shared" si="30"/>
        <v>-0.012193514105188652</v>
      </c>
      <c r="AT38" s="72">
        <f t="shared" si="30"/>
        <v>-0.020757633048708146</v>
      </c>
      <c r="AU38" s="72">
        <f>AU11/AT11-1</f>
        <v>-0.03194701772050157</v>
      </c>
    </row>
    <row r="43" ht="18.75">
      <c r="Y43" s="62" t="s">
        <v>167</v>
      </c>
    </row>
    <row r="44" spans="25:57" ht="42.75">
      <c r="Y44" s="322"/>
      <c r="Z44" s="321" t="s">
        <v>101</v>
      </c>
      <c r="AA44" s="322">
        <v>1990</v>
      </c>
      <c r="AB44" s="322">
        <f aca="true" t="shared" si="31" ref="AB44:AP44">AA44+1</f>
        <v>1991</v>
      </c>
      <c r="AC44" s="322">
        <f t="shared" si="31"/>
        <v>1992</v>
      </c>
      <c r="AD44" s="322">
        <f t="shared" si="31"/>
        <v>1993</v>
      </c>
      <c r="AE44" s="322">
        <f t="shared" si="31"/>
        <v>1994</v>
      </c>
      <c r="AF44" s="322">
        <f t="shared" si="31"/>
        <v>1995</v>
      </c>
      <c r="AG44" s="322">
        <f t="shared" si="31"/>
        <v>1996</v>
      </c>
      <c r="AH44" s="322">
        <f t="shared" si="31"/>
        <v>1997</v>
      </c>
      <c r="AI44" s="322">
        <f t="shared" si="31"/>
        <v>1998</v>
      </c>
      <c r="AJ44" s="322">
        <f t="shared" si="31"/>
        <v>1999</v>
      </c>
      <c r="AK44" s="322">
        <f t="shared" si="31"/>
        <v>2000</v>
      </c>
      <c r="AL44" s="322">
        <f t="shared" si="31"/>
        <v>2001</v>
      </c>
      <c r="AM44" s="322">
        <f t="shared" si="31"/>
        <v>2002</v>
      </c>
      <c r="AN44" s="322">
        <f t="shared" si="31"/>
        <v>2003</v>
      </c>
      <c r="AO44" s="322">
        <f t="shared" si="31"/>
        <v>2004</v>
      </c>
      <c r="AP44" s="322">
        <f t="shared" si="31"/>
        <v>2005</v>
      </c>
      <c r="AQ44" s="322">
        <f>AP44+1</f>
        <v>2006</v>
      </c>
      <c r="AR44" s="322">
        <f>AQ44+1</f>
        <v>2007</v>
      </c>
      <c r="AS44" s="323">
        <v>2008</v>
      </c>
      <c r="AT44" s="323">
        <v>2009</v>
      </c>
      <c r="AU44" s="323" t="s">
        <v>146</v>
      </c>
      <c r="AV44" s="323" t="s">
        <v>147</v>
      </c>
      <c r="AW44" s="323" t="s">
        <v>148</v>
      </c>
      <c r="AX44" s="323" t="s">
        <v>149</v>
      </c>
      <c r="AY44" s="323" t="s">
        <v>150</v>
      </c>
      <c r="AZ44" s="323" t="s">
        <v>151</v>
      </c>
      <c r="BA44" s="323" t="s">
        <v>152</v>
      </c>
      <c r="BB44" s="323" t="s">
        <v>153</v>
      </c>
      <c r="BC44" s="323" t="s">
        <v>154</v>
      </c>
      <c r="BD44" s="323" t="s">
        <v>155</v>
      </c>
      <c r="BE44" s="323" t="s">
        <v>156</v>
      </c>
    </row>
    <row r="45" spans="25:57" ht="14.25">
      <c r="Y45" s="54" t="s">
        <v>3</v>
      </c>
      <c r="Z45" s="66">
        <f>Z6/310</f>
        <v>46.20322808576342</v>
      </c>
      <c r="AA45" s="66">
        <f aca="true" t="shared" si="32" ref="AA45:AO45">AA6/310</f>
        <v>43.430795058403355</v>
      </c>
      <c r="AB45" s="66">
        <f t="shared" si="32"/>
        <v>42.80959933967683</v>
      </c>
      <c r="AC45" s="66">
        <f t="shared" si="32"/>
        <v>42.39241494322394</v>
      </c>
      <c r="AD45" s="66">
        <f t="shared" si="32"/>
        <v>41.886978633765786</v>
      </c>
      <c r="AE45" s="66">
        <f t="shared" si="32"/>
        <v>40.99512028109922</v>
      </c>
      <c r="AF45" s="66">
        <f t="shared" si="32"/>
        <v>39.98059339344959</v>
      </c>
      <c r="AG45" s="66">
        <f t="shared" si="32"/>
        <v>39.099411285813744</v>
      </c>
      <c r="AH45" s="66">
        <f t="shared" si="32"/>
        <v>38.47606237324408</v>
      </c>
      <c r="AI45" s="66">
        <f t="shared" si="32"/>
        <v>38.02083300250165</v>
      </c>
      <c r="AJ45" s="66">
        <f t="shared" si="32"/>
        <v>37.72280787642217</v>
      </c>
      <c r="AK45" s="66">
        <f t="shared" si="32"/>
        <v>37.46154817945503</v>
      </c>
      <c r="AL45" s="66">
        <f t="shared" si="32"/>
        <v>37.17943926954556</v>
      </c>
      <c r="AM45" s="66">
        <f t="shared" si="32"/>
        <v>36.99344414013436</v>
      </c>
      <c r="AN45" s="66">
        <f t="shared" si="32"/>
        <v>36.77001997245048</v>
      </c>
      <c r="AO45" s="66">
        <f t="shared" si="32"/>
        <v>36.55360598735768</v>
      </c>
      <c r="AP45" s="66">
        <f aca="true" t="shared" si="33" ref="AP45:AQ49">AP6/310</f>
        <v>36.25439824912741</v>
      </c>
      <c r="AQ45" s="66">
        <f t="shared" si="33"/>
        <v>36.2824153020678</v>
      </c>
      <c r="AR45" s="66">
        <f aca="true" t="shared" si="34" ref="AR45:AS49">AR6/310</f>
        <v>35.65824379638621</v>
      </c>
      <c r="AS45" s="66">
        <f t="shared" si="34"/>
        <v>34.919521864184766</v>
      </c>
      <c r="AT45" s="66">
        <f>AT6/310</f>
        <v>33.94512891960118</v>
      </c>
      <c r="AU45" s="66">
        <f>AU6/310</f>
        <v>33.68951551143211</v>
      </c>
      <c r="AV45" s="66">
        <f aca="true" t="shared" si="35" ref="AV45:BE45">AV6/310</f>
        <v>0</v>
      </c>
      <c r="AW45" s="66">
        <f t="shared" si="35"/>
        <v>0</v>
      </c>
      <c r="AX45" s="66">
        <f t="shared" si="35"/>
        <v>0</v>
      </c>
      <c r="AY45" s="66">
        <f t="shared" si="35"/>
        <v>0</v>
      </c>
      <c r="AZ45" s="66">
        <f t="shared" si="35"/>
        <v>0</v>
      </c>
      <c r="BA45" s="66">
        <f t="shared" si="35"/>
        <v>0</v>
      </c>
      <c r="BB45" s="66">
        <f t="shared" si="35"/>
        <v>0</v>
      </c>
      <c r="BC45" s="66">
        <f t="shared" si="35"/>
        <v>0</v>
      </c>
      <c r="BD45" s="66">
        <f t="shared" si="35"/>
        <v>0</v>
      </c>
      <c r="BE45" s="66">
        <f t="shared" si="35"/>
        <v>0</v>
      </c>
    </row>
    <row r="46" spans="25:57" ht="14.25">
      <c r="Y46" s="54" t="s">
        <v>103</v>
      </c>
      <c r="Z46" s="66">
        <f>Z7/310</f>
        <v>21.08345424162687</v>
      </c>
      <c r="AA46" s="66">
        <f aca="true" t="shared" si="36" ref="AA46:AO46">AA7/310</f>
        <v>20.623014008880514</v>
      </c>
      <c r="AB46" s="66">
        <f t="shared" si="36"/>
        <v>21.487818080763596</v>
      </c>
      <c r="AC46" s="66">
        <f t="shared" si="36"/>
        <v>22.10976674168281</v>
      </c>
      <c r="AD46" s="66">
        <f t="shared" si="36"/>
        <v>22.276172508625123</v>
      </c>
      <c r="AE46" s="66">
        <f t="shared" si="36"/>
        <v>23.224672729564393</v>
      </c>
      <c r="AF46" s="66">
        <f t="shared" si="36"/>
        <v>25.54079059257402</v>
      </c>
      <c r="AG46" s="66">
        <f t="shared" si="36"/>
        <v>25.94633459998316</v>
      </c>
      <c r="AH46" s="66">
        <f t="shared" si="36"/>
        <v>26.64020743754059</v>
      </c>
      <c r="AI46" s="66">
        <f t="shared" si="36"/>
        <v>26.164986941515647</v>
      </c>
      <c r="AJ46" s="66">
        <f t="shared" si="36"/>
        <v>26.850658256104843</v>
      </c>
      <c r="AK46" s="66">
        <f t="shared" si="36"/>
        <v>26.822663800930123</v>
      </c>
      <c r="AL46" s="66">
        <f t="shared" si="36"/>
        <v>26.816879611338223</v>
      </c>
      <c r="AM46" s="66">
        <f t="shared" si="36"/>
        <v>26.270554977990436</v>
      </c>
      <c r="AN46" s="66">
        <f t="shared" si="36"/>
        <v>25.370650027365297</v>
      </c>
      <c r="AO46" s="66">
        <f t="shared" si="36"/>
        <v>24.556289112248592</v>
      </c>
      <c r="AP46" s="66">
        <f t="shared" si="33"/>
        <v>24.356292523819953</v>
      </c>
      <c r="AQ46" s="66">
        <f t="shared" si="33"/>
        <v>23.657986176059033</v>
      </c>
      <c r="AR46" s="66">
        <f t="shared" si="34"/>
        <v>23.39929098553991</v>
      </c>
      <c r="AS46" s="66">
        <f t="shared" si="34"/>
        <v>22.254154262484462</v>
      </c>
      <c r="AT46" s="66">
        <f>AT7/310</f>
        <v>21.123314637251404</v>
      </c>
      <c r="AU46" s="66">
        <f aca="true" t="shared" si="37" ref="AU46:BE46">AU7/310</f>
        <v>20.738617225409552</v>
      </c>
      <c r="AV46" s="66">
        <f t="shared" si="37"/>
        <v>0</v>
      </c>
      <c r="AW46" s="66">
        <f t="shared" si="37"/>
        <v>0</v>
      </c>
      <c r="AX46" s="66">
        <f t="shared" si="37"/>
        <v>0</v>
      </c>
      <c r="AY46" s="66">
        <f t="shared" si="37"/>
        <v>0</v>
      </c>
      <c r="AZ46" s="66">
        <f t="shared" si="37"/>
        <v>0</v>
      </c>
      <c r="BA46" s="66">
        <f t="shared" si="37"/>
        <v>0</v>
      </c>
      <c r="BB46" s="66">
        <f t="shared" si="37"/>
        <v>0</v>
      </c>
      <c r="BC46" s="66">
        <f t="shared" si="37"/>
        <v>0</v>
      </c>
      <c r="BD46" s="66">
        <f t="shared" si="37"/>
        <v>0</v>
      </c>
      <c r="BE46" s="66">
        <f t="shared" si="37"/>
        <v>0</v>
      </c>
    </row>
    <row r="47" spans="25:57" ht="14.25">
      <c r="Y47" s="54" t="s">
        <v>4</v>
      </c>
      <c r="Z47" s="66">
        <f>Z8/310</f>
        <v>10.387617157078365</v>
      </c>
      <c r="AA47" s="66">
        <f aca="true" t="shared" si="38" ref="AA47:AO47">AA8/310</f>
        <v>10.337004252165</v>
      </c>
      <c r="AB47" s="66">
        <f t="shared" si="38"/>
        <v>10.581764436429562</v>
      </c>
      <c r="AC47" s="66">
        <f t="shared" si="38"/>
        <v>10.991813824469938</v>
      </c>
      <c r="AD47" s="66">
        <f t="shared" si="38"/>
        <v>11.02657050706229</v>
      </c>
      <c r="AE47" s="66">
        <f t="shared" si="38"/>
        <v>11.45303548691943</v>
      </c>
      <c r="AF47" s="66">
        <f t="shared" si="38"/>
        <v>11.919676816471577</v>
      </c>
      <c r="AG47" s="66">
        <f t="shared" si="38"/>
        <v>12.428718696714917</v>
      </c>
      <c r="AH47" s="66">
        <f t="shared" si="38"/>
        <v>12.744506911659517</v>
      </c>
      <c r="AI47" s="66">
        <f t="shared" si="38"/>
        <v>12.749126380606748</v>
      </c>
      <c r="AJ47" s="66">
        <f t="shared" si="38"/>
        <v>12.884581902586069</v>
      </c>
      <c r="AK47" s="66">
        <f t="shared" si="38"/>
        <v>12.861167082340772</v>
      </c>
      <c r="AL47" s="66">
        <f t="shared" si="38"/>
        <v>12.629489066150324</v>
      </c>
      <c r="AM47" s="66">
        <f t="shared" si="38"/>
        <v>11.599000263349252</v>
      </c>
      <c r="AN47" s="66">
        <f t="shared" si="38"/>
        <v>11.65777968927416</v>
      </c>
      <c r="AO47" s="66">
        <f t="shared" si="38"/>
        <v>11.619996918222407</v>
      </c>
      <c r="AP47" s="66">
        <f t="shared" si="33"/>
        <v>11.812315487568467</v>
      </c>
      <c r="AQ47" s="66">
        <f t="shared" si="33"/>
        <v>11.413039981787067</v>
      </c>
      <c r="AR47" s="66">
        <f t="shared" si="34"/>
        <v>10.781127925180863</v>
      </c>
      <c r="AS47" s="66">
        <f t="shared" si="34"/>
        <v>10.576104196485895</v>
      </c>
      <c r="AT47" s="66">
        <f>AT8/310</f>
        <v>10.250443011932068</v>
      </c>
      <c r="AU47" s="66">
        <f aca="true" t="shared" si="39" ref="AU47:BE47">AU8/310</f>
        <v>10.254389944472598</v>
      </c>
      <c r="AV47" s="66">
        <f t="shared" si="39"/>
        <v>0</v>
      </c>
      <c r="AW47" s="66">
        <f t="shared" si="39"/>
        <v>0</v>
      </c>
      <c r="AX47" s="66">
        <f t="shared" si="39"/>
        <v>0</v>
      </c>
      <c r="AY47" s="66">
        <f t="shared" si="39"/>
        <v>0</v>
      </c>
      <c r="AZ47" s="66">
        <f t="shared" si="39"/>
        <v>0</v>
      </c>
      <c r="BA47" s="66">
        <f t="shared" si="39"/>
        <v>0</v>
      </c>
      <c r="BB47" s="66">
        <f t="shared" si="39"/>
        <v>0</v>
      </c>
      <c r="BC47" s="66">
        <f t="shared" si="39"/>
        <v>0</v>
      </c>
      <c r="BD47" s="66">
        <f t="shared" si="39"/>
        <v>0</v>
      </c>
      <c r="BE47" s="66">
        <f t="shared" si="39"/>
        <v>0</v>
      </c>
    </row>
    <row r="48" spans="25:57" ht="14.25">
      <c r="Y48" s="54" t="s">
        <v>7</v>
      </c>
      <c r="Z48" s="66">
        <f>Z9/310</f>
        <v>26.667574</v>
      </c>
      <c r="AA48" s="66">
        <f aca="true" t="shared" si="40" ref="AA48:AO48">AA9/310</f>
        <v>26.667574</v>
      </c>
      <c r="AB48" s="66">
        <f t="shared" si="40"/>
        <v>24.321768000000002</v>
      </c>
      <c r="AC48" s="66">
        <f t="shared" si="40"/>
        <v>24.040028</v>
      </c>
      <c r="AD48" s="66">
        <f t="shared" si="40"/>
        <v>23.557570000000002</v>
      </c>
      <c r="AE48" s="66">
        <f t="shared" si="40"/>
        <v>26.768073999999995</v>
      </c>
      <c r="AF48" s="66">
        <f t="shared" si="40"/>
        <v>26.492604</v>
      </c>
      <c r="AG48" s="66">
        <f t="shared" si="40"/>
        <v>29.742155999999998</v>
      </c>
      <c r="AH48" s="66">
        <f t="shared" si="40"/>
        <v>31.588604</v>
      </c>
      <c r="AI48" s="66">
        <f t="shared" si="40"/>
        <v>27.670560000000002</v>
      </c>
      <c r="AJ48" s="66">
        <f t="shared" si="40"/>
        <v>6.454397637916001</v>
      </c>
      <c r="AK48" s="66">
        <f t="shared" si="40"/>
        <v>15.129314073056001</v>
      </c>
      <c r="AL48" s="66">
        <f t="shared" si="40"/>
        <v>4.564156029552</v>
      </c>
      <c r="AM48" s="66">
        <f t="shared" si="40"/>
        <v>3.9960483181920012</v>
      </c>
      <c r="AN48" s="66">
        <f t="shared" si="40"/>
        <v>4.063060623198001</v>
      </c>
      <c r="AO48" s="66">
        <f t="shared" si="40"/>
        <v>5.347107137681997</v>
      </c>
      <c r="AP48" s="66">
        <f t="shared" si="33"/>
        <v>4.193356034300002</v>
      </c>
      <c r="AQ48" s="66">
        <f t="shared" si="33"/>
        <v>5.241045567312</v>
      </c>
      <c r="AR48" s="66">
        <f t="shared" si="34"/>
        <v>2.774775994624001</v>
      </c>
      <c r="AS48" s="66">
        <f t="shared" si="34"/>
        <v>4.071457503711999</v>
      </c>
      <c r="AT48" s="66">
        <f>AT9/310</f>
        <v>5.030632926076001</v>
      </c>
      <c r="AU48" s="66">
        <f aca="true" t="shared" si="41" ref="AU48:BE48">AU9/310</f>
        <v>3.476579840230001</v>
      </c>
      <c r="AV48" s="66">
        <f t="shared" si="41"/>
        <v>0</v>
      </c>
      <c r="AW48" s="66">
        <f t="shared" si="41"/>
        <v>0</v>
      </c>
      <c r="AX48" s="66">
        <f t="shared" si="41"/>
        <v>0</v>
      </c>
      <c r="AY48" s="66">
        <f t="shared" si="41"/>
        <v>0</v>
      </c>
      <c r="AZ48" s="66">
        <f t="shared" si="41"/>
        <v>0</v>
      </c>
      <c r="BA48" s="66">
        <f t="shared" si="41"/>
        <v>0</v>
      </c>
      <c r="BB48" s="66">
        <f t="shared" si="41"/>
        <v>0</v>
      </c>
      <c r="BC48" s="66">
        <f t="shared" si="41"/>
        <v>0</v>
      </c>
      <c r="BD48" s="66">
        <f t="shared" si="41"/>
        <v>0</v>
      </c>
      <c r="BE48" s="66">
        <f t="shared" si="41"/>
        <v>0</v>
      </c>
    </row>
    <row r="49" spans="25:57" ht="15" thickBot="1">
      <c r="Y49" s="55" t="s">
        <v>10</v>
      </c>
      <c r="Z49" s="67">
        <f>Z10/310</f>
        <v>0.92603</v>
      </c>
      <c r="AA49" s="67">
        <f aca="true" t="shared" si="42" ref="AA49:AO49">AA10/310</f>
        <v>0.92603</v>
      </c>
      <c r="AB49" s="67">
        <f t="shared" si="42"/>
        <v>1.15112</v>
      </c>
      <c r="AC49" s="67">
        <f t="shared" si="42"/>
        <v>1.332295</v>
      </c>
      <c r="AD49" s="67">
        <f t="shared" si="42"/>
        <v>1.32795</v>
      </c>
      <c r="AE49" s="67">
        <f t="shared" si="42"/>
        <v>1.412957</v>
      </c>
      <c r="AF49" s="67">
        <f t="shared" si="42"/>
        <v>1.411534</v>
      </c>
      <c r="AG49" s="67">
        <f t="shared" si="42"/>
        <v>1.357862</v>
      </c>
      <c r="AH49" s="67">
        <f t="shared" si="42"/>
        <v>1.305163</v>
      </c>
      <c r="AI49" s="67">
        <f t="shared" si="42"/>
        <v>1.216297</v>
      </c>
      <c r="AJ49" s="67">
        <f t="shared" si="42"/>
        <v>1.16946</v>
      </c>
      <c r="AK49" s="67">
        <f t="shared" si="42"/>
        <v>1.099979</v>
      </c>
      <c r="AL49" s="67">
        <f t="shared" si="42"/>
        <v>1.1084</v>
      </c>
      <c r="AM49" s="67">
        <f t="shared" si="42"/>
        <v>1.077581</v>
      </c>
      <c r="AN49" s="67">
        <f t="shared" si="42"/>
        <v>1.034947</v>
      </c>
      <c r="AO49" s="67">
        <f t="shared" si="42"/>
        <v>0.959816</v>
      </c>
      <c r="AP49" s="67">
        <f t="shared" si="33"/>
        <v>0.8593890000000001</v>
      </c>
      <c r="AQ49" s="67">
        <f t="shared" si="33"/>
        <v>0.78173583</v>
      </c>
      <c r="AR49" s="67">
        <f t="shared" si="34"/>
        <v>0.515969045</v>
      </c>
      <c r="AS49" s="394">
        <f t="shared" si="34"/>
        <v>0.416465455</v>
      </c>
      <c r="AT49" s="394">
        <f>AT10/310</f>
        <v>0.38870005</v>
      </c>
      <c r="AU49" s="394">
        <f>AU10/310</f>
        <v>0.31924187</v>
      </c>
      <c r="AV49" s="67">
        <f aca="true" t="shared" si="43" ref="AV49:BE49">AV10/310</f>
        <v>0</v>
      </c>
      <c r="AW49" s="67">
        <f t="shared" si="43"/>
        <v>0</v>
      </c>
      <c r="AX49" s="67">
        <f t="shared" si="43"/>
        <v>0</v>
      </c>
      <c r="AY49" s="67">
        <f t="shared" si="43"/>
        <v>0</v>
      </c>
      <c r="AZ49" s="67">
        <f t="shared" si="43"/>
        <v>0</v>
      </c>
      <c r="BA49" s="67">
        <f t="shared" si="43"/>
        <v>0</v>
      </c>
      <c r="BB49" s="67">
        <f t="shared" si="43"/>
        <v>0</v>
      </c>
      <c r="BC49" s="67">
        <f t="shared" si="43"/>
        <v>0</v>
      </c>
      <c r="BD49" s="67">
        <f t="shared" si="43"/>
        <v>0</v>
      </c>
      <c r="BE49" s="67">
        <f t="shared" si="43"/>
        <v>0</v>
      </c>
    </row>
    <row r="50" spans="25:57" ht="15" thickTop="1">
      <c r="Y50" s="56" t="s">
        <v>8</v>
      </c>
      <c r="Z50" s="68">
        <f aca="true" t="shared" si="44" ref="Z50:AO50">SUM(Z45:Z49)</f>
        <v>105.26790348446866</v>
      </c>
      <c r="AA50" s="68">
        <f t="shared" si="44"/>
        <v>101.98441731944887</v>
      </c>
      <c r="AB50" s="68">
        <f t="shared" si="44"/>
        <v>100.35206985687</v>
      </c>
      <c r="AC50" s="68">
        <f t="shared" si="44"/>
        <v>100.86631850937671</v>
      </c>
      <c r="AD50" s="68">
        <f t="shared" si="44"/>
        <v>100.0752416494532</v>
      </c>
      <c r="AE50" s="68">
        <f t="shared" si="44"/>
        <v>103.85385949758304</v>
      </c>
      <c r="AF50" s="68">
        <f t="shared" si="44"/>
        <v>105.34519880249519</v>
      </c>
      <c r="AG50" s="68">
        <f t="shared" si="44"/>
        <v>108.5744825825118</v>
      </c>
      <c r="AH50" s="68">
        <f t="shared" si="44"/>
        <v>110.75454372244418</v>
      </c>
      <c r="AI50" s="68">
        <f t="shared" si="44"/>
        <v>105.82180332462406</v>
      </c>
      <c r="AJ50" s="68">
        <f t="shared" si="44"/>
        <v>85.08190567302908</v>
      </c>
      <c r="AK50" s="68">
        <f t="shared" si="44"/>
        <v>93.37467213578192</v>
      </c>
      <c r="AL50" s="68">
        <f t="shared" si="44"/>
        <v>82.2983639765861</v>
      </c>
      <c r="AM50" s="68">
        <f t="shared" si="44"/>
        <v>79.93662869966603</v>
      </c>
      <c r="AN50" s="68">
        <f t="shared" si="44"/>
        <v>78.89645731228794</v>
      </c>
      <c r="AO50" s="68">
        <f t="shared" si="44"/>
        <v>79.03681515551068</v>
      </c>
      <c r="AP50" s="68">
        <f aca="true" t="shared" si="45" ref="AP50:AU50">SUM(AP45:AP49)</f>
        <v>77.47575129481582</v>
      </c>
      <c r="AQ50" s="68">
        <f t="shared" si="45"/>
        <v>77.3762228572259</v>
      </c>
      <c r="AR50" s="68">
        <f t="shared" si="45"/>
        <v>73.12940774673099</v>
      </c>
      <c r="AS50" s="68">
        <f t="shared" si="45"/>
        <v>72.23770328186711</v>
      </c>
      <c r="AT50" s="68">
        <f t="shared" si="45"/>
        <v>70.73821954486064</v>
      </c>
      <c r="AU50" s="68">
        <f t="shared" si="45"/>
        <v>68.47834439154425</v>
      </c>
      <c r="AV50" s="68">
        <f aca="true" t="shared" si="46" ref="AV50:BE50">SUM(AV45:AV49)</f>
        <v>0</v>
      </c>
      <c r="AW50" s="68">
        <f t="shared" si="46"/>
        <v>0</v>
      </c>
      <c r="AX50" s="68">
        <f t="shared" si="46"/>
        <v>0</v>
      </c>
      <c r="AY50" s="68">
        <f t="shared" si="46"/>
        <v>0</v>
      </c>
      <c r="AZ50" s="68">
        <f t="shared" si="46"/>
        <v>0</v>
      </c>
      <c r="BA50" s="68">
        <f t="shared" si="46"/>
        <v>0</v>
      </c>
      <c r="BB50" s="68">
        <f t="shared" si="46"/>
        <v>0</v>
      </c>
      <c r="BC50" s="68">
        <f t="shared" si="46"/>
        <v>0</v>
      </c>
      <c r="BD50" s="68">
        <f t="shared" si="46"/>
        <v>0</v>
      </c>
      <c r="BE50" s="68">
        <f t="shared" si="46"/>
        <v>0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相沢智之</dc:creator>
  <cp:keywords/>
  <dc:description/>
  <cp:lastModifiedBy>Junko Akagi</cp:lastModifiedBy>
  <cp:lastPrinted>2009-10-23T11:19:49Z</cp:lastPrinted>
  <dcterms:created xsi:type="dcterms:W3CDTF">2003-03-19T00:52:35Z</dcterms:created>
  <dcterms:modified xsi:type="dcterms:W3CDTF">2011-12-09T04:06:28Z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