
<file path=[Content_Types].xml><?xml version="1.0" encoding="utf-8"?>
<Types xmlns="http://schemas.openxmlformats.org/package/2006/content-types">
  <Override PartName="/xl/charts/chart6.xml" ContentType="application/vnd.openxmlformats-officedocument.drawingml.char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ml.chartshapes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drawings/drawing19.xml" ContentType="application/vnd.openxmlformats-officedocument.drawingml.chartshapes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7.xml" ContentType="application/vnd.openxmlformats-officedocument.spreadsheetml.externalLink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17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ml.chartshap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drawings/drawing11.xml" ContentType="application/vnd.openxmlformats-officedocument.drawing+xml"/>
  <Override PartName="/xl/drawings/drawing12.xml" ContentType="application/vnd.openxmlformats-officedocument.drawingml.chartshapes+xml"/>
  <Override PartName="/xl/drawings/drawing20.xml" ContentType="application/vnd.openxmlformats-officedocument.drawingml.chartshapes+xml"/>
  <Override PartName="/xl/drawings/drawing21.xml" ContentType="application/vnd.openxmlformats-officedocument.drawingml.chartshap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drawings/drawing10.xml" ContentType="application/vnd.openxmlformats-officedocument.drawingml.chartshapes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docProps/core.xml" ContentType="application/vnd.openxmlformats-package.core-properties+xml"/>
  <Default Extension="bin" ContentType="application/vnd.openxmlformats-officedocument.spreadsheetml.printerSettings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externalLinks/externalLink8.xml" ContentType="application/vnd.openxmlformats-officedocument.spreadsheetml.externalLink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6.xml" ContentType="application/vnd.openxmlformats-officedocument.spreadsheetml.externalLink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18.xml" ContentType="application/vnd.openxmlformats-officedocument.drawingml.chartshap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updateLinks="never" codeName="ThisWorkbook"/>
  <bookViews>
    <workbookView xWindow="36" yWindow="0" windowWidth="15576" windowHeight="11580" tabRatio="774"/>
  </bookViews>
  <sheets>
    <sheet name="0) Contents" sheetId="102" r:id="rId1"/>
    <sheet name="0.1)  計量単位" sheetId="99" r:id="rId2"/>
    <sheet name="1) Total" sheetId="64" r:id="rId3"/>
    <sheet name="2) CO2-Sector" sheetId="65" r:id="rId4"/>
    <sheet name="3) Allocated_CO2-Sector" sheetId="66" r:id="rId5"/>
    <sheet name="4) CO2-Share-1990" sheetId="71" r:id="rId6"/>
    <sheet name="5) CO2-Share-2005" sheetId="103" r:id="rId7"/>
    <sheet name="6) CO2-Share-2013" sheetId="90" r:id="rId8"/>
    <sheet name="7) CH4" sheetId="74" r:id="rId9"/>
    <sheet name="8) N2O" sheetId="76" r:id="rId10"/>
    <sheet name="9) F-gas" sheetId="100" r:id="rId11"/>
  </sheets>
  <externalReferences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</externalReferences>
  <definedNames>
    <definedName name="_Regression_Out" hidden="1">#REF!</definedName>
    <definedName name="_Regression_X" hidden="1">#REF!</definedName>
    <definedName name="_Regression_Y" hidden="1">#REF!</definedName>
    <definedName name="a">[1]Sheet1!$C$4</definedName>
    <definedName name="CRF_CountryName" localSheetId="0">[2]Sheet1!$C$4</definedName>
    <definedName name="CRF_CountryName" localSheetId="2">[3]Sheet1!$C$4</definedName>
    <definedName name="CRF_CountryName" localSheetId="3">[3]Sheet1!$C$4</definedName>
    <definedName name="CRF_CountryName" localSheetId="4">[3]Sheet1!$C$4</definedName>
    <definedName name="CRF_CountryName" localSheetId="5">[3]Sheet1!$C$4</definedName>
    <definedName name="CRF_CountryName" localSheetId="6">[3]Sheet1!$C$4</definedName>
    <definedName name="CRF_CountryName" localSheetId="7">[3]Sheet1!$C$4</definedName>
    <definedName name="CRF_CountryName" localSheetId="8">[4]Sheet1!$C$4</definedName>
    <definedName name="CRF_CountryName" localSheetId="9">[3]Sheet1!$C$4</definedName>
    <definedName name="CRF_CountryName" localSheetId="10">[3]Sheet1!$C$4</definedName>
    <definedName name="CRF_CountryName">[5]Sheet1!$C$4</definedName>
    <definedName name="CRF_Gases">[6]Sheet1!$M$3:$M$23</definedName>
    <definedName name="CRF_InventoryYear" localSheetId="0">[2]Sheet1!$C$6</definedName>
    <definedName name="CRF_InventoryYear" localSheetId="2">[3]Sheet1!$C$6</definedName>
    <definedName name="CRF_InventoryYear" localSheetId="3">[3]Sheet1!$C$6</definedName>
    <definedName name="CRF_InventoryYear" localSheetId="4">[3]Sheet1!$C$6</definedName>
    <definedName name="CRF_InventoryYear" localSheetId="5">[3]Sheet1!$C$6</definedName>
    <definedName name="CRF_InventoryYear" localSheetId="6">[3]Sheet1!$C$6</definedName>
    <definedName name="CRF_InventoryYear" localSheetId="7">[3]Sheet1!$C$6</definedName>
    <definedName name="CRF_InventoryYear" localSheetId="8">[4]Sheet1!$C$6</definedName>
    <definedName name="CRF_InventoryYear" localSheetId="9">[3]Sheet1!$C$6</definedName>
    <definedName name="CRF_InventoryYear" localSheetId="10">[3]Sheet1!$C$6</definedName>
    <definedName name="CRF_InventoryYear">[5]Sheet1!$C$6</definedName>
    <definedName name="CRF_Submission" localSheetId="0">[2]Sheet1!$C$30</definedName>
    <definedName name="CRF_Submission" localSheetId="2">[3]Sheet1!$C$30</definedName>
    <definedName name="CRF_Submission" localSheetId="3">[3]Sheet1!$C$30</definedName>
    <definedName name="CRF_Submission" localSheetId="4">[3]Sheet1!$C$30</definedName>
    <definedName name="CRF_Submission" localSheetId="5">[3]Sheet1!$C$30</definedName>
    <definedName name="CRF_Submission" localSheetId="6">[3]Sheet1!$C$30</definedName>
    <definedName name="CRF_Submission" localSheetId="7">[3]Sheet1!$C$30</definedName>
    <definedName name="CRF_Submission" localSheetId="8">[4]Sheet1!$C$30</definedName>
    <definedName name="CRF_Submission" localSheetId="9">[3]Sheet1!$C$30</definedName>
    <definedName name="CRF_Submission" localSheetId="10">[3]Sheet1!$C$30</definedName>
    <definedName name="CRF_Submission">[5]Sheet1!$C$30</definedName>
    <definedName name="CRF_Summary2_Dyn10">#REF!</definedName>
    <definedName name="CRF_Summary2_Dyn11">#REF!</definedName>
    <definedName name="CRF_Summary2_Dyn12">#REF!</definedName>
    <definedName name="CRF_Summary2_Dyn13">#REF!</definedName>
    <definedName name="CRF_Summary2_Dyn14">#REF!</definedName>
    <definedName name="CRF_Summary2_Dyn15">#REF!</definedName>
    <definedName name="CRF_Table1.A_a_s2_Main">#REF!</definedName>
    <definedName name="CRF_Table1.A_a_s3_Dyn10" localSheetId="0">[7]SB1A_1990!$B$15:$B$15</definedName>
    <definedName name="CRF_Table1.A_a_s3_Dyn10">[8]SB1A_1990!$B$15:$B$15</definedName>
    <definedName name="CRF_Table1.A_a_s3_Dyn11" localSheetId="0">[7]SB1A_1990!$H$15:$H$15</definedName>
    <definedName name="CRF_Table1.A_a_s3_Dyn11">[8]SB1A_1990!$H$15:$H$15</definedName>
    <definedName name="CRF_Table1.A_a_s3_Dyn12" localSheetId="0">[7]SB1A_1990!$I$15:$I$15</definedName>
    <definedName name="CRF_Table1.A_a_s3_Dyn12">[8]SB1A_1990!$I$15:$I$15</definedName>
    <definedName name="CRF_Table1.A_a_s3_Dyn13" localSheetId="0">[7]SB1A_1990!$J$15:$J$15</definedName>
    <definedName name="CRF_Table1.A_a_s3_Dyn13">[8]SB1A_1990!$J$15:$J$15</definedName>
    <definedName name="CRF_Table1.A_a_s3_Dyn20" localSheetId="0">[7]SB1A_1990!$B$16:$B$16</definedName>
    <definedName name="CRF_Table1.A_a_s3_Dyn20">[8]SB1A_1990!$B$16:$B$16</definedName>
    <definedName name="CRF_Table1.A_a_s3_Dyn21" localSheetId="0">[7]SB1A_1990!$H$16:$H$16</definedName>
    <definedName name="CRF_Table1.A_a_s3_Dyn21">[8]SB1A_1990!$H$16:$H$16</definedName>
    <definedName name="CRF_Table1.A_a_s3_Dyn22">#REF!</definedName>
    <definedName name="CRF_Table1.A_a_s3_Dyn23">#REF!</definedName>
    <definedName name="CRF_Table1.A_a_s3_Dyn30" localSheetId="0">[7]SB1A_1990!#REF!</definedName>
    <definedName name="CRF_Table1.A_a_s3_Dyn30" localSheetId="6">[8]SB1A_1990!#REF!</definedName>
    <definedName name="CRF_Table1.A_a_s3_Dyn30" localSheetId="7">[8]SB1A_1990!#REF!</definedName>
    <definedName name="CRF_Table1.A_a_s3_Dyn30">[8]SB1A_1990!#REF!</definedName>
    <definedName name="CRF_Table1.A_a_s3_Dyn31" localSheetId="0">[7]SB1A_1990!#REF!</definedName>
    <definedName name="CRF_Table1.A_a_s3_Dyn31" localSheetId="6">[8]SB1A_1990!#REF!</definedName>
    <definedName name="CRF_Table1.A_a_s3_Dyn31" localSheetId="7">[8]SB1A_1990!#REF!</definedName>
    <definedName name="CRF_Table1.A_a_s3_Dyn31">[8]SB1A_1990!#REF!</definedName>
    <definedName name="CRF_Table1.A_a_s3_Dyn32" localSheetId="0">[7]SB1A_1990!#REF!</definedName>
    <definedName name="CRF_Table1.A_a_s3_Dyn32" localSheetId="6">[8]SB1A_1990!#REF!</definedName>
    <definedName name="CRF_Table1.A_a_s3_Dyn32" localSheetId="7">[8]SB1A_1990!#REF!</definedName>
    <definedName name="CRF_Table1.A_a_s3_Dyn32">[8]SB1A_1990!#REF!</definedName>
    <definedName name="CRF_Table1.A_a_s3_Dyn33" localSheetId="0">[7]SB1A_1990!#REF!</definedName>
    <definedName name="CRF_Table1.A_a_s3_Dyn33" localSheetId="6">[8]SB1A_1990!#REF!</definedName>
    <definedName name="CRF_Table1.A_a_s3_Dyn33" localSheetId="7">[8]SB1A_1990!#REF!</definedName>
    <definedName name="CRF_Table1.A_a_s3_Dyn33">[8]SB1A_1990!#REF!</definedName>
    <definedName name="CRF_Table1s1_Dyn10">#REF!</definedName>
    <definedName name="CRF_Table1s1_Dyn11">#REF!</definedName>
    <definedName name="CRF_Table1s1_Dyn12">#REF!</definedName>
    <definedName name="CRF_Table1s1_Dyn13">#REF!</definedName>
    <definedName name="CRF_Table2_II_.Fs1_Dyn1A17">#REF!</definedName>
    <definedName name="CRF_Table2_II_.Fs1_Dyn1A19">#REF!</definedName>
    <definedName name="CRF_Table2_II_.Fs1_Dyn1A21">#REF!</definedName>
    <definedName name="CRF_Table2_II_.Fs1_Dyn1A23">#REF!</definedName>
    <definedName name="CRF_Table2_II_.Fs1_Dyn1A25">#REF!</definedName>
    <definedName name="CRF_Table2_II_.Fs1_Dyn1A27">#REF!</definedName>
    <definedName name="CRF_Table2_II_.Fs1_Dyn2A30">#REF!</definedName>
    <definedName name="CRF_Table2_II_.Fs1_Dyn2A32">#REF!</definedName>
    <definedName name="CRF_Table2_II_.Fs1_Main">#REF!</definedName>
    <definedName name="CRF_Table2_II_s1_Dyn100">#REF!</definedName>
    <definedName name="CRF_Table2_II_s1_Dyn101">#REF!</definedName>
    <definedName name="CRF_Table2_II_s1_Dyn102">#REF!</definedName>
    <definedName name="CRF_Table2_II_s1_Dyn103">#REF!</definedName>
    <definedName name="CRF_Table2_II_s1_Dyn104">#REF!</definedName>
    <definedName name="CRF_Table2_II_s1_Dyn105">#REF!</definedName>
    <definedName name="CRF_Table2_II_s1_Dyn106">#REF!</definedName>
    <definedName name="CRF_Table2_II_s1_Dyn107">#REF!</definedName>
    <definedName name="CRF_Table2_II_s1_Dyn108">#REF!</definedName>
    <definedName name="CRF_Table2_II_s1_Dyn109">#REF!</definedName>
    <definedName name="CRF_Table2_II_s1_Dyn110">#REF!</definedName>
    <definedName name="CRF_Table2_II_s1_Dyn111">#REF!</definedName>
    <definedName name="CRF_Table2_II_s1_Dyn112">#REF!</definedName>
    <definedName name="CRF_Table2_II_s1_Dyn113">#REF!</definedName>
    <definedName name="CRF_Table2_II_s1_Dyn114">#REF!</definedName>
    <definedName name="CRF_Table2_II_s1_Dyn115">#REF!</definedName>
    <definedName name="CRF_Table2_II_s1_Dyn116">#REF!</definedName>
    <definedName name="CRF_Table2_II_s1_Dyn117">#REF!</definedName>
    <definedName name="CRF_Table2_II_s1_Dyn118">#REF!</definedName>
    <definedName name="CRF_Table2_II_s1_Dyn119">#REF!</definedName>
    <definedName name="CRF_Table2_II_s1_Dyn120">#REF!</definedName>
    <definedName name="CRF_Table2_II_s1_Dyn200">#REF!</definedName>
    <definedName name="CRF_Table2_II_s1_Dyn201">#REF!</definedName>
    <definedName name="CRF_Table2_II_s1_Dyn202">#REF!</definedName>
    <definedName name="CRF_Table2_II_s1_Dyn203">#REF!</definedName>
    <definedName name="CRF_Table2_II_s1_Dyn204">#REF!</definedName>
    <definedName name="CRF_Table2_II_s1_Dyn205">#REF!</definedName>
    <definedName name="CRF_Table2_II_s1_Dyn206">#REF!</definedName>
    <definedName name="CRF_Table2_II_s1_Dyn207">#REF!</definedName>
    <definedName name="CRF_Table2_II_s1_Dyn208">#REF!</definedName>
    <definedName name="CRF_Table2_II_s1_Dyn209">#REF!</definedName>
    <definedName name="CRF_Table2_II_s1_Dyn210">#REF!</definedName>
    <definedName name="CRF_Table2_II_s1_Dyn211">#REF!</definedName>
    <definedName name="CRF_Table2_II_s1_Dyn212">#REF!</definedName>
    <definedName name="CRF_Table2_II_s1_Dyn213">#REF!</definedName>
    <definedName name="CRF_Table2_II_s1_Dyn214">#REF!</definedName>
    <definedName name="CRF_Table2_II_s1_Dyn215">#REF!</definedName>
    <definedName name="CRF_Table2_II_s1_Dyn216">#REF!</definedName>
    <definedName name="CRF_Table2_II_s1_Dyn217">#REF!</definedName>
    <definedName name="CRF_Table2_II_s1_Dyn218">#REF!</definedName>
    <definedName name="CRF_Table2_II_s1_Dyn219">#REF!</definedName>
    <definedName name="CRF_Table2_II_s1_Dyn220">#REF!</definedName>
    <definedName name="CRF_Table2_II_s1_Dyn300">#REF!</definedName>
    <definedName name="CRF_Table2_II_s1_Dyn301">#REF!</definedName>
    <definedName name="CRF_Table2_II_s1_Dyn302">#REF!</definedName>
    <definedName name="CRF_Table2_II_s1_Dyn303">#REF!</definedName>
    <definedName name="CRF_Table2_II_s1_Dyn304">#REF!</definedName>
    <definedName name="CRF_Table2_II_s1_Dyn305">#REF!</definedName>
    <definedName name="CRF_Table2_II_s1_Dyn306">#REF!</definedName>
    <definedName name="CRF_Table2_II_s1_Dyn307">#REF!</definedName>
    <definedName name="CRF_Table2_II_s1_Dyn308">#REF!</definedName>
    <definedName name="CRF_Table2_II_s1_Dyn309">#REF!</definedName>
    <definedName name="CRF_Table2_II_s1_Dyn310">#REF!</definedName>
    <definedName name="CRF_Table2_II_s1_Dyn311">#REF!</definedName>
    <definedName name="CRF_Table2_II_s1_Dyn312">#REF!</definedName>
    <definedName name="CRF_Table2_II_s1_Dyn313">#REF!</definedName>
    <definedName name="CRF_Table2_II_s1_Dyn314">#REF!</definedName>
    <definedName name="CRF_Table2_II_s1_Dyn315">#REF!</definedName>
    <definedName name="CRF_Table2_II_s1_Dyn316">#REF!</definedName>
    <definedName name="CRF_Table2_II_s1_Dyn317">#REF!</definedName>
    <definedName name="CRF_Table2_II_s1_Dyn318">#REF!</definedName>
    <definedName name="CRF_Table2_II_s1_Dyn319">#REF!</definedName>
    <definedName name="CRF_Table2_II_s1_Dyn320">#REF!</definedName>
    <definedName name="CRF_Table2_II_s1_DynE3">#REF!</definedName>
    <definedName name="CRF_Table2_II_s1_DynF8">#REF!</definedName>
    <definedName name="CRF_Table2_II_s1_DynG">#REF!</definedName>
    <definedName name="CRF_Table2_II_s1_Main">#REF!</definedName>
    <definedName name="CRF_Table4s1_Dyn1">#REF!</definedName>
    <definedName name="CRF_Table4s1_DynA20">#REF!</definedName>
    <definedName name="CRF_Table4s1_Main">#REF!</definedName>
    <definedName name="_xlnm.Print_Area" localSheetId="0">'0) Contents'!$A$5:$E$38</definedName>
    <definedName name="_xlnm.Print_Area" localSheetId="2">'1) Total'!$A$1:$CA$82</definedName>
  </definedNames>
  <calcPr calcId="125725"/>
</workbook>
</file>

<file path=xl/calcChain.xml><?xml version="1.0" encoding="utf-8"?>
<calcChain xmlns="http://schemas.openxmlformats.org/spreadsheetml/2006/main">
  <c r="AY11" i="76"/>
  <c r="AZ11"/>
  <c r="AZ31"/>
  <c r="BA11"/>
  <c r="BB11"/>
  <c r="BC11"/>
  <c r="BD11"/>
  <c r="BD31"/>
  <c r="BE11"/>
  <c r="AB65"/>
  <c r="AC65"/>
  <c r="AD65"/>
  <c r="AG65"/>
  <c r="AM65"/>
  <c r="AN65"/>
  <c r="AO65"/>
  <c r="AR65"/>
  <c r="AT65"/>
  <c r="AW65"/>
  <c r="AA65"/>
  <c r="BC20"/>
  <c r="BC31"/>
  <c r="BB20"/>
  <c r="BB31"/>
  <c r="BD20"/>
  <c r="BE20"/>
  <c r="BE31"/>
  <c r="BA20"/>
  <c r="BA31"/>
  <c r="AZ20"/>
  <c r="AY20"/>
  <c r="AY31"/>
  <c r="AG25" i="66"/>
  <c r="AH46" i="65"/>
  <c r="AS25" i="66"/>
  <c r="AT46" i="65"/>
  <c r="AB48"/>
  <c r="AC28" i="66"/>
  <c r="AD28"/>
  <c r="AE28"/>
  <c r="AE48" s="1"/>
  <c r="AF48" i="65"/>
  <c r="AG28" i="66"/>
  <c r="AH28"/>
  <c r="AH48"/>
  <c r="AI28"/>
  <c r="AJ48" i="65"/>
  <c r="AK28" i="66"/>
  <c r="AK48" s="1"/>
  <c r="AL28"/>
  <c r="AM28"/>
  <c r="AM48"/>
  <c r="AN48" i="65"/>
  <c r="AO28" i="66"/>
  <c r="C12" i="103"/>
  <c r="AQ28" i="66"/>
  <c r="AQ48" s="1"/>
  <c r="AR48" i="65"/>
  <c r="AS28" i="66"/>
  <c r="AT28"/>
  <c r="AT48" s="1"/>
  <c r="AU28"/>
  <c r="AU48" s="1"/>
  <c r="AV48" i="65"/>
  <c r="AW28" i="66"/>
  <c r="AW48" s="1"/>
  <c r="AX28"/>
  <c r="C12" i="71"/>
  <c r="BE66" i="76"/>
  <c r="BD66"/>
  <c r="BC66"/>
  <c r="BB66"/>
  <c r="BA66"/>
  <c r="AZ66"/>
  <c r="AY66"/>
  <c r="BE64"/>
  <c r="BD64"/>
  <c r="BC64"/>
  <c r="BB64"/>
  <c r="BA64"/>
  <c r="AZ64"/>
  <c r="AY64"/>
  <c r="BE63"/>
  <c r="BD63"/>
  <c r="BC63"/>
  <c r="BB63"/>
  <c r="BA63"/>
  <c r="AZ63"/>
  <c r="AY63"/>
  <c r="BE62"/>
  <c r="BD62"/>
  <c r="BC62"/>
  <c r="BB62"/>
  <c r="BA62"/>
  <c r="AZ62"/>
  <c r="AY62"/>
  <c r="BE61"/>
  <c r="BD61"/>
  <c r="BC61"/>
  <c r="BB61"/>
  <c r="BA61"/>
  <c r="AZ61"/>
  <c r="AY61"/>
  <c r="BE19"/>
  <c r="BD19"/>
  <c r="BC19"/>
  <c r="BB19"/>
  <c r="BA19"/>
  <c r="AZ19"/>
  <c r="AY19"/>
  <c r="BE18"/>
  <c r="BD18"/>
  <c r="BC18"/>
  <c r="BB18"/>
  <c r="BA18"/>
  <c r="AZ18"/>
  <c r="AY18"/>
  <c r="BE17"/>
  <c r="BD17"/>
  <c r="BC17"/>
  <c r="BB17"/>
  <c r="BA17"/>
  <c r="AZ17"/>
  <c r="AY17"/>
  <c r="BE16"/>
  <c r="BD16"/>
  <c r="BC16"/>
  <c r="BB16"/>
  <c r="BA16"/>
  <c r="AZ16"/>
  <c r="AY16"/>
  <c r="AX141" i="100"/>
  <c r="AT141"/>
  <c r="BD27"/>
  <c r="AS27"/>
  <c r="AR27"/>
  <c r="AK140"/>
  <c r="BB21"/>
  <c r="AM21"/>
  <c r="AD21"/>
  <c r="AV16"/>
  <c r="AO16"/>
  <c r="BB42"/>
  <c r="AN127"/>
  <c r="AF127"/>
  <c r="AB127"/>
  <c r="BD39"/>
  <c r="BC39"/>
  <c r="AZ39"/>
  <c r="AY39"/>
  <c r="AM125"/>
  <c r="AE125"/>
  <c r="AC41"/>
  <c r="BC38"/>
  <c r="AY38"/>
  <c r="AX124"/>
  <c r="BA37"/>
  <c r="AO123"/>
  <c r="AF122"/>
  <c r="BD43"/>
  <c r="AZ43"/>
  <c r="AP37"/>
  <c r="AM121"/>
  <c r="AL121"/>
  <c r="AG37"/>
  <c r="AD121"/>
  <c r="BB36"/>
  <c r="AP120"/>
  <c r="AD120"/>
  <c r="AV119"/>
  <c r="AC119"/>
  <c r="AW57" i="74"/>
  <c r="AS57"/>
  <c r="AO57"/>
  <c r="AK57"/>
  <c r="AH57"/>
  <c r="AG57"/>
  <c r="AF45"/>
  <c r="AU56"/>
  <c r="AQ56"/>
  <c r="AQ60" s="1"/>
  <c r="AO56"/>
  <c r="AN56"/>
  <c r="AK56"/>
  <c r="AG56"/>
  <c r="AD56"/>
  <c r="AC56"/>
  <c r="AC60" s="1"/>
  <c r="AX55"/>
  <c r="AX60" s="1"/>
  <c r="AW43"/>
  <c r="AW55"/>
  <c r="AO43"/>
  <c r="AK55"/>
  <c r="AI55"/>
  <c r="AI60" s="1"/>
  <c r="AG55"/>
  <c r="AG60" s="1"/>
  <c r="AB55"/>
  <c r="Z25"/>
  <c r="AS58"/>
  <c r="AP58"/>
  <c r="AK58"/>
  <c r="AG58"/>
  <c r="AC46"/>
  <c r="AA46" i="65"/>
  <c r="AM51" i="64"/>
  <c r="Z26"/>
  <c r="BA49"/>
  <c r="AS49"/>
  <c r="AK49"/>
  <c r="BD48"/>
  <c r="AV48"/>
  <c r="AN48"/>
  <c r="BE15"/>
  <c r="AY15"/>
  <c r="AN43" i="74"/>
  <c r="AY33" i="65"/>
  <c r="AZ33"/>
  <c r="BA33"/>
  <c r="BB33"/>
  <c r="BC33"/>
  <c r="BD33"/>
  <c r="BE33"/>
  <c r="AZ134" i="100"/>
  <c r="BA134"/>
  <c r="BB134"/>
  <c r="BC134"/>
  <c r="BD134"/>
  <c r="AZ135"/>
  <c r="BA135"/>
  <c r="BB135"/>
  <c r="BC135"/>
  <c r="BD135"/>
  <c r="Z113"/>
  <c r="AZ136"/>
  <c r="AY21"/>
  <c r="BA137"/>
  <c r="BC137"/>
  <c r="BC21"/>
  <c r="BD21"/>
  <c r="BB43"/>
  <c r="AT121"/>
  <c r="AP121"/>
  <c r="Z66"/>
  <c r="AY35"/>
  <c r="AZ35"/>
  <c r="BA35"/>
  <c r="BB35"/>
  <c r="BC35"/>
  <c r="BD35"/>
  <c r="AY36"/>
  <c r="AZ36"/>
  <c r="BA36"/>
  <c r="BC36"/>
  <c r="BD36"/>
  <c r="AY37"/>
  <c r="AZ37"/>
  <c r="BB37"/>
  <c r="BC37"/>
  <c r="BD37"/>
  <c r="AZ38"/>
  <c r="BA38"/>
  <c r="BB38"/>
  <c r="BD38"/>
  <c r="BA39"/>
  <c r="BB39"/>
  <c r="AY40"/>
  <c r="AZ40"/>
  <c r="BA40"/>
  <c r="BB40"/>
  <c r="BC40"/>
  <c r="BD40"/>
  <c r="AY41"/>
  <c r="AZ41"/>
  <c r="BA41"/>
  <c r="BB41"/>
  <c r="BC41"/>
  <c r="BD41"/>
  <c r="AY42"/>
  <c r="AZ42"/>
  <c r="BA42"/>
  <c r="BC42"/>
  <c r="BD42"/>
  <c r="AY43"/>
  <c r="BA43"/>
  <c r="BC43"/>
  <c r="AL120"/>
  <c r="AT120"/>
  <c r="AX120"/>
  <c r="AC123"/>
  <c r="AB40"/>
  <c r="AP124"/>
  <c r="AT124"/>
  <c r="AJ126"/>
  <c r="AC127"/>
  <c r="AG127"/>
  <c r="AJ127"/>
  <c r="AK127"/>
  <c r="AO127"/>
  <c r="AS127"/>
  <c r="AW127"/>
  <c r="AA39"/>
  <c r="BB27"/>
  <c r="AN140"/>
  <c r="AO21"/>
  <c r="AK21"/>
  <c r="AB21"/>
  <c r="AB49" s="1"/>
  <c r="AW21"/>
  <c r="AU21"/>
  <c r="AQ21"/>
  <c r="AI21"/>
  <c r="AG21"/>
  <c r="AE21"/>
  <c r="AA21"/>
  <c r="AX16"/>
  <c r="AT16"/>
  <c r="AM16"/>
  <c r="AK16"/>
  <c r="AK45"/>
  <c r="AG16"/>
  <c r="AE16"/>
  <c r="AE44"/>
  <c r="AD16"/>
  <c r="AW16"/>
  <c r="AU16"/>
  <c r="AP16"/>
  <c r="AI16"/>
  <c r="AC16"/>
  <c r="AC48"/>
  <c r="AA16"/>
  <c r="AV57" i="74"/>
  <c r="AN57"/>
  <c r="AJ57"/>
  <c r="AF57"/>
  <c r="AB57"/>
  <c r="AV56"/>
  <c r="AJ56"/>
  <c r="AF56"/>
  <c r="AB56"/>
  <c r="AV55"/>
  <c r="AN55"/>
  <c r="AW58"/>
  <c r="AR58"/>
  <c r="AN58"/>
  <c r="AJ58"/>
  <c r="AH58"/>
  <c r="AF58"/>
  <c r="AB58"/>
  <c r="BE24" i="66"/>
  <c r="BD24"/>
  <c r="BC24"/>
  <c r="BB24"/>
  <c r="BA24"/>
  <c r="AZ24"/>
  <c r="AY24"/>
  <c r="AU25"/>
  <c r="AU46"/>
  <c r="AS46"/>
  <c r="C10" i="103"/>
  <c r="AL25" i="66"/>
  <c r="AL46"/>
  <c r="AH25"/>
  <c r="AH46" s="1"/>
  <c r="AD25"/>
  <c r="AD46" s="1"/>
  <c r="AB46" i="65"/>
  <c r="C10" i="71"/>
  <c r="BE47" i="64"/>
  <c r="BB45"/>
  <c r="AB89" i="100"/>
  <c r="AC89"/>
  <c r="AD89"/>
  <c r="AE89"/>
  <c r="AF89"/>
  <c r="AG89"/>
  <c r="AH89"/>
  <c r="AI89"/>
  <c r="AJ89"/>
  <c r="AK89"/>
  <c r="AL89"/>
  <c r="AM89"/>
  <c r="AN89"/>
  <c r="AO89"/>
  <c r="AP89"/>
  <c r="AQ89"/>
  <c r="AR89"/>
  <c r="AB117"/>
  <c r="AC117"/>
  <c r="AD117"/>
  <c r="AE117"/>
  <c r="AF117"/>
  <c r="AG117"/>
  <c r="AH117"/>
  <c r="AI117"/>
  <c r="AJ117"/>
  <c r="AK117"/>
  <c r="AL117"/>
  <c r="AM117"/>
  <c r="AN117"/>
  <c r="AO117"/>
  <c r="AP117"/>
  <c r="AQ117"/>
  <c r="AR117"/>
  <c r="AB61"/>
  <c r="AC61"/>
  <c r="AD61"/>
  <c r="AE61"/>
  <c r="AF61"/>
  <c r="AG61"/>
  <c r="AH61"/>
  <c r="AI61"/>
  <c r="AJ61"/>
  <c r="AK61"/>
  <c r="AL61"/>
  <c r="AM61"/>
  <c r="AN61"/>
  <c r="AO61"/>
  <c r="AP61"/>
  <c r="AQ61"/>
  <c r="AR61"/>
  <c r="AC140"/>
  <c r="AR140"/>
  <c r="AN141"/>
  <c r="AR141"/>
  <c r="AB37" i="76"/>
  <c r="AC37"/>
  <c r="AD37"/>
  <c r="AE37"/>
  <c r="AF37"/>
  <c r="AG37"/>
  <c r="AH37"/>
  <c r="AI37"/>
  <c r="AJ37"/>
  <c r="AK37"/>
  <c r="AL37"/>
  <c r="AM37"/>
  <c r="AN37"/>
  <c r="AO37"/>
  <c r="AP37"/>
  <c r="AQ37"/>
  <c r="AR37"/>
  <c r="AB26"/>
  <c r="AC26"/>
  <c r="AD26"/>
  <c r="AE26"/>
  <c r="AF26"/>
  <c r="AG26"/>
  <c r="AH26"/>
  <c r="AI26"/>
  <c r="AJ26"/>
  <c r="AK26"/>
  <c r="AL26"/>
  <c r="AM26"/>
  <c r="AN26"/>
  <c r="AO26"/>
  <c r="AP26"/>
  <c r="AQ26"/>
  <c r="AR26"/>
  <c r="AS56" i="74"/>
  <c r="AB33"/>
  <c r="AC33"/>
  <c r="AD33"/>
  <c r="AE33"/>
  <c r="AF33"/>
  <c r="AG33"/>
  <c r="AH33"/>
  <c r="AI33"/>
  <c r="AJ33"/>
  <c r="AK33"/>
  <c r="AL33"/>
  <c r="AM33"/>
  <c r="AN33"/>
  <c r="AO33"/>
  <c r="AP33"/>
  <c r="AQ33"/>
  <c r="AR33"/>
  <c r="AD58"/>
  <c r="AE58"/>
  <c r="Z37"/>
  <c r="AT58"/>
  <c r="AV58"/>
  <c r="AC55"/>
  <c r="AE55"/>
  <c r="AS55"/>
  <c r="AT55"/>
  <c r="AU55"/>
  <c r="AE56"/>
  <c r="AH56"/>
  <c r="AI56"/>
  <c r="AL56"/>
  <c r="AM56"/>
  <c r="AT56"/>
  <c r="AD57"/>
  <c r="AE57"/>
  <c r="AI57"/>
  <c r="AL57"/>
  <c r="AQ57"/>
  <c r="AT57"/>
  <c r="AU57"/>
  <c r="AY41" i="66"/>
  <c r="AZ41"/>
  <c r="BA41"/>
  <c r="BA77"/>
  <c r="BB41"/>
  <c r="BC41"/>
  <c r="BD41"/>
  <c r="BE41"/>
  <c r="BE77"/>
  <c r="AY42"/>
  <c r="AZ42"/>
  <c r="BA42"/>
  <c r="BB42"/>
  <c r="BC78"/>
  <c r="BC42"/>
  <c r="BD42"/>
  <c r="BE42"/>
  <c r="AY43"/>
  <c r="AZ43"/>
  <c r="BA43"/>
  <c r="BB43"/>
  <c r="BB79"/>
  <c r="BC43"/>
  <c r="BD43"/>
  <c r="BE43"/>
  <c r="AY44"/>
  <c r="AZ44"/>
  <c r="BA44"/>
  <c r="BB44"/>
  <c r="BC44"/>
  <c r="BC80"/>
  <c r="BD44"/>
  <c r="BE44"/>
  <c r="AY45"/>
  <c r="AZ45"/>
  <c r="BA45"/>
  <c r="BB45"/>
  <c r="BC45"/>
  <c r="BC81"/>
  <c r="BD45"/>
  <c r="BE45"/>
  <c r="AY46"/>
  <c r="AZ46"/>
  <c r="AZ82"/>
  <c r="BA46"/>
  <c r="BB46"/>
  <c r="BC46"/>
  <c r="BD46"/>
  <c r="BD82"/>
  <c r="BE46"/>
  <c r="AY47"/>
  <c r="AZ47"/>
  <c r="BA47"/>
  <c r="BA83"/>
  <c r="BB47"/>
  <c r="BC47"/>
  <c r="BD47"/>
  <c r="BE47"/>
  <c r="BE83"/>
  <c r="AY48"/>
  <c r="AZ48"/>
  <c r="BA48"/>
  <c r="BB48"/>
  <c r="BC84"/>
  <c r="BC48"/>
  <c r="BD48"/>
  <c r="BE48"/>
  <c r="BE85"/>
  <c r="BD85"/>
  <c r="BC85"/>
  <c r="BB85"/>
  <c r="BA85"/>
  <c r="AZ85"/>
  <c r="BD84"/>
  <c r="BB84"/>
  <c r="AZ84"/>
  <c r="BD83"/>
  <c r="BC83"/>
  <c r="BB83"/>
  <c r="AZ83"/>
  <c r="BC82"/>
  <c r="BB82"/>
  <c r="BE81"/>
  <c r="BB81"/>
  <c r="BA81"/>
  <c r="BE80"/>
  <c r="BB80"/>
  <c r="BA80"/>
  <c r="BE79"/>
  <c r="BD79"/>
  <c r="BA79"/>
  <c r="AZ79"/>
  <c r="BE78"/>
  <c r="BD78"/>
  <c r="BA78"/>
  <c r="AZ78"/>
  <c r="BD77"/>
  <c r="BC77"/>
  <c r="BB77"/>
  <c r="AZ77"/>
  <c r="AY76"/>
  <c r="AZ76"/>
  <c r="BA76"/>
  <c r="BB76"/>
  <c r="BC76"/>
  <c r="BD76"/>
  <c r="BE76"/>
  <c r="AB76"/>
  <c r="AC76"/>
  <c r="AD76"/>
  <c r="AE76"/>
  <c r="AF76"/>
  <c r="AG76"/>
  <c r="AH76"/>
  <c r="AI76"/>
  <c r="AJ76"/>
  <c r="AK76"/>
  <c r="AL76"/>
  <c r="AM76"/>
  <c r="AN76"/>
  <c r="AO76"/>
  <c r="AP76"/>
  <c r="AQ76"/>
  <c r="AR76"/>
  <c r="AY64"/>
  <c r="AZ64"/>
  <c r="BA64"/>
  <c r="BB64"/>
  <c r="BC64"/>
  <c r="BD64"/>
  <c r="BE64"/>
  <c r="AB64"/>
  <c r="AC64"/>
  <c r="AD64"/>
  <c r="AE64"/>
  <c r="AF64"/>
  <c r="AG64"/>
  <c r="AH64"/>
  <c r="AI64"/>
  <c r="AJ64"/>
  <c r="AK64"/>
  <c r="AL64"/>
  <c r="AM64"/>
  <c r="AN64"/>
  <c r="AO64"/>
  <c r="AP64"/>
  <c r="AQ64"/>
  <c r="AR64"/>
  <c r="AY52"/>
  <c r="AZ52"/>
  <c r="BA52"/>
  <c r="BB52"/>
  <c r="BC52"/>
  <c r="BD52"/>
  <c r="BE52"/>
  <c r="AB52"/>
  <c r="AC52"/>
  <c r="AD52"/>
  <c r="AE52"/>
  <c r="AF52"/>
  <c r="AG52"/>
  <c r="AH52"/>
  <c r="AI52"/>
  <c r="AJ52"/>
  <c r="AK52"/>
  <c r="AL52"/>
  <c r="AM52"/>
  <c r="AN52"/>
  <c r="AO52"/>
  <c r="AP52"/>
  <c r="AQ52"/>
  <c r="AR52"/>
  <c r="AY40"/>
  <c r="AZ40"/>
  <c r="BA40"/>
  <c r="BB40"/>
  <c r="BC40"/>
  <c r="BD40"/>
  <c r="BE40"/>
  <c r="AB40"/>
  <c r="AC40"/>
  <c r="AD40"/>
  <c r="AE40"/>
  <c r="AF40"/>
  <c r="AG40"/>
  <c r="AH40"/>
  <c r="AI40"/>
  <c r="AJ40"/>
  <c r="AK40"/>
  <c r="AL40"/>
  <c r="AM40"/>
  <c r="AN40"/>
  <c r="AO40"/>
  <c r="AP40"/>
  <c r="AQ40"/>
  <c r="AR40"/>
  <c r="AL4"/>
  <c r="AM4"/>
  <c r="AN4"/>
  <c r="AO4"/>
  <c r="AP4"/>
  <c r="AQ4"/>
  <c r="AR4"/>
  <c r="AY64" i="65"/>
  <c r="AZ64"/>
  <c r="BA64"/>
  <c r="BB64"/>
  <c r="BC64"/>
  <c r="BD64"/>
  <c r="BE64"/>
  <c r="AB64"/>
  <c r="AC64"/>
  <c r="AD64"/>
  <c r="AE64"/>
  <c r="AF64"/>
  <c r="AG64"/>
  <c r="AH64"/>
  <c r="AI64"/>
  <c r="AJ64"/>
  <c r="AK64"/>
  <c r="AL64"/>
  <c r="AM64"/>
  <c r="AN64"/>
  <c r="AO64"/>
  <c r="AP64"/>
  <c r="AQ64"/>
  <c r="AR64"/>
  <c r="Z58"/>
  <c r="Z85" i="100"/>
  <c r="AU85"/>
  <c r="AB27"/>
  <c r="AV27"/>
  <c r="AN27"/>
  <c r="AO27"/>
  <c r="AF27"/>
  <c r="AW27"/>
  <c r="AJ27"/>
  <c r="AX43" i="74"/>
  <c r="Z28"/>
  <c r="AV37"/>
  <c r="AY32" i="64"/>
  <c r="AZ32"/>
  <c r="BA32"/>
  <c r="BB32"/>
  <c r="BC32"/>
  <c r="BD32"/>
  <c r="BE32"/>
  <c r="AB32"/>
  <c r="AC32"/>
  <c r="AD32"/>
  <c r="AE32"/>
  <c r="AF32"/>
  <c r="AG32"/>
  <c r="AH32"/>
  <c r="AI32"/>
  <c r="AJ32"/>
  <c r="AK32"/>
  <c r="AL32"/>
  <c r="AM32"/>
  <c r="AN32"/>
  <c r="AO32"/>
  <c r="AP32"/>
  <c r="AQ32"/>
  <c r="AR32"/>
  <c r="BC47"/>
  <c r="Z37"/>
  <c r="AW37"/>
  <c r="AD50"/>
  <c r="AL50"/>
  <c r="Z38"/>
  <c r="AM46" i="65"/>
  <c r="AD46"/>
  <c r="AK25" i="66"/>
  <c r="AK46" s="1"/>
  <c r="AZ77" i="65"/>
  <c r="BA77"/>
  <c r="BB77"/>
  <c r="BC77"/>
  <c r="BD77"/>
  <c r="BE77"/>
  <c r="AZ78"/>
  <c r="BA78"/>
  <c r="BB78"/>
  <c r="BC78"/>
  <c r="BD78"/>
  <c r="BE78"/>
  <c r="AZ79"/>
  <c r="BA79"/>
  <c r="BB79"/>
  <c r="BC79"/>
  <c r="BD79"/>
  <c r="BE79"/>
  <c r="AZ80"/>
  <c r="BA80"/>
  <c r="BB80"/>
  <c r="BC80"/>
  <c r="BD80"/>
  <c r="BE80"/>
  <c r="AZ81"/>
  <c r="BA81"/>
  <c r="BB81"/>
  <c r="BC81"/>
  <c r="BD81"/>
  <c r="BE81"/>
  <c r="AZ82"/>
  <c r="BA82"/>
  <c r="BB82"/>
  <c r="BC82"/>
  <c r="BD82"/>
  <c r="BE82"/>
  <c r="AZ83"/>
  <c r="BA83"/>
  <c r="BB83"/>
  <c r="BC83"/>
  <c r="BD83"/>
  <c r="BE83"/>
  <c r="AZ84"/>
  <c r="BA84"/>
  <c r="BB84"/>
  <c r="BC84"/>
  <c r="BD84"/>
  <c r="BE84"/>
  <c r="AZ85"/>
  <c r="BA85"/>
  <c r="BB85"/>
  <c r="BC85"/>
  <c r="BD85"/>
  <c r="BE85"/>
  <c r="BA10" i="74"/>
  <c r="BC9"/>
  <c r="AY9"/>
  <c r="BB6"/>
  <c r="AG33" i="100"/>
  <c r="AH33"/>
  <c r="AI33"/>
  <c r="AJ33"/>
  <c r="AK33"/>
  <c r="AL33"/>
  <c r="AM33"/>
  <c r="AN33"/>
  <c r="AO33"/>
  <c r="AP33"/>
  <c r="AQ33"/>
  <c r="AR33"/>
  <c r="AB33"/>
  <c r="AC33"/>
  <c r="AD33"/>
  <c r="AE33"/>
  <c r="AY5"/>
  <c r="AZ5"/>
  <c r="BA5"/>
  <c r="BB5"/>
  <c r="AB5"/>
  <c r="AC5"/>
  <c r="AD5"/>
  <c r="AE5"/>
  <c r="AF5"/>
  <c r="AG5"/>
  <c r="AH5"/>
  <c r="AI5"/>
  <c r="AJ5"/>
  <c r="AK5"/>
  <c r="AL5"/>
  <c r="AM5"/>
  <c r="AN5"/>
  <c r="AO5"/>
  <c r="AP5"/>
  <c r="AQ5"/>
  <c r="AB44" i="64"/>
  <c r="AC44"/>
  <c r="AD44"/>
  <c r="AE44"/>
  <c r="AF44"/>
  <c r="AG44"/>
  <c r="AH44"/>
  <c r="AI44"/>
  <c r="AJ44"/>
  <c r="AK44"/>
  <c r="AL44"/>
  <c r="AM44"/>
  <c r="AN44"/>
  <c r="AO44"/>
  <c r="AP44"/>
  <c r="AQ44"/>
  <c r="AR44"/>
  <c r="AB5" i="76"/>
  <c r="AC5"/>
  <c r="AD5"/>
  <c r="AE5"/>
  <c r="AF5"/>
  <c r="AG5"/>
  <c r="AH5"/>
  <c r="AI5"/>
  <c r="AJ5"/>
  <c r="AK5"/>
  <c r="AL5"/>
  <c r="AM5"/>
  <c r="AN5"/>
  <c r="AO5"/>
  <c r="AP5"/>
  <c r="AQ5"/>
  <c r="AR5"/>
  <c r="AY5"/>
  <c r="AZ5"/>
  <c r="BA5"/>
  <c r="BB5"/>
  <c r="BC5"/>
  <c r="BD5"/>
  <c r="BE5"/>
  <c r="AB15"/>
  <c r="AC15"/>
  <c r="AD15"/>
  <c r="AE15"/>
  <c r="AF15"/>
  <c r="AG15"/>
  <c r="AH15"/>
  <c r="AI15"/>
  <c r="AJ15"/>
  <c r="AK15"/>
  <c r="AL15"/>
  <c r="AM15"/>
  <c r="AN15"/>
  <c r="AO15"/>
  <c r="AP15"/>
  <c r="AQ15"/>
  <c r="AR15"/>
  <c r="AB48"/>
  <c r="AC48"/>
  <c r="AD48"/>
  <c r="AE48"/>
  <c r="AF48"/>
  <c r="AG48"/>
  <c r="AH48"/>
  <c r="AI48"/>
  <c r="AJ48"/>
  <c r="AK48"/>
  <c r="AL48"/>
  <c r="AM48"/>
  <c r="AN48"/>
  <c r="AO48"/>
  <c r="AP48"/>
  <c r="AQ48"/>
  <c r="AR48"/>
  <c r="AB60"/>
  <c r="AC60"/>
  <c r="AD60"/>
  <c r="AE60"/>
  <c r="AF60"/>
  <c r="AG60"/>
  <c r="AH60"/>
  <c r="AI60"/>
  <c r="AJ60"/>
  <c r="AK60"/>
  <c r="AL60"/>
  <c r="AM60"/>
  <c r="AN60"/>
  <c r="AO60"/>
  <c r="AP60"/>
  <c r="AQ60"/>
  <c r="AR60"/>
  <c r="AB5" i="74"/>
  <c r="AC5"/>
  <c r="AD5"/>
  <c r="AE5"/>
  <c r="AF5"/>
  <c r="AG5"/>
  <c r="AH5"/>
  <c r="AI5"/>
  <c r="AJ5"/>
  <c r="AK5"/>
  <c r="AL5"/>
  <c r="AM5"/>
  <c r="AN5"/>
  <c r="AO5"/>
  <c r="AP5"/>
  <c r="AQ5"/>
  <c r="AR5"/>
  <c r="AY5"/>
  <c r="AZ5"/>
  <c r="BA5"/>
  <c r="BB5"/>
  <c r="BC5"/>
  <c r="BD5"/>
  <c r="BE5"/>
  <c r="AY8"/>
  <c r="AZ8"/>
  <c r="BA8"/>
  <c r="BB8"/>
  <c r="BC8"/>
  <c r="BD8"/>
  <c r="BE8"/>
  <c r="AB15"/>
  <c r="AC15"/>
  <c r="AD15"/>
  <c r="AE15"/>
  <c r="AF15"/>
  <c r="AG15"/>
  <c r="AH15"/>
  <c r="AI15"/>
  <c r="AJ15"/>
  <c r="AK15"/>
  <c r="AL15"/>
  <c r="AM15"/>
  <c r="AN15"/>
  <c r="AO15"/>
  <c r="AP15"/>
  <c r="AQ15"/>
  <c r="AR15"/>
  <c r="AB24"/>
  <c r="AC24"/>
  <c r="AD24"/>
  <c r="AE24"/>
  <c r="AF24"/>
  <c r="AG24"/>
  <c r="AH24"/>
  <c r="AI24"/>
  <c r="AJ24"/>
  <c r="AK24"/>
  <c r="AL24"/>
  <c r="AM24"/>
  <c r="AN24"/>
  <c r="AO24"/>
  <c r="AP24"/>
  <c r="AQ24"/>
  <c r="AR24"/>
  <c r="AB42"/>
  <c r="AC42"/>
  <c r="AD42"/>
  <c r="AE42"/>
  <c r="AF42"/>
  <c r="AG42"/>
  <c r="AH42"/>
  <c r="AI42"/>
  <c r="AJ42"/>
  <c r="AK42"/>
  <c r="AL42"/>
  <c r="AM42"/>
  <c r="AN42"/>
  <c r="AO42"/>
  <c r="AP42"/>
  <c r="AQ42"/>
  <c r="AR42"/>
  <c r="AB54"/>
  <c r="AC54"/>
  <c r="AD54"/>
  <c r="AE54"/>
  <c r="AF54"/>
  <c r="AG54"/>
  <c r="AH54"/>
  <c r="AI54"/>
  <c r="AJ54"/>
  <c r="AK54"/>
  <c r="AL54"/>
  <c r="AM54"/>
  <c r="AN54"/>
  <c r="AO54"/>
  <c r="AP54"/>
  <c r="AQ54"/>
  <c r="AR54"/>
  <c r="AY54"/>
  <c r="AZ54"/>
  <c r="BA54"/>
  <c r="BB54"/>
  <c r="BC54"/>
  <c r="BD54"/>
  <c r="BE54"/>
  <c r="AB4" i="65"/>
  <c r="AC4"/>
  <c r="AD4"/>
  <c r="AE4"/>
  <c r="AF4"/>
  <c r="AG4"/>
  <c r="AH4"/>
  <c r="AI4"/>
  <c r="AJ4"/>
  <c r="AK4"/>
  <c r="AL4"/>
  <c r="AM4"/>
  <c r="AN4"/>
  <c r="AO4"/>
  <c r="AP4"/>
  <c r="AQ4"/>
  <c r="AR4"/>
  <c r="AY4"/>
  <c r="AZ4"/>
  <c r="BA4"/>
  <c r="BB4"/>
  <c r="BC4"/>
  <c r="BD4"/>
  <c r="BE4"/>
  <c r="AB40"/>
  <c r="AC40"/>
  <c r="AD40"/>
  <c r="AE40"/>
  <c r="AF40"/>
  <c r="AG40"/>
  <c r="AH40"/>
  <c r="AI40"/>
  <c r="AJ40"/>
  <c r="AK40"/>
  <c r="AL40"/>
  <c r="AM40"/>
  <c r="AN40"/>
  <c r="AO40"/>
  <c r="AP40"/>
  <c r="AQ40"/>
  <c r="AR40"/>
  <c r="AY40"/>
  <c r="AZ40"/>
  <c r="BA40"/>
  <c r="BB40"/>
  <c r="BC40"/>
  <c r="BD40"/>
  <c r="BE40"/>
  <c r="AB52"/>
  <c r="AC52"/>
  <c r="AD52"/>
  <c r="AE52"/>
  <c r="AF52"/>
  <c r="AG52"/>
  <c r="AH52"/>
  <c r="AI52"/>
  <c r="AJ52"/>
  <c r="AK52"/>
  <c r="AL52"/>
  <c r="AM52"/>
  <c r="AN52"/>
  <c r="AO52"/>
  <c r="AP52"/>
  <c r="AQ52"/>
  <c r="AR52"/>
  <c r="AY52"/>
  <c r="AZ52"/>
  <c r="BA52"/>
  <c r="BB52"/>
  <c r="BC52"/>
  <c r="BD52"/>
  <c r="BE52"/>
  <c r="AB76"/>
  <c r="AC76"/>
  <c r="AD76"/>
  <c r="AE76"/>
  <c r="AF76"/>
  <c r="AG76"/>
  <c r="AH76"/>
  <c r="AI76"/>
  <c r="AJ76"/>
  <c r="AK76"/>
  <c r="AL76"/>
  <c r="AM76"/>
  <c r="AN76"/>
  <c r="AO76"/>
  <c r="AP76"/>
  <c r="AQ76"/>
  <c r="AR76"/>
  <c r="AY76"/>
  <c r="AZ76"/>
  <c r="BA76"/>
  <c r="BB76"/>
  <c r="BC76"/>
  <c r="BD76"/>
  <c r="BE76"/>
  <c r="AL5" i="64"/>
  <c r="AM5"/>
  <c r="AN5"/>
  <c r="AO5"/>
  <c r="AP5"/>
  <c r="AQ5"/>
  <c r="AR5"/>
  <c r="AB20"/>
  <c r="AY20"/>
  <c r="AZ20"/>
  <c r="BA20"/>
  <c r="BB20"/>
  <c r="BC20"/>
  <c r="BD20"/>
  <c r="BE20"/>
  <c r="AZ10" i="74"/>
  <c r="BD9"/>
  <c r="AZ9"/>
  <c r="BD7"/>
  <c r="AZ7"/>
  <c r="BD6"/>
  <c r="BD11"/>
  <c r="AZ6"/>
  <c r="AZ11"/>
  <c r="AY10"/>
  <c r="BE9"/>
  <c r="BA9"/>
  <c r="BA7"/>
  <c r="BC6"/>
  <c r="AY6"/>
  <c r="AY11"/>
  <c r="BB10"/>
  <c r="BE7"/>
  <c r="BC10"/>
  <c r="BD10"/>
  <c r="BB7"/>
  <c r="BC7"/>
  <c r="BA6"/>
  <c r="BA11"/>
  <c r="BB9"/>
  <c r="BB11"/>
  <c r="BE6"/>
  <c r="BE11"/>
  <c r="BE10"/>
  <c r="BC11"/>
  <c r="AY7"/>
  <c r="AP46" i="65"/>
  <c r="AP25" i="66"/>
  <c r="D10" i="103" s="1"/>
  <c r="AT25" i="66"/>
  <c r="AT46"/>
  <c r="AC46" i="65"/>
  <c r="AC25" i="66"/>
  <c r="AC46" s="1"/>
  <c r="AG46"/>
  <c r="AG46" i="65"/>
  <c r="AK46"/>
  <c r="AS43" i="74"/>
  <c r="BB46" i="64"/>
  <c r="AK45" i="74"/>
  <c r="AV46" i="65"/>
  <c r="AA25" i="66"/>
  <c r="BB50" i="64"/>
  <c r="AO44" i="74"/>
  <c r="AJ44"/>
  <c r="AX50" i="64"/>
  <c r="AM25" i="66"/>
  <c r="AU45" i="74"/>
  <c r="AK43"/>
  <c r="AH45"/>
  <c r="BD47" i="64"/>
  <c r="AV25" i="66"/>
  <c r="AV46" s="1"/>
  <c r="AN44" i="74"/>
  <c r="AM44"/>
  <c r="AM50" i="64"/>
  <c r="AF44" i="74"/>
  <c r="AF43"/>
  <c r="AJ43"/>
  <c r="AE46" i="65"/>
  <c r="AE82"/>
  <c r="AE25" i="66"/>
  <c r="AE46" s="1"/>
  <c r="AI46" i="65"/>
  <c r="AI25" i="66"/>
  <c r="AI46" s="1"/>
  <c r="AQ46" i="65"/>
  <c r="AQ25" i="66"/>
  <c r="AQ46" s="1"/>
  <c r="AQ43" i="74"/>
  <c r="AV43"/>
  <c r="AC44"/>
  <c r="AP43"/>
  <c r="AV44"/>
  <c r="AH44"/>
  <c r="AB43"/>
  <c r="AO49" i="64"/>
  <c r="AK44" i="74"/>
  <c r="AL44"/>
  <c r="AU44"/>
  <c r="AG44"/>
  <c r="AE44"/>
  <c r="AD44"/>
  <c r="AB45"/>
  <c r="AQ44"/>
  <c r="AR44"/>
  <c r="AO48" i="64"/>
  <c r="AB46" i="74"/>
  <c r="BA45" i="64"/>
  <c r="AQ45" i="74"/>
  <c r="AW45"/>
  <c r="AV46"/>
  <c r="AT50" i="64"/>
  <c r="AP45" i="74"/>
  <c r="AU50" i="64"/>
  <c r="AP44" i="74"/>
  <c r="AW48" i="64"/>
  <c r="AU46" i="74"/>
  <c r="AG45"/>
  <c r="AT44"/>
  <c r="AI44"/>
  <c r="AW49" i="64"/>
  <c r="AW46" i="74"/>
  <c r="AQ50" i="64"/>
  <c r="AM45" i="74"/>
  <c r="AL45"/>
  <c r="AO46" i="65"/>
  <c r="AO25" i="66"/>
  <c r="AO46" s="1"/>
  <c r="BA46" i="64"/>
  <c r="AZ47"/>
  <c r="BA48"/>
  <c r="AS46" i="74"/>
  <c r="AS44"/>
  <c r="AD46"/>
  <c r="AI45"/>
  <c r="AT46"/>
  <c r="AB44"/>
  <c r="AT43"/>
  <c r="AZ49" i="64"/>
  <c r="AH46" i="74"/>
  <c r="AE46"/>
  <c r="AG46"/>
  <c r="AO45"/>
  <c r="AS45"/>
  <c r="AF46"/>
  <c r="AK46"/>
  <c r="AP50" i="64"/>
  <c r="AG49"/>
  <c r="AE45" i="74"/>
  <c r="AJ45"/>
  <c r="AC43"/>
  <c r="AX38" i="64"/>
  <c r="AP38"/>
  <c r="AT38"/>
  <c r="Z39"/>
  <c r="AF48"/>
  <c r="BE48"/>
  <c r="AK48"/>
  <c r="AT49"/>
  <c r="BB49"/>
  <c r="AW38"/>
  <c r="AS38"/>
  <c r="AR48"/>
  <c r="AG48"/>
  <c r="AB48"/>
  <c r="AU38"/>
  <c r="AQ38"/>
  <c r="AC20"/>
  <c r="AD20"/>
  <c r="AE20"/>
  <c r="AF20"/>
  <c r="AG20"/>
  <c r="AH20"/>
  <c r="AI20"/>
  <c r="AJ20"/>
  <c r="AK20"/>
  <c r="AL20"/>
  <c r="AM20"/>
  <c r="AN20"/>
  <c r="AO20"/>
  <c r="AP20"/>
  <c r="AQ20"/>
  <c r="AR20"/>
  <c r="BC50"/>
  <c r="BE49"/>
  <c r="Z27"/>
  <c r="AM27"/>
  <c r="Z24"/>
  <c r="AN24" s="1"/>
  <c r="BC45"/>
  <c r="AP39"/>
  <c r="BE38"/>
  <c r="BA38"/>
  <c r="BD38"/>
  <c r="AZ38"/>
  <c r="BC38"/>
  <c r="AY38"/>
  <c r="BB38"/>
  <c r="AI50"/>
  <c r="AU58" i="74"/>
  <c r="AU28"/>
  <c r="AQ58"/>
  <c r="AQ28"/>
  <c r="AR46"/>
  <c r="AM58"/>
  <c r="AM46"/>
  <c r="AI58"/>
  <c r="AI28"/>
  <c r="AI46"/>
  <c r="AX58"/>
  <c r="AX28"/>
  <c r="AX46"/>
  <c r="AX57"/>
  <c r="AX45"/>
  <c r="AJ46"/>
  <c r="AY50" i="64"/>
  <c r="BD46"/>
  <c r="AP49"/>
  <c r="AP37"/>
  <c r="AR37"/>
  <c r="AS37"/>
  <c r="AN46" i="74"/>
  <c r="AQ46"/>
  <c r="AX37" i="64"/>
  <c r="AV37"/>
  <c r="Z70" i="65"/>
  <c r="AV70"/>
  <c r="BC49" i="64"/>
  <c r="BD49"/>
  <c r="AM28" i="74"/>
  <c r="AC49" i="64"/>
  <c r="AZ48"/>
  <c r="AJ48"/>
  <c r="AX25" i="66"/>
  <c r="AX46" s="1"/>
  <c r="AX46" i="65"/>
  <c r="C10" i="90"/>
  <c r="AJ28" i="74"/>
  <c r="AK28"/>
  <c r="AE28"/>
  <c r="AN28"/>
  <c r="AO28"/>
  <c r="AM55"/>
  <c r="AR28"/>
  <c r="AP55"/>
  <c r="Z34"/>
  <c r="AU34"/>
  <c r="AA55"/>
  <c r="AP56"/>
  <c r="Z35"/>
  <c r="AU35"/>
  <c r="AQ55"/>
  <c r="AW141" i="100"/>
  <c r="AS141"/>
  <c r="AH141"/>
  <c r="AW140"/>
  <c r="AS140"/>
  <c r="AL140"/>
  <c r="AV55"/>
  <c r="AV56"/>
  <c r="AV57"/>
  <c r="AB55"/>
  <c r="AU44"/>
  <c r="AW55"/>
  <c r="AW56"/>
  <c r="AW57"/>
  <c r="AF56"/>
  <c r="AO55"/>
  <c r="AO57"/>
  <c r="AO56"/>
  <c r="AJ56"/>
  <c r="AS55"/>
  <c r="AS57"/>
  <c r="AS56"/>
  <c r="AN55"/>
  <c r="AK24" i="64"/>
  <c r="AJ24"/>
  <c r="AB24"/>
  <c r="AB28" i="74"/>
  <c r="AW139" i="100"/>
  <c r="AE50" i="64"/>
  <c r="AC28" i="74"/>
  <c r="AU141" i="100"/>
  <c r="AO140"/>
  <c r="AT39" i="64"/>
  <c r="AU39"/>
  <c r="AQ39"/>
  <c r="AR39"/>
  <c r="AX39"/>
  <c r="AV39"/>
  <c r="AM24"/>
  <c r="AF24"/>
  <c r="AR24"/>
  <c r="AN27"/>
  <c r="AC24"/>
  <c r="AO24"/>
  <c r="AA24"/>
  <c r="AH28" i="74"/>
  <c r="AF28"/>
  <c r="AL28"/>
  <c r="AV28"/>
  <c r="AS28"/>
  <c r="AD28"/>
  <c r="AT28"/>
  <c r="AW28"/>
  <c r="AK6" i="100"/>
  <c r="AK41" s="1"/>
  <c r="AV6"/>
  <c r="AV42" s="1"/>
  <c r="AU6"/>
  <c r="AU43" s="1"/>
  <c r="AM6"/>
  <c r="AI6"/>
  <c r="AI39" s="1"/>
  <c r="AE6"/>
  <c r="AN51" i="64"/>
  <c r="AR51"/>
  <c r="AV51"/>
  <c r="AI51"/>
  <c r="AP51"/>
  <c r="AQ51"/>
  <c r="AU51"/>
  <c r="AE51"/>
  <c r="AF141" i="100"/>
  <c r="AG141"/>
  <c r="AK141"/>
  <c r="AJ141"/>
  <c r="AB51" i="64"/>
  <c r="AT37"/>
  <c r="AT140" i="100"/>
  <c r="AV141"/>
  <c r="AJ51" i="64"/>
  <c r="AW6" i="100"/>
  <c r="AW37" s="1"/>
  <c r="AZ27"/>
  <c r="AC51" i="64"/>
  <c r="AQ140" i="100"/>
  <c r="AO141"/>
  <c r="BE45" i="64"/>
  <c r="BD45"/>
  <c r="AC6" i="100"/>
  <c r="AG27"/>
  <c r="AG57"/>
  <c r="AG140"/>
  <c r="AC141"/>
  <c r="AC27"/>
  <c r="AC55"/>
  <c r="AG85"/>
  <c r="AK27"/>
  <c r="AK139" s="1"/>
  <c r="AK85"/>
  <c r="AL6"/>
  <c r="AA85"/>
  <c r="AT85"/>
  <c r="AH85"/>
  <c r="AJ85"/>
  <c r="AP85"/>
  <c r="AB85"/>
  <c r="AS85"/>
  <c r="AF85"/>
  <c r="AE85"/>
  <c r="AI85"/>
  <c r="AF55" i="74"/>
  <c r="AJ55"/>
  <c r="AR56"/>
  <c r="Z27"/>
  <c r="AR27"/>
  <c r="AA57"/>
  <c r="AN57" i="100"/>
  <c r="AB56"/>
  <c r="AB57"/>
  <c r="AG6"/>
  <c r="AO6"/>
  <c r="AA27"/>
  <c r="AA56"/>
  <c r="AB140"/>
  <c r="AE27"/>
  <c r="AE55" s="1"/>
  <c r="AF140"/>
  <c r="AI27"/>
  <c r="AI56" s="1"/>
  <c r="AJ140"/>
  <c r="AQ27"/>
  <c r="AQ57"/>
  <c r="AR6"/>
  <c r="AQ6"/>
  <c r="AQ41"/>
  <c r="AJ55"/>
  <c r="AJ57"/>
  <c r="AI44"/>
  <c r="AE56"/>
  <c r="AU27"/>
  <c r="AV139" s="1"/>
  <c r="Z84"/>
  <c r="AK84"/>
  <c r="AM27"/>
  <c r="AV140"/>
  <c r="AA6"/>
  <c r="AA34"/>
  <c r="AI34"/>
  <c r="AG55"/>
  <c r="AB141"/>
  <c r="AE140"/>
  <c r="AF51" i="64"/>
  <c r="AA57" i="100"/>
  <c r="Z62"/>
  <c r="AE84"/>
  <c r="AM84"/>
  <c r="AO84"/>
  <c r="AQ84"/>
  <c r="AG84"/>
  <c r="AJ84"/>
  <c r="AC84"/>
  <c r="AF84"/>
  <c r="AU84"/>
  <c r="BA27"/>
  <c r="AS139"/>
  <c r="AR55"/>
  <c r="AR56"/>
  <c r="AR57"/>
  <c r="AP113"/>
  <c r="AQ141"/>
  <c r="AP141"/>
  <c r="AM141"/>
  <c r="AL141"/>
  <c r="AI141"/>
  <c r="AE141"/>
  <c r="AD141"/>
  <c r="BC27"/>
  <c r="AS6"/>
  <c r="AX119"/>
  <c r="AU140"/>
  <c r="AY27"/>
  <c r="AJ27" i="64"/>
  <c r="AO27"/>
  <c r="AI55" i="100"/>
  <c r="AJ139"/>
  <c r="AI57"/>
  <c r="AP70" i="65"/>
  <c r="AI27" i="74"/>
  <c r="AQ82" i="65"/>
  <c r="AM46" i="66"/>
  <c r="AR62" i="100"/>
  <c r="AO34"/>
  <c r="AK55"/>
  <c r="AK57"/>
  <c r="AK56"/>
  <c r="AZ45" i="64"/>
  <c r="BB47"/>
  <c r="BA47"/>
  <c r="AE48"/>
  <c r="BC48"/>
  <c r="BB48"/>
  <c r="Z25"/>
  <c r="AU49"/>
  <c r="AG50"/>
  <c r="AO50"/>
  <c r="AZ50"/>
  <c r="BA50"/>
  <c r="BD50"/>
  <c r="BE50"/>
  <c r="AB25" i="66"/>
  <c r="AB46" s="1"/>
  <c r="AF46" i="65"/>
  <c r="AF82" s="1"/>
  <c r="AF25" i="66"/>
  <c r="AF46"/>
  <c r="AJ46" i="65"/>
  <c r="AJ82" s="1"/>
  <c r="AJ25" i="66"/>
  <c r="AJ46" s="1"/>
  <c r="AN25"/>
  <c r="AN46" s="1"/>
  <c r="AN82" s="1"/>
  <c r="AN46" i="65"/>
  <c r="AL58" i="74"/>
  <c r="AL46"/>
  <c r="AO58"/>
  <c r="AP46"/>
  <c r="AO46"/>
  <c r="AD43"/>
  <c r="AD55"/>
  <c r="AE43"/>
  <c r="AH55"/>
  <c r="AH43"/>
  <c r="AI43"/>
  <c r="AL55"/>
  <c r="AL43"/>
  <c r="AM43"/>
  <c r="AX44"/>
  <c r="AX56"/>
  <c r="AC57"/>
  <c r="AC45"/>
  <c r="AD45"/>
  <c r="AR57"/>
  <c r="AR45"/>
  <c r="AU24" i="64"/>
  <c r="AI24"/>
  <c r="AQ24"/>
  <c r="AV24"/>
  <c r="AG24"/>
  <c r="AW24"/>
  <c r="AE24"/>
  <c r="AS24"/>
  <c r="AM85" i="100"/>
  <c r="AR85"/>
  <c r="AV85"/>
  <c r="AL85"/>
  <c r="AC85"/>
  <c r="AW85"/>
  <c r="AN85"/>
  <c r="AD85"/>
  <c r="AX85"/>
  <c r="AO85"/>
  <c r="AQ85"/>
  <c r="AR55" i="74"/>
  <c r="AR43"/>
  <c r="AA56"/>
  <c r="Z26"/>
  <c r="AM57"/>
  <c r="AN45"/>
  <c r="Z36"/>
  <c r="AU36" s="1"/>
  <c r="AP57"/>
  <c r="AU49" i="100"/>
  <c r="AU113"/>
  <c r="AR113"/>
  <c r="AW113"/>
  <c r="AQ113"/>
  <c r="AX113"/>
  <c r="AV113"/>
  <c r="AT113"/>
  <c r="AS113"/>
  <c r="AE128"/>
  <c r="AO49"/>
  <c r="AS34"/>
  <c r="AE30"/>
  <c r="AE49"/>
  <c r="AA49"/>
  <c r="Z77"/>
  <c r="AW77" s="1"/>
  <c r="AB133"/>
  <c r="AG82" i="65"/>
  <c r="AF25" i="64"/>
  <c r="BB15"/>
  <c r="AA47" i="100"/>
  <c r="AI47"/>
  <c r="AA52"/>
  <c r="AO51"/>
  <c r="AX46"/>
  <c r="AB54"/>
  <c r="Z100"/>
  <c r="AP47"/>
  <c r="AA46"/>
  <c r="AZ46" i="64"/>
  <c r="AE119" i="100"/>
  <c r="AI119"/>
  <c r="AM119"/>
  <c r="AQ119"/>
  <c r="AU119"/>
  <c r="AC130"/>
  <c r="AR130"/>
  <c r="AF129"/>
  <c r="AV129"/>
  <c r="AB135"/>
  <c r="AB51"/>
  <c r="AR135"/>
  <c r="AB134"/>
  <c r="AR134"/>
  <c r="AA40"/>
  <c r="AX127"/>
  <c r="AW43"/>
  <c r="AT127"/>
  <c r="AS43"/>
  <c r="AP127"/>
  <c r="AO43"/>
  <c r="AL127"/>
  <c r="AK43"/>
  <c r="AH127"/>
  <c r="AG43"/>
  <c r="AD127"/>
  <c r="AC43"/>
  <c r="AC126"/>
  <c r="AB42"/>
  <c r="AV125"/>
  <c r="AU41"/>
  <c r="AR125"/>
  <c r="AN125"/>
  <c r="AM41"/>
  <c r="AJ125"/>
  <c r="AI41"/>
  <c r="AF125"/>
  <c r="AE41"/>
  <c r="AU124"/>
  <c r="AQ124"/>
  <c r="Z96"/>
  <c r="AM124"/>
  <c r="AI124"/>
  <c r="AE124"/>
  <c r="AX123"/>
  <c r="AW39"/>
  <c r="AT123"/>
  <c r="AS39"/>
  <c r="AP123"/>
  <c r="AO39"/>
  <c r="AL123"/>
  <c r="AK39"/>
  <c r="AH123"/>
  <c r="AD123"/>
  <c r="AW120"/>
  <c r="AO120"/>
  <c r="AG120"/>
  <c r="AW122"/>
  <c r="AS122"/>
  <c r="AR38"/>
  <c r="AO122"/>
  <c r="AK122"/>
  <c r="AG122"/>
  <c r="AC122"/>
  <c r="AB38"/>
  <c r="AX121"/>
  <c r="AV131"/>
  <c r="AR131"/>
  <c r="AN131"/>
  <c r="AJ131"/>
  <c r="AF131"/>
  <c r="AB131"/>
  <c r="AU132"/>
  <c r="AQ132"/>
  <c r="AM132"/>
  <c r="AI132"/>
  <c r="AE132"/>
  <c r="Z76"/>
  <c r="AA48"/>
  <c r="BC138"/>
  <c r="AY138"/>
  <c r="AU138"/>
  <c r="AU54"/>
  <c r="AQ138"/>
  <c r="AM138"/>
  <c r="AM54"/>
  <c r="AI138"/>
  <c r="AE138"/>
  <c r="AE54"/>
  <c r="BD137"/>
  <c r="AZ137"/>
  <c r="AV137"/>
  <c r="AR137"/>
  <c r="AN137"/>
  <c r="AJ137"/>
  <c r="AF137"/>
  <c r="AB137"/>
  <c r="AB53"/>
  <c r="BA136"/>
  <c r="AW136"/>
  <c r="AW52"/>
  <c r="AS136"/>
  <c r="AO136"/>
  <c r="AO52"/>
  <c r="AK136"/>
  <c r="AK52"/>
  <c r="AG136"/>
  <c r="AG52"/>
  <c r="AC136"/>
  <c r="AF43"/>
  <c r="AU42"/>
  <c r="AM42"/>
  <c r="AE42"/>
  <c r="AL41"/>
  <c r="AD41"/>
  <c r="AS40"/>
  <c r="AK40"/>
  <c r="AC40"/>
  <c r="AR39"/>
  <c r="AB39"/>
  <c r="AQ38"/>
  <c r="AI38"/>
  <c r="AA38"/>
  <c r="AH37"/>
  <c r="AW36"/>
  <c r="AO36"/>
  <c r="AG46"/>
  <c r="Z68"/>
  <c r="AB119"/>
  <c r="Z63"/>
  <c r="AB125"/>
  <c r="Z69"/>
  <c r="AA41"/>
  <c r="AD130"/>
  <c r="AD46"/>
  <c r="AH130"/>
  <c r="AK130"/>
  <c r="AO130"/>
  <c r="AS130"/>
  <c r="AW130"/>
  <c r="AC129"/>
  <c r="AG129"/>
  <c r="AG45"/>
  <c r="AK129"/>
  <c r="AO129"/>
  <c r="AS129"/>
  <c r="AW129"/>
  <c r="AW45"/>
  <c r="AC135"/>
  <c r="AG135"/>
  <c r="AK135"/>
  <c r="AO135"/>
  <c r="AS135"/>
  <c r="AW135"/>
  <c r="AC134"/>
  <c r="AG50"/>
  <c r="AK134"/>
  <c r="AK50"/>
  <c r="AO134"/>
  <c r="AO50"/>
  <c r="AS134"/>
  <c r="AW134"/>
  <c r="AW50"/>
  <c r="AB126"/>
  <c r="Z70"/>
  <c r="AQ125"/>
  <c r="Z97"/>
  <c r="AS97"/>
  <c r="AV120"/>
  <c r="AU36"/>
  <c r="AR120"/>
  <c r="AN120"/>
  <c r="AM36"/>
  <c r="AJ120"/>
  <c r="AI36"/>
  <c r="AF120"/>
  <c r="AE36"/>
  <c r="AD66"/>
  <c r="AH66"/>
  <c r="AL66"/>
  <c r="AP66"/>
  <c r="AT66"/>
  <c r="AX66"/>
  <c r="AE66"/>
  <c r="AI66"/>
  <c r="AM66"/>
  <c r="AQ66"/>
  <c r="AU66"/>
  <c r="AJ66"/>
  <c r="AR66"/>
  <c r="AC66"/>
  <c r="AK66"/>
  <c r="AS66"/>
  <c r="AA66"/>
  <c r="AF66"/>
  <c r="AN66"/>
  <c r="AV66"/>
  <c r="AQ121"/>
  <c r="Z93"/>
  <c r="AT93" s="1"/>
  <c r="Z75"/>
  <c r="AJ75"/>
  <c r="AU131"/>
  <c r="AQ131"/>
  <c r="AM131"/>
  <c r="AI131"/>
  <c r="AX132"/>
  <c r="AX48"/>
  <c r="AT132"/>
  <c r="AT48"/>
  <c r="AP132"/>
  <c r="Z104"/>
  <c r="AP48"/>
  <c r="AL132"/>
  <c r="AH132"/>
  <c r="AD132"/>
  <c r="AD48"/>
  <c r="Z80"/>
  <c r="AV80"/>
  <c r="AX138"/>
  <c r="AT138"/>
  <c r="AP138"/>
  <c r="Z110"/>
  <c r="AU110" s="1"/>
  <c r="AL138"/>
  <c r="AH138"/>
  <c r="AD138"/>
  <c r="AU137"/>
  <c r="AQ137"/>
  <c r="AM137"/>
  <c r="AI137"/>
  <c r="AE137"/>
  <c r="AV136"/>
  <c r="AR136"/>
  <c r="AN136"/>
  <c r="AJ136"/>
  <c r="AF136"/>
  <c r="AB136"/>
  <c r="AB52"/>
  <c r="AU35"/>
  <c r="AM35"/>
  <c r="AE35"/>
  <c r="AW46"/>
  <c r="AM53"/>
  <c r="AK51"/>
  <c r="AB50"/>
  <c r="AO66"/>
  <c r="Z91"/>
  <c r="AV91"/>
  <c r="AE130"/>
  <c r="AE46"/>
  <c r="AI130"/>
  <c r="AI46"/>
  <c r="AL130"/>
  <c r="Z102"/>
  <c r="AW102"/>
  <c r="AP130"/>
  <c r="AT130"/>
  <c r="AX130"/>
  <c r="AD129"/>
  <c r="AD45"/>
  <c r="AH129"/>
  <c r="AL129"/>
  <c r="AP129"/>
  <c r="Z101"/>
  <c r="AQ101" s="1"/>
  <c r="AP45"/>
  <c r="AT129"/>
  <c r="AX129"/>
  <c r="AX45"/>
  <c r="AD135"/>
  <c r="AH135"/>
  <c r="AL135"/>
  <c r="AP135"/>
  <c r="AT135"/>
  <c r="AX135"/>
  <c r="AY135"/>
  <c r="AD134"/>
  <c r="AH134"/>
  <c r="AL134"/>
  <c r="AP134"/>
  <c r="Z106"/>
  <c r="AX106" s="1"/>
  <c r="AT134"/>
  <c r="AX134"/>
  <c r="AY134"/>
  <c r="Z64"/>
  <c r="AA36"/>
  <c r="AV127"/>
  <c r="AR127"/>
  <c r="AU126"/>
  <c r="Z98"/>
  <c r="AQ126"/>
  <c r="AM126"/>
  <c r="AI126"/>
  <c r="AE126"/>
  <c r="AX125"/>
  <c r="AT125"/>
  <c r="AP125"/>
  <c r="AL125"/>
  <c r="AH125"/>
  <c r="AW124"/>
  <c r="AS124"/>
  <c r="AO124"/>
  <c r="AK124"/>
  <c r="AG124"/>
  <c r="AV123"/>
  <c r="AR123"/>
  <c r="AN123"/>
  <c r="AJ123"/>
  <c r="AF123"/>
  <c r="AU120"/>
  <c r="AQ120"/>
  <c r="Z92"/>
  <c r="AM120"/>
  <c r="AL36"/>
  <c r="AI120"/>
  <c r="AE120"/>
  <c r="AU122"/>
  <c r="AQ122"/>
  <c r="Z94"/>
  <c r="AM122"/>
  <c r="AI122"/>
  <c r="AE122"/>
  <c r="AB121"/>
  <c r="AA37"/>
  <c r="Z65"/>
  <c r="AF121"/>
  <c r="AE37"/>
  <c r="AJ121"/>
  <c r="AI37"/>
  <c r="AN121"/>
  <c r="AM37"/>
  <c r="AR121"/>
  <c r="AQ37"/>
  <c r="AV121"/>
  <c r="AU37"/>
  <c r="AX131"/>
  <c r="AT131"/>
  <c r="AP131"/>
  <c r="Z103"/>
  <c r="AQ103"/>
  <c r="AL131"/>
  <c r="AH131"/>
  <c r="AD131"/>
  <c r="AW132"/>
  <c r="AW48"/>
  <c r="AS132"/>
  <c r="AO132"/>
  <c r="AK132"/>
  <c r="AK48"/>
  <c r="AG132"/>
  <c r="AG76"/>
  <c r="AG48"/>
  <c r="AC132"/>
  <c r="Z82"/>
  <c r="AK82"/>
  <c r="AA54"/>
  <c r="BA138"/>
  <c r="AW138"/>
  <c r="AW54"/>
  <c r="AS138"/>
  <c r="AO138"/>
  <c r="AO54"/>
  <c r="AK138"/>
  <c r="AK54"/>
  <c r="AG54"/>
  <c r="AG138"/>
  <c r="AC138"/>
  <c r="BB137"/>
  <c r="AX137"/>
  <c r="AT137"/>
  <c r="AP137"/>
  <c r="Z109"/>
  <c r="AQ109"/>
  <c r="AL137"/>
  <c r="AH137"/>
  <c r="AD137"/>
  <c r="BC136"/>
  <c r="AY136"/>
  <c r="AU136"/>
  <c r="AU52"/>
  <c r="AQ136"/>
  <c r="AQ52"/>
  <c r="AM136"/>
  <c r="AM52"/>
  <c r="AI136"/>
  <c r="AE136"/>
  <c r="AE52"/>
  <c r="AR43"/>
  <c r="AJ43"/>
  <c r="AB43"/>
  <c r="AI42"/>
  <c r="AA42"/>
  <c r="AW40"/>
  <c r="AO40"/>
  <c r="AG40"/>
  <c r="AM38"/>
  <c r="AE38"/>
  <c r="AT37"/>
  <c r="AL37"/>
  <c r="AD37"/>
  <c r="AS36"/>
  <c r="AK36"/>
  <c r="AC36"/>
  <c r="AR35"/>
  <c r="AU47"/>
  <c r="AM47"/>
  <c r="AE47"/>
  <c r="AW51"/>
  <c r="AG51"/>
  <c r="AG66"/>
  <c r="Z107"/>
  <c r="AR107"/>
  <c r="AD119"/>
  <c r="AC35"/>
  <c r="AG35"/>
  <c r="AL119"/>
  <c r="AK35"/>
  <c r="AP119"/>
  <c r="AO35"/>
  <c r="AT119"/>
  <c r="AS35"/>
  <c r="AW35"/>
  <c r="AB130"/>
  <c r="AF130"/>
  <c r="AJ130"/>
  <c r="AM130"/>
  <c r="AM46"/>
  <c r="AQ130"/>
  <c r="AQ102"/>
  <c r="AU130"/>
  <c r="AU102"/>
  <c r="AU46"/>
  <c r="Z73"/>
  <c r="AD73"/>
  <c r="AA45"/>
  <c r="AE129"/>
  <c r="AE45"/>
  <c r="AI129"/>
  <c r="AI45"/>
  <c r="AM129"/>
  <c r="AM45"/>
  <c r="AQ129"/>
  <c r="AU129"/>
  <c r="AU45"/>
  <c r="Z79"/>
  <c r="AB79"/>
  <c r="AA51"/>
  <c r="AE135"/>
  <c r="AE51"/>
  <c r="AI135"/>
  <c r="AI51"/>
  <c r="AM135"/>
  <c r="AM79"/>
  <c r="AM51"/>
  <c r="AQ135"/>
  <c r="AU135"/>
  <c r="AU51"/>
  <c r="Z78"/>
  <c r="AN78" s="1"/>
  <c r="AA50"/>
  <c r="AE134"/>
  <c r="AE50"/>
  <c r="AI134"/>
  <c r="AM134"/>
  <c r="AM50"/>
  <c r="AQ134"/>
  <c r="AU134"/>
  <c r="AU50"/>
  <c r="Z81"/>
  <c r="AU81"/>
  <c r="AA53"/>
  <c r="AB123"/>
  <c r="Z67"/>
  <c r="AR67"/>
  <c r="AU127"/>
  <c r="AQ127"/>
  <c r="Z99"/>
  <c r="AV99"/>
  <c r="AM127"/>
  <c r="AL43"/>
  <c r="AI127"/>
  <c r="AH43"/>
  <c r="AE127"/>
  <c r="AD43"/>
  <c r="AX126"/>
  <c r="AW42"/>
  <c r="AT126"/>
  <c r="AS42"/>
  <c r="AP126"/>
  <c r="AO42"/>
  <c r="AL126"/>
  <c r="AK42"/>
  <c r="AH126"/>
  <c r="AG42"/>
  <c r="AD126"/>
  <c r="AC42"/>
  <c r="AW125"/>
  <c r="AS125"/>
  <c r="AR41"/>
  <c r="AO125"/>
  <c r="AK125"/>
  <c r="AG125"/>
  <c r="AF41"/>
  <c r="AC125"/>
  <c r="AB41"/>
  <c r="AV124"/>
  <c r="AU40"/>
  <c r="AR124"/>
  <c r="AQ40"/>
  <c r="AN124"/>
  <c r="AM40"/>
  <c r="AJ124"/>
  <c r="AI40"/>
  <c r="AF124"/>
  <c r="AE40"/>
  <c r="AU123"/>
  <c r="AQ123"/>
  <c r="Z95"/>
  <c r="AS95" s="1"/>
  <c r="AM123"/>
  <c r="AL39"/>
  <c r="AI123"/>
  <c r="AE123"/>
  <c r="AX122"/>
  <c r="AW38"/>
  <c r="AT122"/>
  <c r="AS38"/>
  <c r="AP122"/>
  <c r="AO38"/>
  <c r="AL122"/>
  <c r="AK38"/>
  <c r="AH122"/>
  <c r="AG38"/>
  <c r="AD122"/>
  <c r="AC38"/>
  <c r="AC121"/>
  <c r="AB37"/>
  <c r="AG121"/>
  <c r="AF37"/>
  <c r="AK121"/>
  <c r="AJ37"/>
  <c r="AO121"/>
  <c r="AN37"/>
  <c r="AS121"/>
  <c r="AR37"/>
  <c r="AW131"/>
  <c r="AW103"/>
  <c r="AW47"/>
  <c r="AS131"/>
  <c r="AS103"/>
  <c r="AO131"/>
  <c r="AK131"/>
  <c r="AK47"/>
  <c r="AG131"/>
  <c r="AG75"/>
  <c r="AG47"/>
  <c r="AC131"/>
  <c r="AC47"/>
  <c r="AV132"/>
  <c r="AR132"/>
  <c r="AR76"/>
  <c r="AJ132"/>
  <c r="AF132"/>
  <c r="AB132"/>
  <c r="AV138"/>
  <c r="AV110"/>
  <c r="AR138"/>
  <c r="AR110"/>
  <c r="AN138"/>
  <c r="AN82"/>
  <c r="AJ138"/>
  <c r="AF138"/>
  <c r="AF82"/>
  <c r="AB138"/>
  <c r="AW137"/>
  <c r="AW109"/>
  <c r="AW53"/>
  <c r="AS137"/>
  <c r="AO137"/>
  <c r="AO53"/>
  <c r="AK137"/>
  <c r="AK53"/>
  <c r="AG137"/>
  <c r="AG53"/>
  <c r="AC137"/>
  <c r="AX136"/>
  <c r="AT136"/>
  <c r="AP136"/>
  <c r="Z108"/>
  <c r="AR108" s="1"/>
  <c r="AL136"/>
  <c r="AH136"/>
  <c r="AD136"/>
  <c r="AQ43"/>
  <c r="AI43"/>
  <c r="AA43"/>
  <c r="AW41"/>
  <c r="AO41"/>
  <c r="AG41"/>
  <c r="AV40"/>
  <c r="AU39"/>
  <c r="AM39"/>
  <c r="AE39"/>
  <c r="AL38"/>
  <c r="AS37"/>
  <c r="AK37"/>
  <c r="AC37"/>
  <c r="AR36"/>
  <c r="AB36"/>
  <c r="AQ35"/>
  <c r="AI35"/>
  <c r="AA35"/>
  <c r="AU48"/>
  <c r="AM48"/>
  <c r="AE48"/>
  <c r="AD47"/>
  <c r="AK46"/>
  <c r="AU53"/>
  <c r="AE53"/>
  <c r="Z71"/>
  <c r="AL71"/>
  <c r="AB66"/>
  <c r="Z74"/>
  <c r="AO74"/>
  <c r="AD70"/>
  <c r="AH70"/>
  <c r="AL70"/>
  <c r="AP70"/>
  <c r="AT70"/>
  <c r="AF70"/>
  <c r="AK70"/>
  <c r="AQ70"/>
  <c r="AV70"/>
  <c r="AG70"/>
  <c r="AM70"/>
  <c r="AR70"/>
  <c r="AW70"/>
  <c r="AC70"/>
  <c r="AI70"/>
  <c r="AN70"/>
  <c r="AS70"/>
  <c r="AX70"/>
  <c r="AA70"/>
  <c r="AO70"/>
  <c r="AU70"/>
  <c r="AB70"/>
  <c r="AE70"/>
  <c r="AJ70"/>
  <c r="AF79"/>
  <c r="AV74"/>
  <c r="AR74"/>
  <c r="AS109"/>
  <c r="AV82"/>
  <c r="AC75"/>
  <c r="AW75"/>
  <c r="AQ99"/>
  <c r="AA81"/>
  <c r="AQ106"/>
  <c r="AQ107"/>
  <c r="AE79"/>
  <c r="AA79"/>
  <c r="AL81"/>
  <c r="AP81"/>
  <c r="AT109"/>
  <c r="AX109"/>
  <c r="AC82"/>
  <c r="AS82"/>
  <c r="AD75"/>
  <c r="AL75"/>
  <c r="AP103"/>
  <c r="AT94"/>
  <c r="AX94"/>
  <c r="AQ94"/>
  <c r="AU94"/>
  <c r="AP94"/>
  <c r="AR94"/>
  <c r="AV94"/>
  <c r="AW94"/>
  <c r="AS94"/>
  <c r="AD64"/>
  <c r="AH64"/>
  <c r="AL64"/>
  <c r="AP64"/>
  <c r="AT64"/>
  <c r="AX64"/>
  <c r="AE64"/>
  <c r="AI64"/>
  <c r="AM64"/>
  <c r="AQ64"/>
  <c r="AU64"/>
  <c r="AF64"/>
  <c r="AN64"/>
  <c r="AV64"/>
  <c r="AG64"/>
  <c r="AO64"/>
  <c r="AW64"/>
  <c r="AB64"/>
  <c r="AJ64"/>
  <c r="AR64"/>
  <c r="AA64"/>
  <c r="AK64"/>
  <c r="AS64"/>
  <c r="AC64"/>
  <c r="AP106"/>
  <c r="AP79"/>
  <c r="AL79"/>
  <c r="AX102"/>
  <c r="AI81"/>
  <c r="AQ81"/>
  <c r="AU109"/>
  <c r="AL82"/>
  <c r="AP82"/>
  <c r="AT110"/>
  <c r="AX104"/>
  <c r="AM75"/>
  <c r="AA75"/>
  <c r="AW106"/>
  <c r="AG78"/>
  <c r="AW79"/>
  <c r="AS107"/>
  <c r="AK79"/>
  <c r="AC79"/>
  <c r="AW101"/>
  <c r="AW74"/>
  <c r="AS102"/>
  <c r="AJ81"/>
  <c r="AN81"/>
  <c r="AR109"/>
  <c r="AV109"/>
  <c r="AI82"/>
  <c r="AN75"/>
  <c r="AR103"/>
  <c r="AV103"/>
  <c r="AF78"/>
  <c r="AJ79"/>
  <c r="AR101"/>
  <c r="AV102"/>
  <c r="AR102"/>
  <c r="AP78"/>
  <c r="AX82"/>
  <c r="AS79"/>
  <c r="AH74"/>
  <c r="AS63"/>
  <c r="AB75"/>
  <c r="AR75"/>
  <c r="AV75"/>
  <c r="AT96"/>
  <c r="AX96"/>
  <c r="AQ96"/>
  <c r="AU96"/>
  <c r="AR96"/>
  <c r="AV96"/>
  <c r="AS96"/>
  <c r="AP96"/>
  <c r="AW96"/>
  <c r="AI79"/>
  <c r="AD71"/>
  <c r="AH71"/>
  <c r="AQ71"/>
  <c r="AU71"/>
  <c r="AB71"/>
  <c r="AE71"/>
  <c r="AI71"/>
  <c r="AM71"/>
  <c r="AV71"/>
  <c r="AA71"/>
  <c r="AF71"/>
  <c r="AN71"/>
  <c r="AS71"/>
  <c r="AW71"/>
  <c r="AO71"/>
  <c r="AC71"/>
  <c r="AT71"/>
  <c r="AX71"/>
  <c r="AR82"/>
  <c r="AO75"/>
  <c r="AJ67"/>
  <c r="AN67"/>
  <c r="AC67"/>
  <c r="AG67"/>
  <c r="AS67"/>
  <c r="AW67"/>
  <c r="AT67"/>
  <c r="AB67"/>
  <c r="AU67"/>
  <c r="AH67"/>
  <c r="AI67"/>
  <c r="AQ67"/>
  <c r="AT82"/>
  <c r="AH81"/>
  <c r="AP109"/>
  <c r="AT81"/>
  <c r="AX81"/>
  <c r="AG82"/>
  <c r="AW82"/>
  <c r="AX75"/>
  <c r="AD78"/>
  <c r="AX107"/>
  <c r="AT79"/>
  <c r="AP107"/>
  <c r="AT74"/>
  <c r="AE74"/>
  <c r="AH82"/>
  <c r="AU103"/>
  <c r="AR93"/>
  <c r="AP93"/>
  <c r="AQ97"/>
  <c r="AO78"/>
  <c r="AK78"/>
  <c r="AW107"/>
  <c r="AF69"/>
  <c r="AJ69"/>
  <c r="AN69"/>
  <c r="AR69"/>
  <c r="AV69"/>
  <c r="AG69"/>
  <c r="AL69"/>
  <c r="AQ69"/>
  <c r="AW69"/>
  <c r="AC69"/>
  <c r="AH69"/>
  <c r="AM69"/>
  <c r="AS69"/>
  <c r="AX69"/>
  <c r="AA69"/>
  <c r="AD69"/>
  <c r="AI69"/>
  <c r="AO69"/>
  <c r="AT69"/>
  <c r="AB69"/>
  <c r="AP69"/>
  <c r="AU69"/>
  <c r="AE69"/>
  <c r="AK69"/>
  <c r="AE82"/>
  <c r="AR78"/>
  <c r="AV79"/>
  <c r="AR79"/>
  <c r="AN79"/>
  <c r="AG74"/>
  <c r="AT107"/>
  <c r="AX79"/>
  <c r="AD82"/>
  <c r="AB82"/>
  <c r="AJ82"/>
  <c r="AS75"/>
  <c r="AG81"/>
  <c r="AS81"/>
  <c r="AW81"/>
  <c r="AK75"/>
  <c r="AU95"/>
  <c r="AU74"/>
  <c r="AE75"/>
  <c r="AD81"/>
  <c r="AO82"/>
  <c r="AA82"/>
  <c r="AH75"/>
  <c r="AT75"/>
  <c r="AF65"/>
  <c r="AJ65"/>
  <c r="AN65"/>
  <c r="AR65"/>
  <c r="AV65"/>
  <c r="AC65"/>
  <c r="AG65"/>
  <c r="AK65"/>
  <c r="AO65"/>
  <c r="AS65"/>
  <c r="AW65"/>
  <c r="AH65"/>
  <c r="AP65"/>
  <c r="AX65"/>
  <c r="AI65"/>
  <c r="AQ65"/>
  <c r="AD65"/>
  <c r="AL65"/>
  <c r="AT65"/>
  <c r="AB65"/>
  <c r="AU65"/>
  <c r="AE65"/>
  <c r="AA65"/>
  <c r="AM65"/>
  <c r="AT92"/>
  <c r="AX92"/>
  <c r="AQ92"/>
  <c r="AU92"/>
  <c r="AR92"/>
  <c r="AV92"/>
  <c r="AP92"/>
  <c r="AS92"/>
  <c r="AW92"/>
  <c r="AT98"/>
  <c r="AX98"/>
  <c r="AQ98"/>
  <c r="AU98"/>
  <c r="AR98"/>
  <c r="AV98"/>
  <c r="AW98"/>
  <c r="AP98"/>
  <c r="AS98"/>
  <c r="AX78"/>
  <c r="AH78"/>
  <c r="AH79"/>
  <c r="AD79"/>
  <c r="AX101"/>
  <c r="AT101"/>
  <c r="AE81"/>
  <c r="AM81"/>
  <c r="AI75"/>
  <c r="AQ75"/>
  <c r="AW78"/>
  <c r="AS78"/>
  <c r="AC78"/>
  <c r="AO79"/>
  <c r="AG79"/>
  <c r="AD68"/>
  <c r="AH68"/>
  <c r="AL68"/>
  <c r="AP68"/>
  <c r="AT68"/>
  <c r="AX68"/>
  <c r="AE68"/>
  <c r="AI68"/>
  <c r="AF68"/>
  <c r="AM68"/>
  <c r="AR68"/>
  <c r="AW68"/>
  <c r="AA68"/>
  <c r="AG68"/>
  <c r="AN68"/>
  <c r="AS68"/>
  <c r="AB68"/>
  <c r="AJ68"/>
  <c r="AO68"/>
  <c r="AU68"/>
  <c r="AQ68"/>
  <c r="AV68"/>
  <c r="AC68"/>
  <c r="AK68"/>
  <c r="AC80"/>
  <c r="AQ82"/>
  <c r="AF75"/>
  <c r="AV78"/>
  <c r="AJ78"/>
  <c r="AV107"/>
  <c r="AP100"/>
  <c r="AW100"/>
  <c r="AX100"/>
  <c r="AT100"/>
  <c r="AU100"/>
  <c r="AS73"/>
  <c r="AB73"/>
  <c r="AC73"/>
  <c r="AR63"/>
  <c r="AK63"/>
  <c r="AD63"/>
  <c r="AE63"/>
  <c r="AP63"/>
  <c r="AQ63"/>
  <c r="AF63"/>
  <c r="AV63"/>
  <c r="AO63"/>
  <c r="AL63"/>
  <c r="AM63"/>
  <c r="AX63"/>
  <c r="AN63"/>
  <c r="AG63"/>
  <c r="AW63"/>
  <c r="AB63"/>
  <c r="AH63"/>
  <c r="AI63"/>
  <c r="AC26" i="74"/>
  <c r="AL26"/>
  <c r="AG26"/>
  <c r="AD26"/>
  <c r="AJ26"/>
  <c r="AE26"/>
  <c r="AN26"/>
  <c r="AK26"/>
  <c r="AI26"/>
  <c r="AX26"/>
  <c r="AB26"/>
  <c r="AM26"/>
  <c r="AW26"/>
  <c r="AR26"/>
  <c r="AF26"/>
  <c r="AQ26"/>
  <c r="AV26"/>
  <c r="AP26"/>
  <c r="AT26"/>
  <c r="AO26"/>
  <c r="AU26"/>
  <c r="AS26"/>
  <c r="AA26"/>
  <c r="AC63" i="100"/>
  <c r="AN73"/>
  <c r="AU63"/>
  <c r="AT63"/>
  <c r="AU91"/>
  <c r="AP91"/>
  <c r="AT91"/>
  <c r="AR91"/>
  <c r="AW91"/>
  <c r="AQ91"/>
  <c r="AS91"/>
  <c r="AW80"/>
  <c r="AI80"/>
  <c r="AB80"/>
  <c r="AL80"/>
  <c r="AD80"/>
  <c r="AO80"/>
  <c r="AG80"/>
  <c r="AA80"/>
  <c r="AF80"/>
  <c r="AR80"/>
  <c r="AM80"/>
  <c r="AX80"/>
  <c r="AP80"/>
  <c r="AN80"/>
  <c r="AU80"/>
  <c r="AQ80"/>
  <c r="AE80"/>
  <c r="AT80"/>
  <c r="AK80"/>
  <c r="AS80"/>
  <c r="AU76"/>
  <c r="AE76"/>
  <c r="AN76"/>
  <c r="AP76"/>
  <c r="AH76"/>
  <c r="AW76"/>
  <c r="AS76"/>
  <c r="AO76"/>
  <c r="AJ76"/>
  <c r="AB76"/>
  <c r="AM76"/>
  <c r="AA76"/>
  <c r="AT76"/>
  <c r="AL76"/>
  <c r="AC76"/>
  <c r="AQ76"/>
  <c r="AD76"/>
  <c r="AK76"/>
  <c r="AV76"/>
  <c r="AA63"/>
  <c r="AI76"/>
  <c r="AS108"/>
  <c r="AQ108"/>
  <c r="AU108"/>
  <c r="AV108"/>
  <c r="AT108"/>
  <c r="AF76"/>
  <c r="AJ80"/>
  <c r="AX76"/>
  <c r="AQ93"/>
  <c r="AS93"/>
  <c r="AU93"/>
  <c r="AW93"/>
  <c r="AX93"/>
  <c r="AV93"/>
  <c r="AX97"/>
  <c r="AR97"/>
  <c r="AP97"/>
  <c r="AV97"/>
  <c r="AT97"/>
  <c r="AU97"/>
  <c r="AW97"/>
  <c r="AH26" i="74"/>
  <c r="AT104" i="100"/>
  <c r="AP104"/>
  <c r="AW104"/>
  <c r="AS104"/>
  <c r="AR104"/>
  <c r="AU104"/>
  <c r="AJ63"/>
  <c r="AH80"/>
  <c r="AV104"/>
  <c r="AQ49"/>
  <c r="AQ77"/>
  <c r="AQ51"/>
  <c r="AQ50"/>
  <c r="AQ53"/>
  <c r="AQ54"/>
  <c r="AT44"/>
  <c r="AU128"/>
  <c r="AT45"/>
  <c r="AT46"/>
  <c r="AT47"/>
  <c r="AI49"/>
  <c r="AI30"/>
  <c r="AI77"/>
  <c r="AI52"/>
  <c r="AI54"/>
  <c r="AI53"/>
  <c r="AI50"/>
  <c r="AU107"/>
  <c r="AR99"/>
  <c r="AE78"/>
  <c r="AA78"/>
  <c r="AQ79"/>
  <c r="AU101"/>
  <c r="AS110"/>
  <c r="AW110"/>
  <c r="AA77"/>
  <c r="AG77"/>
  <c r="AM78"/>
  <c r="AN82" i="65"/>
  <c r="AB82"/>
  <c r="AC82"/>
  <c r="AT102" i="100"/>
  <c r="AP102"/>
  <c r="AU77"/>
  <c r="AA30"/>
  <c r="Z72"/>
  <c r="AA44"/>
  <c r="AG49"/>
  <c r="AG30"/>
  <c r="AC62"/>
  <c r="AE62"/>
  <c r="AP84"/>
  <c r="AL84"/>
  <c r="AD84"/>
  <c r="AN84"/>
  <c r="AH84"/>
  <c r="AA84"/>
  <c r="AQ39"/>
  <c r="AQ62"/>
  <c r="AX47"/>
  <c r="AX44"/>
  <c r="AM30"/>
  <c r="AM57"/>
  <c r="AW30"/>
  <c r="AX35" i="74"/>
  <c r="AR35"/>
  <c r="BE46" i="64"/>
  <c r="AI49"/>
  <c r="AY49"/>
  <c r="AR126" i="100"/>
  <c r="AD124"/>
  <c r="AW123"/>
  <c r="AN132"/>
  <c r="AY137"/>
  <c r="BA15" i="64"/>
  <c r="BB52" s="1"/>
  <c r="AD125" i="100"/>
  <c r="AW66"/>
  <c r="AZ138"/>
  <c r="BC15" i="64"/>
  <c r="AI125" i="100"/>
  <c r="AL124"/>
  <c r="AH120"/>
  <c r="AQ78"/>
  <c r="AB78"/>
  <c r="AU79"/>
  <c r="AQ73"/>
  <c r="AM73"/>
  <c r="AX103"/>
  <c r="AL78"/>
  <c r="AX73"/>
  <c r="AP101"/>
  <c r="AP110"/>
  <c r="AW108"/>
  <c r="AB81"/>
  <c r="AV81"/>
  <c r="AP108"/>
  <c r="AO81"/>
  <c r="AA73"/>
  <c r="AX110"/>
  <c r="AQ104"/>
  <c r="AS101"/>
  <c r="AR81"/>
  <c r="AR73"/>
  <c r="AK81"/>
  <c r="AC81"/>
  <c r="AF81"/>
  <c r="AE73"/>
  <c r="AP75"/>
  <c r="AU75"/>
  <c r="AW73"/>
  <c r="AC124"/>
  <c r="AM43"/>
  <c r="AO37"/>
  <c r="AH121"/>
  <c r="AE43"/>
  <c r="AI78"/>
  <c r="AR106"/>
  <c r="AT78"/>
  <c r="AU82"/>
  <c r="AS41"/>
  <c r="BD136"/>
  <c r="AG134"/>
  <c r="BB136"/>
  <c r="AD82" i="65"/>
  <c r="AH82"/>
  <c r="AL46"/>
  <c r="AL82" s="1"/>
  <c r="AS46"/>
  <c r="AS70"/>
  <c r="AO82"/>
  <c r="AU46"/>
  <c r="AV82"/>
  <c r="AW62" i="100"/>
  <c r="AS62"/>
  <c r="AB77"/>
  <c r="AU25" i="64"/>
  <c r="AH25"/>
  <c r="AD25"/>
  <c r="AO25"/>
  <c r="AT27" i="74"/>
  <c r="AI62" i="100"/>
  <c r="AW84"/>
  <c r="AS84"/>
  <c r="AR84"/>
  <c r="AN139"/>
  <c r="AU57"/>
  <c r="AK62"/>
  <c r="AA55"/>
  <c r="AE34"/>
  <c r="AV35" i="74"/>
  <c r="BA21" i="100"/>
  <c r="AS119"/>
  <c r="AV126"/>
  <c r="AG123"/>
  <c r="AR122"/>
  <c r="AE131"/>
  <c r="BB138"/>
  <c r="AN119"/>
  <c r="BD138"/>
  <c r="AW119"/>
  <c r="AZ21"/>
  <c r="AL60" i="74"/>
  <c r="AN60"/>
  <c r="AE60"/>
  <c r="AU60"/>
  <c r="AM60"/>
  <c r="AF60"/>
  <c r="AQ36"/>
  <c r="AT36"/>
  <c r="AW36"/>
  <c r="AR34"/>
  <c r="AQ34"/>
  <c r="AW35"/>
  <c r="AS35"/>
  <c r="AS36"/>
  <c r="AV36"/>
  <c r="AP36"/>
  <c r="AR36"/>
  <c r="AP35"/>
  <c r="AX36"/>
  <c r="AQ35"/>
  <c r="AA60"/>
  <c r="AH60"/>
  <c r="AP60"/>
  <c r="AP37"/>
  <c r="AC27"/>
  <c r="AS27"/>
  <c r="AF27"/>
  <c r="AP27"/>
  <c r="AH27"/>
  <c r="AB27"/>
  <c r="AT34"/>
  <c r="AP34"/>
  <c r="AS37"/>
  <c r="AR60"/>
  <c r="AG27"/>
  <c r="AM27"/>
  <c r="AQ27"/>
  <c r="AJ27"/>
  <c r="AU27"/>
  <c r="AQ37"/>
  <c r="AT37"/>
  <c r="AV60"/>
  <c r="AL27"/>
  <c r="AD27"/>
  <c r="AK27"/>
  <c r="AA27"/>
  <c r="AX34"/>
  <c r="AV34"/>
  <c r="AX37"/>
  <c r="AU37"/>
  <c r="AR37"/>
  <c r="AB74" i="100"/>
  <c r="AT103"/>
  <c r="AQ110"/>
  <c r="AQ55"/>
  <c r="AG62"/>
  <c r="AP28" i="74"/>
  <c r="AT99" i="100"/>
  <c r="AU78"/>
  <c r="AK77"/>
  <c r="AV118"/>
  <c r="AP82" i="65"/>
  <c r="AG28" i="74"/>
  <c r="AL62" i="100"/>
  <c r="AO77"/>
  <c r="AJ60" i="74"/>
  <c r="AT60"/>
  <c r="AG71" i="100"/>
  <c r="AK71"/>
  <c r="AJ71"/>
  <c r="AR71"/>
  <c r="AP71"/>
  <c r="AX108"/>
  <c r="AM82"/>
  <c r="AC44"/>
  <c r="AM44"/>
  <c r="AX128"/>
  <c r="AK82" i="65"/>
  <c r="AW49" i="100"/>
  <c r="AK49"/>
  <c r="AP44"/>
  <c r="AP46"/>
  <c r="AW44"/>
  <c r="AG44"/>
  <c r="AK44"/>
  <c r="AK30"/>
  <c r="AM49"/>
  <c r="AM77"/>
  <c r="AA25" i="64"/>
  <c r="AI25"/>
  <c r="AN25"/>
  <c r="AW25"/>
  <c r="AL25"/>
  <c r="AT25"/>
  <c r="AX27" i="74"/>
  <c r="AV27"/>
  <c r="AN27"/>
  <c r="AE27"/>
  <c r="AX84" i="100"/>
  <c r="AB84"/>
  <c r="AI84"/>
  <c r="AV84"/>
  <c r="Z83"/>
  <c r="AE83"/>
  <c r="AF139"/>
  <c r="AB139"/>
  <c r="AW34"/>
  <c r="AL42"/>
  <c r="AW34" i="74"/>
  <c r="AS34"/>
  <c r="AT35"/>
  <c r="BC27" i="64"/>
  <c r="AF27"/>
  <c r="AL21" i="100"/>
  <c r="AM133"/>
  <c r="AF126"/>
  <c r="AS16"/>
  <c r="AS46"/>
  <c r="AJ21"/>
  <c r="AJ51"/>
  <c r="AL16"/>
  <c r="AM128"/>
  <c r="AC21"/>
  <c r="AH124"/>
  <c r="AA46" i="66"/>
  <c r="Z58" s="1"/>
  <c r="BE84"/>
  <c r="BA84"/>
  <c r="D10" i="71"/>
  <c r="AZ80" i="66"/>
  <c r="AY82" i="65"/>
  <c r="AI82"/>
  <c r="AP46" i="66"/>
  <c r="BD80"/>
  <c r="BB78"/>
  <c r="BE82"/>
  <c r="BA82"/>
  <c r="BD81"/>
  <c r="AZ81"/>
  <c r="BC79"/>
  <c r="D10" i="90"/>
  <c r="AV101" i="100"/>
  <c r="AB51" i="76"/>
  <c r="AB63"/>
  <c r="AF51"/>
  <c r="AF63"/>
  <c r="AJ51"/>
  <c r="AJ63"/>
  <c r="AN51"/>
  <c r="AN63"/>
  <c r="AR51"/>
  <c r="AR63"/>
  <c r="AV51"/>
  <c r="AV63"/>
  <c r="AB61"/>
  <c r="AB49"/>
  <c r="AF61"/>
  <c r="AF49"/>
  <c r="AJ61"/>
  <c r="AJ49"/>
  <c r="AN61"/>
  <c r="AN49"/>
  <c r="AR61"/>
  <c r="AR49"/>
  <c r="AV49"/>
  <c r="AV61"/>
  <c r="AB62"/>
  <c r="AB50"/>
  <c r="AF50"/>
  <c r="AF62"/>
  <c r="AJ50"/>
  <c r="AJ62"/>
  <c r="AN62"/>
  <c r="AN50"/>
  <c r="AR62"/>
  <c r="AR50"/>
  <c r="AV50"/>
  <c r="AV62"/>
  <c r="AC51"/>
  <c r="AC63"/>
  <c r="AG63"/>
  <c r="AG51"/>
  <c r="AK63"/>
  <c r="AK51"/>
  <c r="AO63"/>
  <c r="AO51"/>
  <c r="AS51"/>
  <c r="AS63"/>
  <c r="AW63"/>
  <c r="AW51"/>
  <c r="AC61"/>
  <c r="AC49"/>
  <c r="AG61"/>
  <c r="AG49"/>
  <c r="AK61"/>
  <c r="AK49"/>
  <c r="AO49"/>
  <c r="AO61"/>
  <c r="AS61"/>
  <c r="AS49"/>
  <c r="AW61"/>
  <c r="AW49"/>
  <c r="AC62"/>
  <c r="AC50"/>
  <c r="AG62"/>
  <c r="AG50"/>
  <c r="AK62"/>
  <c r="AK50"/>
  <c r="AO62"/>
  <c r="AO50"/>
  <c r="AS62"/>
  <c r="AS50"/>
  <c r="AW62"/>
  <c r="AW50"/>
  <c r="AD63"/>
  <c r="AD51"/>
  <c r="AH63"/>
  <c r="AH51"/>
  <c r="AL63"/>
  <c r="AL51"/>
  <c r="AP63"/>
  <c r="Z40"/>
  <c r="AS40" s="1"/>
  <c r="AP51"/>
  <c r="AT63"/>
  <c r="AT51"/>
  <c r="AX63"/>
  <c r="AX51"/>
  <c r="AD61"/>
  <c r="AD49"/>
  <c r="AH61"/>
  <c r="AH49"/>
  <c r="AL61"/>
  <c r="AL49"/>
  <c r="AP61"/>
  <c r="AP49"/>
  <c r="Z38"/>
  <c r="AU38"/>
  <c r="AT61"/>
  <c r="AT49"/>
  <c r="AX61"/>
  <c r="AX49"/>
  <c r="AD62"/>
  <c r="AD50"/>
  <c r="AH62"/>
  <c r="AH50"/>
  <c r="AL62"/>
  <c r="AL50"/>
  <c r="AP62"/>
  <c r="AP50"/>
  <c r="Z39"/>
  <c r="AU39"/>
  <c r="AT62"/>
  <c r="AT50"/>
  <c r="AX62"/>
  <c r="AX50"/>
  <c r="AA63"/>
  <c r="Z29"/>
  <c r="AM29" s="1"/>
  <c r="AE63"/>
  <c r="AE51"/>
  <c r="AI63"/>
  <c r="AI51"/>
  <c r="AM63"/>
  <c r="AM51"/>
  <c r="AQ63"/>
  <c r="AQ51"/>
  <c r="AU63"/>
  <c r="AU51"/>
  <c r="AA61"/>
  <c r="Z27"/>
  <c r="AE27"/>
  <c r="AE61"/>
  <c r="AE49"/>
  <c r="AI49"/>
  <c r="AI61"/>
  <c r="AM61"/>
  <c r="AM49"/>
  <c r="AQ61"/>
  <c r="AQ49"/>
  <c r="AU61"/>
  <c r="AU49"/>
  <c r="AA62"/>
  <c r="Z28"/>
  <c r="AW28"/>
  <c r="AE50"/>
  <c r="AE62"/>
  <c r="AI50"/>
  <c r="AI62"/>
  <c r="AM50"/>
  <c r="AM62"/>
  <c r="AQ50"/>
  <c r="AQ62"/>
  <c r="AU50"/>
  <c r="AU62"/>
  <c r="AO27"/>
  <c r="AX27" i="66"/>
  <c r="AV27"/>
  <c r="AW27"/>
  <c r="AW45" i="65"/>
  <c r="AV45"/>
  <c r="AW45" i="66"/>
  <c r="AV45"/>
  <c r="AR45" i="65"/>
  <c r="AT45"/>
  <c r="AL41" i="66"/>
  <c r="AF41"/>
  <c r="AE41"/>
  <c r="AT41"/>
  <c r="AQ41"/>
  <c r="AQ45"/>
  <c r="AS45"/>
  <c r="AM41"/>
  <c r="AS41"/>
  <c r="D5" i="103"/>
  <c r="AP41" i="66"/>
  <c r="Z65" s="1"/>
  <c r="AC41"/>
  <c r="AH41"/>
  <c r="AH53" s="1"/>
  <c r="AQ45" i="65"/>
  <c r="AD41" i="66"/>
  <c r="AO41"/>
  <c r="AK41"/>
  <c r="AR41"/>
  <c r="AR45"/>
  <c r="D5" i="71"/>
  <c r="AJ41" i="66"/>
  <c r="AI41"/>
  <c r="AN41"/>
  <c r="AG41"/>
  <c r="AB41"/>
  <c r="AS45" i="65"/>
  <c r="AU45"/>
  <c r="AV44"/>
  <c r="AW44"/>
  <c r="AU45" i="66"/>
  <c r="AW21"/>
  <c r="AV44"/>
  <c r="AV41"/>
  <c r="AO45"/>
  <c r="AM45" i="65"/>
  <c r="AO45"/>
  <c r="AU41" i="66"/>
  <c r="AW41"/>
  <c r="AL45"/>
  <c r="AN45"/>
  <c r="AL45" i="65"/>
  <c r="AN45"/>
  <c r="AO16" i="66"/>
  <c r="AP45" i="65"/>
  <c r="AH45"/>
  <c r="AH81" s="1"/>
  <c r="AJ45"/>
  <c r="AK45" i="66"/>
  <c r="AM45"/>
  <c r="AI45"/>
  <c r="AK45" i="65"/>
  <c r="AG45"/>
  <c r="AI45"/>
  <c r="AI57" s="1"/>
  <c r="AH45" i="66"/>
  <c r="AD45" i="65"/>
  <c r="AF45"/>
  <c r="AE45" i="66"/>
  <c r="AC45" i="65"/>
  <c r="AC81" s="1"/>
  <c r="AC16" i="66"/>
  <c r="AC43" s="1"/>
  <c r="AE45" i="65"/>
  <c r="AB45" i="66"/>
  <c r="AD45"/>
  <c r="AF45"/>
  <c r="AG45"/>
  <c r="AB45" i="65"/>
  <c r="AO27" i="66"/>
  <c r="AL27"/>
  <c r="AR28" i="65"/>
  <c r="AS6"/>
  <c r="AP44"/>
  <c r="Z68" s="1"/>
  <c r="AX68" s="1"/>
  <c r="AI16" i="66"/>
  <c r="AL16"/>
  <c r="AL43"/>
  <c r="AM20" i="65"/>
  <c r="AM43" s="1"/>
  <c r="AN7" i="66"/>
  <c r="AE6" i="65"/>
  <c r="AJ27" i="66"/>
  <c r="AO6" i="65"/>
  <c r="AO41" s="1"/>
  <c r="AN6"/>
  <c r="AN41" s="1"/>
  <c r="AN25"/>
  <c r="AI44"/>
  <c r="AI80" s="1"/>
  <c r="AO44"/>
  <c r="AQ20"/>
  <c r="AQ43" s="1"/>
  <c r="AS21" i="66"/>
  <c r="AS16"/>
  <c r="AA16"/>
  <c r="AN21"/>
  <c r="AK16"/>
  <c r="AF16"/>
  <c r="AF43" s="1"/>
  <c r="AG7"/>
  <c r="AG5" s="1"/>
  <c r="AG27"/>
  <c r="AF27"/>
  <c r="AG11" i="65"/>
  <c r="AG42" s="1"/>
  <c r="AG78" s="1"/>
  <c r="AH6"/>
  <c r="AH41" s="1"/>
  <c r="AJ6"/>
  <c r="AJ41" s="1"/>
  <c r="AJ44"/>
  <c r="AL44"/>
  <c r="AK25"/>
  <c r="AK5" s="1"/>
  <c r="AK33" s="1"/>
  <c r="AT44" i="66"/>
  <c r="AQ16"/>
  <c r="AQ43" s="1"/>
  <c r="AQ55" s="1"/>
  <c r="AI20" i="65"/>
  <c r="AI43" s="1"/>
  <c r="AG20"/>
  <c r="AG43" s="1"/>
  <c r="AH79" s="1"/>
  <c r="AC20"/>
  <c r="AC43" s="1"/>
  <c r="AA20"/>
  <c r="AM6"/>
  <c r="AT25"/>
  <c r="AD7" i="66"/>
  <c r="AD42" s="1"/>
  <c r="AD78" s="1"/>
  <c r="AD6" i="65"/>
  <c r="AF6"/>
  <c r="AF41" s="1"/>
  <c r="AG25"/>
  <c r="AT16" i="66"/>
  <c r="AI44"/>
  <c r="AG16"/>
  <c r="AG43"/>
  <c r="AJ16"/>
  <c r="AE20" i="65"/>
  <c r="AE43" s="1"/>
  <c r="AB44" i="66"/>
  <c r="AC44"/>
  <c r="AQ6" i="65"/>
  <c r="AQ41" s="1"/>
  <c r="AM25"/>
  <c r="AQ44"/>
  <c r="AQ26" i="66"/>
  <c r="AQ47" s="1"/>
  <c r="AK47" i="65"/>
  <c r="AK27" i="66"/>
  <c r="AK44" i="65"/>
  <c r="AO25"/>
  <c r="AU44"/>
  <c r="AU25"/>
  <c r="AS27" i="66"/>
  <c r="AJ44"/>
  <c r="AF44"/>
  <c r="AF21"/>
  <c r="AB44" i="65"/>
  <c r="AB25"/>
  <c r="AD44"/>
  <c r="AL47"/>
  <c r="AO26" i="66"/>
  <c r="AO47" s="1"/>
  <c r="AE44" i="65"/>
  <c r="AP47"/>
  <c r="AO7" i="66"/>
  <c r="AG47" i="65"/>
  <c r="AD44" i="66"/>
  <c r="AQ44"/>
  <c r="AQ56" s="1"/>
  <c r="AG44"/>
  <c r="AG21"/>
  <c r="AS44" i="65"/>
  <c r="AS25"/>
  <c r="AU21" i="66"/>
  <c r="AA44"/>
  <c r="AD27"/>
  <c r="AE28" i="65"/>
  <c r="AG15" i="64"/>
  <c r="AG44" i="65"/>
  <c r="AJ25"/>
  <c r="AN44" i="66"/>
  <c r="AS44"/>
  <c r="AN44" i="65"/>
  <c r="AB47"/>
  <c r="AB27" i="66"/>
  <c r="AP21"/>
  <c r="AC44" i="65"/>
  <c r="AC80" s="1"/>
  <c r="AC25"/>
  <c r="AF20"/>
  <c r="AF43" s="1"/>
  <c r="AF79" s="1"/>
  <c r="AH20"/>
  <c r="AH43" s="1"/>
  <c r="AH27" i="66"/>
  <c r="AB21"/>
  <c r="AI21"/>
  <c r="AI5" s="1"/>
  <c r="AN47" i="65"/>
  <c r="AO83" s="1"/>
  <c r="AN27" i="66"/>
  <c r="AL25" i="65"/>
  <c r="AO44" i="66"/>
  <c r="AO80" s="1"/>
  <c r="AO21"/>
  <c r="AE44"/>
  <c r="AF80" s="1"/>
  <c r="AE21"/>
  <c r="AR44" i="65"/>
  <c r="AR25"/>
  <c r="AJ47"/>
  <c r="AC27" i="66"/>
  <c r="AT7"/>
  <c r="AT42" s="1"/>
  <c r="C8" i="103"/>
  <c r="AP25" i="65"/>
  <c r="AR11"/>
  <c r="AR42" s="1"/>
  <c r="AF11" i="76"/>
  <c r="AE25" i="65"/>
  <c r="AO28"/>
  <c r="AO47"/>
  <c r="AM44"/>
  <c r="AM80" s="1"/>
  <c r="AB26" i="66"/>
  <c r="AU44"/>
  <c r="AS28" i="65"/>
  <c r="AS26" i="66"/>
  <c r="AS47" i="65"/>
  <c r="AS83" s="1"/>
  <c r="AQ27" i="66"/>
  <c r="AQ25" i="65"/>
  <c r="AF15" i="64"/>
  <c r="AF52" s="1"/>
  <c r="AS15"/>
  <c r="AT52" s="1"/>
  <c r="AP27" i="66"/>
  <c r="AR26"/>
  <c r="AR47" i="65"/>
  <c r="AK26" i="66"/>
  <c r="AI11" i="76"/>
  <c r="AG11"/>
  <c r="AB64"/>
  <c r="AT11"/>
  <c r="AH11"/>
  <c r="AC28" i="65"/>
  <c r="AC47"/>
  <c r="AC26" i="66"/>
  <c r="AC47" s="1"/>
  <c r="AI28" i="65"/>
  <c r="AI27" i="66"/>
  <c r="AG28" i="65"/>
  <c r="AG26" i="66"/>
  <c r="AG47" s="1"/>
  <c r="AV80" i="65"/>
  <c r="AR11" i="76"/>
  <c r="AP59" i="74"/>
  <c r="AS52" i="76"/>
  <c r="AP28" i="65"/>
  <c r="AK11" i="76"/>
  <c r="AQ11"/>
  <c r="AU15" i="64"/>
  <c r="AU28" s="1"/>
  <c r="AF20" i="74"/>
  <c r="AL11"/>
  <c r="AD11" i="76"/>
  <c r="Z56" i="66"/>
  <c r="AN56" s="1"/>
  <c r="AA47" i="65"/>
  <c r="AA27" i="66"/>
  <c r="AB59" i="74"/>
  <c r="AO64" i="76"/>
  <c r="AO11"/>
  <c r="AR47" i="66"/>
  <c r="AR83" s="1"/>
  <c r="AQ28" i="65"/>
  <c r="AQ47"/>
  <c r="AN59" i="74"/>
  <c r="AT27" i="66"/>
  <c r="AE11" i="76"/>
  <c r="AJ11" i="74"/>
  <c r="AG11"/>
  <c r="AH48" s="1"/>
  <c r="AB11"/>
  <c r="Z41" i="76"/>
  <c r="AT41" s="1"/>
  <c r="AP11" i="74"/>
  <c r="AU64" i="76"/>
  <c r="AO47" i="64"/>
  <c r="C11" i="71"/>
  <c r="AQ64" i="76"/>
  <c r="AQ29" i="74"/>
  <c r="AT47" i="64"/>
  <c r="AL59" i="74"/>
  <c r="AJ64" i="76"/>
  <c r="AL45" i="64"/>
  <c r="AA59" i="74"/>
  <c r="Z29"/>
  <c r="AA29" s="1"/>
  <c r="AR64" i="76"/>
  <c r="AR52"/>
  <c r="AU11" i="74"/>
  <c r="AU17" s="1"/>
  <c r="AK46" i="64"/>
  <c r="AL46"/>
  <c r="AO59" i="74"/>
  <c r="AC11"/>
  <c r="AC18" s="1"/>
  <c r="AC59"/>
  <c r="AC47"/>
  <c r="AE52" i="76"/>
  <c r="AE64"/>
  <c r="AF52"/>
  <c r="AL47" i="64"/>
  <c r="AI46"/>
  <c r="AE59" i="74"/>
  <c r="AI11"/>
  <c r="AJ59"/>
  <c r="AN46" i="64"/>
  <c r="AB46"/>
  <c r="AC45"/>
  <c r="AN45"/>
  <c r="AR15"/>
  <c r="AV47"/>
  <c r="AQ45"/>
  <c r="AT45"/>
  <c r="AC19" i="74"/>
  <c r="AV59"/>
  <c r="AF46" i="64"/>
  <c r="AE11" i="74"/>
  <c r="AG46" i="64"/>
  <c r="Z34"/>
  <c r="AD15"/>
  <c r="AM47" i="74"/>
  <c r="AW41" i="76"/>
  <c r="AV34" i="64"/>
  <c r="AJ47"/>
  <c r="AT15"/>
  <c r="AE17" i="74"/>
  <c r="AS45" i="64"/>
  <c r="AX11" i="74"/>
  <c r="AW45" i="64"/>
  <c r="AX11" i="76"/>
  <c r="AC15" i="64"/>
  <c r="C9" i="90"/>
  <c r="D8"/>
  <c r="D5"/>
  <c r="AJ46" i="64"/>
  <c r="AC16" i="74"/>
  <c r="AQ41" i="76"/>
  <c r="AF56" i="66"/>
  <c r="AB56"/>
  <c r="AP47" i="74"/>
  <c r="AI43" i="66"/>
  <c r="AO77" i="65"/>
  <c r="AD41"/>
  <c r="AN11"/>
  <c r="AQ11"/>
  <c r="AR81"/>
  <c r="C11" i="90"/>
  <c r="AN27" i="76"/>
  <c r="AW38"/>
  <c r="BD27"/>
  <c r="AV38"/>
  <c r="AW40"/>
  <c r="AC29"/>
  <c r="AH27"/>
  <c r="AB29"/>
  <c r="AR40"/>
  <c r="AS38"/>
  <c r="AP27"/>
  <c r="BB29"/>
  <c r="BD29"/>
  <c r="AQ38"/>
  <c r="AD29"/>
  <c r="AE29"/>
  <c r="AA27"/>
  <c r="AQ39"/>
  <c r="AB27"/>
  <c r="AR39"/>
  <c r="AT128" i="100"/>
  <c r="AG58" i="65"/>
  <c r="AD58"/>
  <c r="AC58"/>
  <c r="AH58"/>
  <c r="AB58"/>
  <c r="AJ58"/>
  <c r="AQ58"/>
  <c r="AT27" i="76"/>
  <c r="AR27"/>
  <c r="AC27"/>
  <c r="AP39"/>
  <c r="AM27"/>
  <c r="AX39"/>
  <c r="AQ27"/>
  <c r="AU27"/>
  <c r="AS47" i="100"/>
  <c r="AS48"/>
  <c r="AS45"/>
  <c r="AS44"/>
  <c r="AB25" i="74"/>
  <c r="AW25"/>
  <c r="AG25"/>
  <c r="AA25"/>
  <c r="AV25"/>
  <c r="AU25"/>
  <c r="AJ25"/>
  <c r="AC25"/>
  <c r="AD25"/>
  <c r="AQ25"/>
  <c r="AR25"/>
  <c r="AH25"/>
  <c r="AI25"/>
  <c r="AK25"/>
  <c r="AE25"/>
  <c r="AX25"/>
  <c r="D12" i="90"/>
  <c r="AX48" i="66"/>
  <c r="AY84" s="1"/>
  <c r="AM82" i="65"/>
  <c r="AT82"/>
  <c r="AV28" i="66"/>
  <c r="AR28"/>
  <c r="AR48" s="1"/>
  <c r="AN28"/>
  <c r="AJ28"/>
  <c r="AF28"/>
  <c r="AF48" s="1"/>
  <c r="AG84" s="1"/>
  <c r="AB28"/>
  <c r="AU48" i="65"/>
  <c r="AV84" s="1"/>
  <c r="AQ48"/>
  <c r="AM48"/>
  <c r="AN84" s="1"/>
  <c r="AI48"/>
  <c r="AJ84"/>
  <c r="AE48"/>
  <c r="AF84" s="1"/>
  <c r="AA48"/>
  <c r="Z60"/>
  <c r="AV53" i="76"/>
  <c r="AO53"/>
  <c r="AM53"/>
  <c r="AC53"/>
  <c r="C12" i="90"/>
  <c r="AK65" i="76"/>
  <c r="AS65"/>
  <c r="AA28" i="66"/>
  <c r="AX48" i="65"/>
  <c r="AY84" s="1"/>
  <c r="AT48"/>
  <c r="AP48"/>
  <c r="AL48"/>
  <c r="AH48"/>
  <c r="AD48"/>
  <c r="AE84" s="1"/>
  <c r="AQ53" i="76"/>
  <c r="AJ53"/>
  <c r="AE53"/>
  <c r="AX65"/>
  <c r="AU70" i="65"/>
  <c r="AP28" i="66"/>
  <c r="AW48" i="65"/>
  <c r="AW84"/>
  <c r="AS48"/>
  <c r="AO48"/>
  <c r="AO84" s="1"/>
  <c r="AK48"/>
  <c r="AG48"/>
  <c r="AG84" s="1"/>
  <c r="AC48"/>
  <c r="AE65" i="76"/>
  <c r="AI65"/>
  <c r="AQ65"/>
  <c r="AX53"/>
  <c r="AJ48" i="66"/>
  <c r="AV48"/>
  <c r="AV84"/>
  <c r="AX47" i="65"/>
  <c r="AL47" i="100"/>
  <c r="AW95"/>
  <c r="AX95"/>
  <c r="AH73"/>
  <c r="AK73"/>
  <c r="AV95"/>
  <c r="AX91"/>
  <c r="AS106"/>
  <c r="AV39"/>
  <c r="AQ42"/>
  <c r="AC46"/>
  <c r="AC45"/>
  <c r="AV43"/>
  <c r="AC25" i="64"/>
  <c r="AR25"/>
  <c r="AJ25"/>
  <c r="AP25"/>
  <c r="AS25"/>
  <c r="AB25"/>
  <c r="AK25"/>
  <c r="AV25"/>
  <c r="AX25"/>
  <c r="AM55" i="100"/>
  <c r="AM56"/>
  <c r="AG34"/>
  <c r="AG39"/>
  <c r="AL34"/>
  <c r="AL40"/>
  <c r="AC56"/>
  <c r="AC57"/>
  <c r="AC139"/>
  <c r="AC34"/>
  <c r="AC39"/>
  <c r="AD24" i="64"/>
  <c r="AD48"/>
  <c r="AH48"/>
  <c r="AI48"/>
  <c r="AH24"/>
  <c r="AL24"/>
  <c r="AM48"/>
  <c r="AL48"/>
  <c r="AQ48"/>
  <c r="Z36"/>
  <c r="AQ36"/>
  <c r="AT24"/>
  <c r="AX24"/>
  <c r="AX48"/>
  <c r="AY48"/>
  <c r="AF49"/>
  <c r="AE25"/>
  <c r="AE49"/>
  <c r="AQ37"/>
  <c r="AR49"/>
  <c r="AQ49"/>
  <c r="AQ25"/>
  <c r="AU37"/>
  <c r="AV49"/>
  <c r="AC50"/>
  <c r="AB50"/>
  <c r="AS50"/>
  <c r="AR38"/>
  <c r="AR50"/>
  <c r="AV38"/>
  <c r="AW50"/>
  <c r="AD51"/>
  <c r="AC27"/>
  <c r="AG27"/>
  <c r="AH51"/>
  <c r="AG51"/>
  <c r="AK27"/>
  <c r="AK51"/>
  <c r="AL51"/>
  <c r="AS39"/>
  <c r="AT51"/>
  <c r="AS51"/>
  <c r="AS27"/>
  <c r="AW51"/>
  <c r="AX51"/>
  <c r="AG119" i="100"/>
  <c r="AF119"/>
  <c r="AF6"/>
  <c r="AJ6"/>
  <c r="AJ39" s="1"/>
  <c r="AK119"/>
  <c r="AJ119"/>
  <c r="AO119"/>
  <c r="AN6"/>
  <c r="AN34"/>
  <c r="AC120"/>
  <c r="AB6"/>
  <c r="AE121"/>
  <c r="AD6"/>
  <c r="AT6"/>
  <c r="AU121"/>
  <c r="AK126"/>
  <c r="AN126"/>
  <c r="AO126"/>
  <c r="AS126"/>
  <c r="AR42"/>
  <c r="AB16"/>
  <c r="AB128" s="1"/>
  <c r="AB129"/>
  <c r="AJ16"/>
  <c r="AJ129"/>
  <c r="AN16"/>
  <c r="AN72"/>
  <c r="AN129"/>
  <c r="AR16"/>
  <c r="AR129"/>
  <c r="AF134"/>
  <c r="AF21"/>
  <c r="AF133" s="1"/>
  <c r="AN21"/>
  <c r="AN134"/>
  <c r="AV134"/>
  <c r="AV21"/>
  <c r="AN135"/>
  <c r="AV135"/>
  <c r="AD140"/>
  <c r="AD27"/>
  <c r="AH140"/>
  <c r="AI140"/>
  <c r="AH27"/>
  <c r="AL27"/>
  <c r="AL83"/>
  <c r="AM140"/>
  <c r="Z112"/>
  <c r="AP140"/>
  <c r="AP27"/>
  <c r="AP57"/>
  <c r="AT84"/>
  <c r="AT27"/>
  <c r="AT56"/>
  <c r="AX140"/>
  <c r="AX27"/>
  <c r="AV36"/>
  <c r="AW118"/>
  <c r="AV34"/>
  <c r="AC83"/>
  <c r="AR83"/>
  <c r="AL48"/>
  <c r="AU73"/>
  <c r="AP95"/>
  <c r="AT95"/>
  <c r="AV73"/>
  <c r="AP73"/>
  <c r="AG73"/>
  <c r="AT106"/>
  <c r="AU106"/>
  <c r="AV37"/>
  <c r="AV41"/>
  <c r="AQ36"/>
  <c r="AV35"/>
  <c r="AV38"/>
  <c r="AM25" i="64"/>
  <c r="AR40" i="100"/>
  <c r="AR34"/>
  <c r="AS118"/>
  <c r="AJ50" i="64"/>
  <c r="AP24"/>
  <c r="AT48"/>
  <c r="AN56" i="100"/>
  <c r="AO139"/>
  <c r="AI121"/>
  <c r="AO83"/>
  <c r="AL45"/>
  <c r="AT73"/>
  <c r="AF73"/>
  <c r="AL73"/>
  <c r="AQ95"/>
  <c r="AO73"/>
  <c r="AI73"/>
  <c r="AJ73"/>
  <c r="AV106"/>
  <c r="AG36"/>
  <c r="AL35"/>
  <c r="AG25" i="64"/>
  <c r="AV50"/>
  <c r="AN49"/>
  <c r="AP48"/>
  <c r="AR118" i="100"/>
  <c r="AV62"/>
  <c r="AU62"/>
  <c r="AA62"/>
  <c r="AO62"/>
  <c r="AM34"/>
  <c r="AM62"/>
  <c r="AM118"/>
  <c r="BD27" i="64"/>
  <c r="AH27"/>
  <c r="BE27"/>
  <c r="AA27"/>
  <c r="AE27"/>
  <c r="AB27"/>
  <c r="BB27"/>
  <c r="BA27"/>
  <c r="AY27"/>
  <c r="AU27"/>
  <c r="AP27"/>
  <c r="AX27"/>
  <c r="AD27"/>
  <c r="AQ27"/>
  <c r="AR27"/>
  <c r="AZ27"/>
  <c r="AT27"/>
  <c r="AL27"/>
  <c r="AF57" i="100"/>
  <c r="AG139"/>
  <c r="AF55"/>
  <c r="AD44"/>
  <c r="AD128"/>
  <c r="AW39" i="64"/>
  <c r="AC51" i="100"/>
  <c r="AL72"/>
  <c r="AL128"/>
  <c r="AK133"/>
  <c r="AJ133"/>
  <c r="AJ49"/>
  <c r="AC54"/>
  <c r="AC49"/>
  <c r="AJ50"/>
  <c r="AU55"/>
  <c r="AI27" i="64"/>
  <c r="AL49" i="100"/>
  <c r="AL46"/>
  <c r="AL44"/>
  <c r="AJ53"/>
  <c r="AC53"/>
  <c r="AS100"/>
  <c r="AC30"/>
  <c r="AJ52"/>
  <c r="AC50"/>
  <c r="Z86"/>
  <c r="AU56"/>
  <c r="AQ56"/>
  <c r="AX28" i="65"/>
  <c r="AY45" i="64"/>
  <c r="AY47"/>
  <c r="AQ47"/>
  <c r="AK17" i="76"/>
  <c r="AJ15" i="64"/>
  <c r="AE81" i="66"/>
  <c r="AH15" i="64"/>
  <c r="AI54" i="76"/>
  <c r="Z71" i="65"/>
  <c r="AP83"/>
  <c r="AQ83"/>
  <c r="AP26" i="66"/>
  <c r="AP47" s="1"/>
  <c r="AP83" s="1"/>
  <c r="AH64" i="76"/>
  <c r="AI52"/>
  <c r="C11" i="103"/>
  <c r="AK43" i="66"/>
  <c r="AK79" s="1"/>
  <c r="AE81" i="65"/>
  <c r="AO81" i="66"/>
  <c r="AT64" i="76"/>
  <c r="AL64"/>
  <c r="AN26" i="66"/>
  <c r="AN47"/>
  <c r="AU81" i="65"/>
  <c r="AO81"/>
  <c r="AN81"/>
  <c r="AW6"/>
  <c r="AS39" i="76"/>
  <c r="AV39"/>
  <c r="AW39"/>
  <c r="AU28"/>
  <c r="AQ28"/>
  <c r="AQ83" i="100"/>
  <c r="AS83"/>
  <c r="BC52" i="64"/>
  <c r="AM83" i="100"/>
  <c r="AU83"/>
  <c r="AK83"/>
  <c r="AL52"/>
  <c r="AC52"/>
  <c r="AP72"/>
  <c r="AW72"/>
  <c r="AP53" i="76"/>
  <c r="AS53"/>
  <c r="AR53"/>
  <c r="AV21" i="66"/>
  <c r="AV25" i="65"/>
  <c r="AT39" i="76"/>
  <c r="AL50" i="100"/>
  <c r="AX83"/>
  <c r="AP83"/>
  <c r="AD83"/>
  <c r="AV83"/>
  <c r="AL54"/>
  <c r="AE72"/>
  <c r="AG72"/>
  <c r="AU72"/>
  <c r="AI72"/>
  <c r="AT53" i="76"/>
  <c r="AF53"/>
  <c r="Z70" i="66"/>
  <c r="AL53" i="100"/>
  <c r="AW83"/>
  <c r="AI83"/>
  <c r="AB83"/>
  <c r="AA83"/>
  <c r="AF83"/>
  <c r="AL51"/>
  <c r="AL133"/>
  <c r="AD72"/>
  <c r="AA72"/>
  <c r="AU82" i="65"/>
  <c r="AM72" i="100"/>
  <c r="AX72"/>
  <c r="Z42" i="76"/>
  <c r="AT42"/>
  <c r="AR42"/>
  <c r="AS81" i="65"/>
  <c r="AS65" i="66"/>
  <c r="AU77"/>
  <c r="AU65"/>
  <c r="AD77"/>
  <c r="AN77"/>
  <c r="AT65"/>
  <c r="AT77"/>
  <c r="AW81"/>
  <c r="AV81"/>
  <c r="AG42"/>
  <c r="AN42"/>
  <c r="AD80"/>
  <c r="AC80"/>
  <c r="AC56"/>
  <c r="AJ43"/>
  <c r="AA43"/>
  <c r="Z55" s="1"/>
  <c r="D7" i="71"/>
  <c r="AT43" i="66"/>
  <c r="AS43"/>
  <c r="AI81"/>
  <c r="AH81"/>
  <c r="AR65"/>
  <c r="AQ65"/>
  <c r="AP65"/>
  <c r="AW65"/>
  <c r="AP48"/>
  <c r="AP77"/>
  <c r="Z72" i="65"/>
  <c r="AT84"/>
  <c r="AB84"/>
  <c r="AR84"/>
  <c r="AS41"/>
  <c r="AT82" i="66"/>
  <c r="AI48"/>
  <c r="AC24"/>
  <c r="AC48"/>
  <c r="AU82"/>
  <c r="AW80" i="65"/>
  <c r="AM82" i="66"/>
  <c r="AL82"/>
  <c r="AA58" i="65"/>
  <c r="AL58"/>
  <c r="AP58"/>
  <c r="AE58"/>
  <c r="AU58"/>
  <c r="AV58"/>
  <c r="AM58"/>
  <c r="AX58"/>
  <c r="AI58"/>
  <c r="AK58"/>
  <c r="AN58"/>
  <c r="AO58"/>
  <c r="AF58"/>
  <c r="AT58"/>
  <c r="AS58"/>
  <c r="AO48" i="66"/>
  <c r="AP84" s="1"/>
  <c r="AO24"/>
  <c r="AG48"/>
  <c r="AH84" s="1"/>
  <c r="AG24"/>
  <c r="AD48"/>
  <c r="AS48"/>
  <c r="AN28" i="65"/>
  <c r="AW25"/>
  <c r="AW28"/>
  <c r="AW47"/>
  <c r="AW71" s="1"/>
  <c r="AI139" i="100"/>
  <c r="AH55"/>
  <c r="AO128"/>
  <c r="AN128"/>
  <c r="AN45"/>
  <c r="AN44"/>
  <c r="AN47"/>
  <c r="AN48"/>
  <c r="AN46"/>
  <c r="AB48"/>
  <c r="AB47"/>
  <c r="AB46"/>
  <c r="AB72"/>
  <c r="AC128"/>
  <c r="AB44"/>
  <c r="AD42"/>
  <c r="AD35"/>
  <c r="AR36" i="64"/>
  <c r="AW36"/>
  <c r="AU36"/>
  <c r="AS36"/>
  <c r="AV36"/>
  <c r="AX36"/>
  <c r="AU139" i="100"/>
  <c r="AT55"/>
  <c r="AT139"/>
  <c r="AT57"/>
  <c r="AS112"/>
  <c r="AR112"/>
  <c r="AO133"/>
  <c r="AN53"/>
  <c r="AN42"/>
  <c r="AN43"/>
  <c r="AN39"/>
  <c r="AN38"/>
  <c r="AN41"/>
  <c r="AN62"/>
  <c r="AO118"/>
  <c r="AJ34"/>
  <c r="AJ118"/>
  <c r="AK118"/>
  <c r="AJ35"/>
  <c r="AJ36"/>
  <c r="AJ40"/>
  <c r="AJ41"/>
  <c r="AJ62"/>
  <c r="AX56"/>
  <c r="AV77"/>
  <c r="AV54"/>
  <c r="AF54"/>
  <c r="AF49"/>
  <c r="AF53"/>
  <c r="AF51"/>
  <c r="AF77"/>
  <c r="AG133"/>
  <c r="AF52"/>
  <c r="AR47"/>
  <c r="AJ46"/>
  <c r="AT40"/>
  <c r="AT62"/>
  <c r="AT118"/>
  <c r="AT41"/>
  <c r="AT35"/>
  <c r="AT34"/>
  <c r="AN36"/>
  <c r="AF34"/>
  <c r="AF42"/>
  <c r="AF40"/>
  <c r="AF62"/>
  <c r="AT36" i="64"/>
  <c r="AP36"/>
  <c r="AG118" i="100"/>
  <c r="AP56"/>
  <c r="AP139"/>
  <c r="AQ139"/>
  <c r="Z111"/>
  <c r="AP111" s="1"/>
  <c r="AP55"/>
  <c r="AL55"/>
  <c r="AL139"/>
  <c r="AL57"/>
  <c r="AL30"/>
  <c r="AL56"/>
  <c r="AD55"/>
  <c r="AE139"/>
  <c r="AD139"/>
  <c r="AD56"/>
  <c r="AD57"/>
  <c r="AB34"/>
  <c r="AB118"/>
  <c r="AB30"/>
  <c r="AB35"/>
  <c r="AC118"/>
  <c r="AB62"/>
  <c r="AM139"/>
  <c r="AC86"/>
  <c r="AE86"/>
  <c r="AM86"/>
  <c r="AW86"/>
  <c r="AI86"/>
  <c r="AQ42" i="76"/>
  <c r="AU42"/>
  <c r="AV42"/>
  <c r="AP42"/>
  <c r="AF28" i="65"/>
  <c r="AF26" i="66"/>
  <c r="AF47" i="65"/>
  <c r="AG83" s="1"/>
  <c r="D11" i="103"/>
  <c r="Z72" i="66"/>
  <c r="AX72" s="1"/>
  <c r="AT79"/>
  <c r="AW26"/>
  <c r="AI84"/>
  <c r="AR72" i="65"/>
  <c r="AL142" i="100"/>
  <c r="AR111"/>
  <c r="AW72" i="66"/>
  <c r="AM142" i="100"/>
  <c r="AO66" i="76"/>
  <c r="AO20"/>
  <c r="AO16"/>
  <c r="AX64"/>
  <c r="AX45" i="65"/>
  <c r="AX81"/>
  <c r="AV47" i="74"/>
  <c r="AC47" i="64"/>
  <c r="AV11" i="74"/>
  <c r="AV17"/>
  <c r="AY46" i="64"/>
  <c r="AV80" i="66"/>
  <c r="AT46" i="64"/>
  <c r="AI59" i="74"/>
  <c r="AN47" i="64"/>
  <c r="AO45"/>
  <c r="AD45"/>
  <c r="AU20" i="65"/>
  <c r="AJ20"/>
  <c r="AJ43"/>
  <c r="AF7" i="66"/>
  <c r="D9" i="71"/>
  <c r="AF81" i="65"/>
  <c r="AL81"/>
  <c r="AL81" i="66"/>
  <c r="AW44"/>
  <c r="AT81" i="65"/>
  <c r="AT28" i="76"/>
  <c r="AP28"/>
  <c r="AF50" i="64"/>
  <c r="AN50"/>
  <c r="AW126" i="100"/>
  <c r="AM45" i="64"/>
  <c r="AG47"/>
  <c r="AS41" i="76"/>
  <c r="AG80" i="66"/>
  <c r="AE80"/>
  <c r="AL11" i="65"/>
  <c r="AL42" s="1"/>
  <c r="AL49" s="1"/>
  <c r="AC11"/>
  <c r="AC42" s="1"/>
  <c r="AH16" i="66"/>
  <c r="AW11" i="65"/>
  <c r="AW42" s="1"/>
  <c r="BC27" i="76"/>
  <c r="AF27"/>
  <c r="BA28"/>
  <c r="AV28"/>
  <c r="AL27"/>
  <c r="AG27"/>
  <c r="AL77" i="100"/>
  <c r="AC72"/>
  <c r="AK53" i="76"/>
  <c r="AQ17"/>
  <c r="AQ24" i="66"/>
  <c r="AC6" i="65"/>
  <c r="AV20"/>
  <c r="AV43" s="1"/>
  <c r="AW16" i="66"/>
  <c r="AW43" s="1"/>
  <c r="BD28" i="76"/>
  <c r="AG28"/>
  <c r="AT29"/>
  <c r="AU29"/>
  <c r="AB28"/>
  <c r="AT72" i="100"/>
  <c r="AB49" i="64"/>
  <c r="AK50"/>
  <c r="AN130" i="100"/>
  <c r="AW53" i="76"/>
  <c r="AG53"/>
  <c r="AI47" i="64"/>
  <c r="AP41" i="76"/>
  <c r="AJ11" i="65"/>
  <c r="AS68"/>
  <c r="AK80"/>
  <c r="AO80"/>
  <c r="AR20"/>
  <c r="AR43" s="1"/>
  <c r="AM81"/>
  <c r="AR139" i="100"/>
  <c r="AR21"/>
  <c r="AR53" s="1"/>
  <c r="AI53" i="76"/>
  <c r="AB86" i="100"/>
  <c r="AD84" i="66"/>
  <c r="AS70"/>
  <c r="AT83" i="100"/>
  <c r="AX19" i="74"/>
  <c r="AX18"/>
  <c r="AR46" i="100"/>
  <c r="AS128"/>
  <c r="AX17" i="76"/>
  <c r="AI84" i="65"/>
  <c r="AM84"/>
  <c r="AX44" i="66"/>
  <c r="AX41"/>
  <c r="AW47" i="74"/>
  <c r="AE47"/>
  <c r="AE29"/>
  <c r="AD29"/>
  <c r="AU11" i="76"/>
  <c r="AU20" s="1"/>
  <c r="AU41"/>
  <c r="AP17" i="74"/>
  <c r="Z39"/>
  <c r="AN29"/>
  <c r="AB83" i="65"/>
  <c r="AU18" i="74"/>
  <c r="AX47"/>
  <c r="AX34" i="64"/>
  <c r="AW47"/>
  <c r="AX41" i="76"/>
  <c r="AW52"/>
  <c r="AV46" i="64"/>
  <c r="AU16" i="74"/>
  <c r="AU29"/>
  <c r="AE46" i="64"/>
  <c r="AK15"/>
  <c r="AI29" i="74"/>
  <c r="AC17"/>
  <c r="AJ47"/>
  <c r="AP19"/>
  <c r="AP18"/>
  <c r="AL18"/>
  <c r="AR29"/>
  <c r="AR18" i="76"/>
  <c r="AQ46" i="64"/>
  <c r="AC20" i="74"/>
  <c r="AO29"/>
  <c r="AU52" i="76"/>
  <c r="AD66"/>
  <c r="AB45" i="64"/>
  <c r="Z21"/>
  <c r="AU20" i="74"/>
  <c r="AU47" i="64"/>
  <c r="AQ15"/>
  <c r="AE17" i="76"/>
  <c r="AE20"/>
  <c r="AG52" i="64"/>
  <c r="AB20" i="74"/>
  <c r="AB16"/>
  <c r="AB47"/>
  <c r="AA11"/>
  <c r="AA18" s="1"/>
  <c r="AU80" i="66"/>
  <c r="AT56"/>
  <c r="AX47" i="64"/>
  <c r="AC29" i="74"/>
  <c r="AJ11" i="76"/>
  <c r="AJ19" s="1"/>
  <c r="AR66"/>
  <c r="AR20"/>
  <c r="AG19"/>
  <c r="AG54"/>
  <c r="AG20"/>
  <c r="AG66"/>
  <c r="AU26" i="66"/>
  <c r="AU24"/>
  <c r="AU28" i="65"/>
  <c r="AU47"/>
  <c r="AD56" i="66"/>
  <c r="AG56"/>
  <c r="AO56"/>
  <c r="AA26"/>
  <c r="AA24"/>
  <c r="AM28" i="65"/>
  <c r="AI47"/>
  <c r="AI64" i="76"/>
  <c r="AB28" i="65"/>
  <c r="AF25"/>
  <c r="AF44"/>
  <c r="AG80" s="1"/>
  <c r="AC7" i="66"/>
  <c r="AC42" s="1"/>
  <c r="AS47" i="74"/>
  <c r="AD52" i="76"/>
  <c r="AG59" i="74"/>
  <c r="AP20"/>
  <c r="AP29"/>
  <c r="AQ11"/>
  <c r="AR19" i="76"/>
  <c r="AL20" i="74"/>
  <c r="AH59"/>
  <c r="AI66" i="76"/>
  <c r="AV56" i="66"/>
  <c r="AA28" i="65"/>
  <c r="Z38" i="74"/>
  <c r="AW38"/>
  <c r="AF18" i="76"/>
  <c r="AI26" i="66"/>
  <c r="AI47" s="1"/>
  <c r="AG64" i="76"/>
  <c r="AH52"/>
  <c r="AJ80" i="66"/>
  <c r="AS80" i="65"/>
  <c r="D8" i="71"/>
  <c r="AP80" i="65"/>
  <c r="AP11"/>
  <c r="C6" i="103" s="1"/>
  <c r="AG52" i="76"/>
  <c r="AG81" i="65"/>
  <c r="AD25"/>
  <c r="AV128" i="100"/>
  <c r="AV45"/>
  <c r="AV100"/>
  <c r="AV44"/>
  <c r="AV48"/>
  <c r="AV47"/>
  <c r="AW128"/>
  <c r="AV46"/>
  <c r="AR50"/>
  <c r="AR54"/>
  <c r="AR52"/>
  <c r="AR133"/>
  <c r="AR77"/>
  <c r="AV7" i="66"/>
  <c r="AE57" i="100"/>
  <c r="AU65" i="76"/>
  <c r="AN53"/>
  <c r="AF29"/>
  <c r="AY29"/>
  <c r="AH29"/>
  <c r="AQ29"/>
  <c r="AH53"/>
  <c r="AV65"/>
  <c r="AJ65"/>
  <c r="AH65"/>
  <c r="AF65"/>
  <c r="AF28"/>
  <c r="AX28"/>
  <c r="AI28"/>
  <c r="AG29"/>
  <c r="AD28"/>
  <c r="BE28"/>
  <c r="BC28"/>
  <c r="AK29"/>
  <c r="AO28"/>
  <c r="AJ29"/>
  <c r="AR28"/>
  <c r="AS28"/>
  <c r="BC29"/>
  <c r="AZ29"/>
  <c r="AX29"/>
  <c r="AI29"/>
  <c r="AL29"/>
  <c r="AJ28"/>
  <c r="AP38"/>
  <c r="AM28"/>
  <c r="AO29"/>
  <c r="AL28"/>
  <c r="AZ28"/>
  <c r="BB28"/>
  <c r="AC28"/>
  <c r="AN29"/>
  <c r="AS29"/>
  <c r="BA29"/>
  <c r="AQ40"/>
  <c r="AP29"/>
  <c r="AU40"/>
  <c r="AJ42" i="65"/>
  <c r="AJ5"/>
  <c r="AH43" i="66"/>
  <c r="AH79" s="1"/>
  <c r="AU43" i="65"/>
  <c r="AU39" i="74"/>
  <c r="AC41" i="65"/>
  <c r="AC5"/>
  <c r="AC33" s="1"/>
  <c r="AY81"/>
  <c r="AW80" i="66"/>
  <c r="AR30" i="100"/>
  <c r="AV18" i="74"/>
  <c r="AV48"/>
  <c r="AV16"/>
  <c r="AV21" s="1"/>
  <c r="AV19"/>
  <c r="AV20"/>
  <c r="AS38"/>
  <c r="AP38"/>
  <c r="AV38"/>
  <c r="AK52" i="64"/>
  <c r="AJ83" i="65"/>
  <c r="AU47" i="66"/>
  <c r="AA19" i="74"/>
  <c r="AA16"/>
  <c r="AA17"/>
  <c r="AR52" i="64"/>
  <c r="AB48" i="74"/>
  <c r="AP39"/>
  <c r="AV39"/>
  <c r="AU17" i="76"/>
  <c r="AU16"/>
  <c r="AU66"/>
  <c r="AU19"/>
  <c r="AU18"/>
  <c r="AP42" i="65"/>
  <c r="D11" i="71"/>
  <c r="AA47" i="66"/>
  <c r="AU38" i="74"/>
  <c r="AY77" i="66"/>
  <c r="AX77"/>
  <c r="AX65"/>
  <c r="AV26"/>
  <c r="AV24" s="1"/>
  <c r="AV28" i="65"/>
  <c r="AV47"/>
  <c r="AF80"/>
  <c r="AU71"/>
  <c r="AJ66" i="76"/>
  <c r="AJ20"/>
  <c r="AJ17"/>
  <c r="AJ54"/>
  <c r="AJ18"/>
  <c r="AK54"/>
  <c r="AP21" i="64"/>
  <c r="AA21"/>
  <c r="AE21"/>
  <c r="AJ21"/>
  <c r="AM21"/>
  <c r="AX21"/>
  <c r="AC21"/>
  <c r="AV21"/>
  <c r="AW21"/>
  <c r="AS21"/>
  <c r="AU21"/>
  <c r="AD21"/>
  <c r="AG21"/>
  <c r="AO21"/>
  <c r="AB21"/>
  <c r="AI21"/>
  <c r="AY80" i="66"/>
  <c r="AX56"/>
  <c r="AX80"/>
  <c r="AD77" i="65"/>
  <c r="AR86" i="100"/>
  <c r="AV47" i="66"/>
  <c r="AV71" i="65"/>
  <c r="AN83" i="100"/>
  <c r="AC48" i="64"/>
  <c r="AS48"/>
  <c r="AD49"/>
  <c r="AJ122" i="100"/>
  <c r="AN122"/>
  <c r="AV122"/>
  <c r="AV130"/>
  <c r="AF74"/>
  <c r="AC74"/>
  <c r="AJ49" i="64"/>
  <c r="AS120" i="100"/>
  <c r="AN74"/>
  <c r="AW121"/>
  <c r="AS81" i="66"/>
  <c r="AR81"/>
  <c r="AE77"/>
  <c r="AP26" i="64"/>
  <c r="BC26"/>
  <c r="BC39"/>
  <c r="AW26"/>
  <c r="BB26"/>
  <c r="BB39" s="1"/>
  <c r="BD26"/>
  <c r="BD39" s="1"/>
  <c r="AJ26"/>
  <c r="AO26"/>
  <c r="AQ26"/>
  <c r="BE26"/>
  <c r="BE39" s="1"/>
  <c r="AU26"/>
  <c r="AA26"/>
  <c r="AE26"/>
  <c r="AX26"/>
  <c r="AR26"/>
  <c r="AM26"/>
  <c r="AY26"/>
  <c r="AY39" s="1"/>
  <c r="BA26"/>
  <c r="BA39"/>
  <c r="AC26"/>
  <c r="AB26"/>
  <c r="AD26"/>
  <c r="AL26"/>
  <c r="AT26"/>
  <c r="AN26"/>
  <c r="AV26"/>
  <c r="AG26"/>
  <c r="AK26"/>
  <c r="AH26"/>
  <c r="AI26"/>
  <c r="AS26"/>
  <c r="AF26"/>
  <c r="AZ26"/>
  <c r="AZ39" s="1"/>
  <c r="AB20" i="65"/>
  <c r="AB43" s="1"/>
  <c r="AB49" s="1"/>
  <c r="AE77" i="100"/>
  <c r="AG82" i="66"/>
  <c r="AX6" i="100"/>
  <c r="AX45" i="66"/>
  <c r="AX81" s="1"/>
  <c r="AC77"/>
  <c r="AX27" i="76"/>
  <c r="AC77" i="100"/>
  <c r="AO27" i="74"/>
  <c r="AQ34" i="100"/>
  <c r="AP65" i="76"/>
  <c r="AL65"/>
  <c r="AL53"/>
  <c r="AC142" i="100"/>
  <c r="AP15" i="64"/>
  <c r="AV72" i="100"/>
  <c r="AF16"/>
  <c r="AF30" s="1"/>
  <c r="AH84" i="65"/>
  <c r="AO77" i="66"/>
  <c r="AF77"/>
  <c r="AW27" i="74"/>
  <c r="AM49" i="64"/>
  <c r="AO51"/>
  <c r="AP6" i="100"/>
  <c r="AP40" s="1"/>
  <c r="AT21"/>
  <c r="AX21"/>
  <c r="AX51" s="1"/>
  <c r="AP21"/>
  <c r="AW84" i="66"/>
  <c r="AR119" i="100"/>
  <c r="AH6"/>
  <c r="AF135"/>
  <c r="AS84" i="65"/>
  <c r="AB53" i="76"/>
  <c r="AO42" i="66"/>
  <c r="AO78"/>
  <c r="AG79"/>
  <c r="AW83" i="65"/>
  <c r="AU72" i="66"/>
  <c r="AW47"/>
  <c r="Z69" i="65"/>
  <c r="AV69" s="1"/>
  <c r="AQ81"/>
  <c r="AJ77" i="66"/>
  <c r="AK77"/>
  <c r="Z90" i="100"/>
  <c r="AP72" i="66"/>
  <c r="AE18" i="76"/>
  <c r="AE66"/>
  <c r="AE16"/>
  <c r="AE21" s="1"/>
  <c r="AE54"/>
  <c r="AE19"/>
  <c r="AT66"/>
  <c r="AT18"/>
  <c r="AT17"/>
  <c r="AT20"/>
  <c r="AT16"/>
  <c r="AT21" s="1"/>
  <c r="AT19"/>
  <c r="AQ77" i="66"/>
  <c r="AW81" i="65"/>
  <c r="AV81"/>
  <c r="AX18" i="76"/>
  <c r="AD16"/>
  <c r="AD19"/>
  <c r="AD18"/>
  <c r="AD17"/>
  <c r="AD20"/>
  <c r="AR77" i="66"/>
  <c r="AS77"/>
  <c r="AG128" i="100"/>
  <c r="AF47"/>
  <c r="AF44"/>
  <c r="AF72"/>
  <c r="AX84" i="66"/>
  <c r="AI79" i="65"/>
  <c r="AH21" i="100"/>
  <c r="AJ135"/>
  <c r="AD84" i="65"/>
  <c r="AW20"/>
  <c r="AW43"/>
  <c r="AH28" i="76"/>
  <c r="AY27"/>
  <c r="AY28"/>
  <c r="AN28"/>
  <c r="AP40"/>
  <c r="AC133" i="100"/>
  <c r="AJ134"/>
  <c r="AC84" i="65"/>
  <c r="AW46" i="64"/>
  <c r="AU46"/>
  <c r="AV6" i="65"/>
  <c r="AG77" i="66"/>
  <c r="AJ27" i="76"/>
  <c r="BE27"/>
  <c r="AA28"/>
  <c r="AK28"/>
  <c r="AT38"/>
  <c r="AE28"/>
  <c r="AT40"/>
  <c r="AU53"/>
  <c r="AX16" i="66"/>
  <c r="D7" i="90" s="1"/>
  <c r="AX6" i="65"/>
  <c r="AK81"/>
  <c r="AK27" i="76"/>
  <c r="BB27"/>
  <c r="AW27"/>
  <c r="AD27"/>
  <c r="BE29"/>
  <c r="AA29"/>
  <c r="AR38"/>
  <c r="AS72" i="100"/>
  <c r="AU38"/>
  <c r="AG130"/>
  <c r="AV42" i="66"/>
  <c r="AT38" i="74"/>
  <c r="AR38"/>
  <c r="AN42" i="65"/>
  <c r="AX83"/>
  <c r="AS55" i="66"/>
  <c r="AT55"/>
  <c r="AA20" i="74"/>
  <c r="AA21" s="1"/>
  <c r="Z30"/>
  <c r="AQ30"/>
  <c r="AQ21" i="64"/>
  <c r="AR21"/>
  <c r="AT21"/>
  <c r="AL21"/>
  <c r="AN21"/>
  <c r="AK21"/>
  <c r="AQ5" i="65"/>
  <c r="AQ33"/>
  <c r="AQ42"/>
  <c r="AQ78" s="1"/>
  <c r="AT111" i="100"/>
  <c r="AF54" i="76"/>
  <c r="AF66"/>
  <c r="AF20"/>
  <c r="AF16"/>
  <c r="AF19"/>
  <c r="AF17"/>
  <c r="AS72" i="66"/>
  <c r="AV111" i="100"/>
  <c r="AP72" i="65"/>
  <c r="AE60"/>
  <c r="AW42" i="76"/>
  <c r="AB48" i="66"/>
  <c r="AQ80" i="65"/>
  <c r="AR80"/>
  <c r="AA43"/>
  <c r="C7" i="71"/>
  <c r="AM41" i="65"/>
  <c r="AN77" s="1"/>
  <c r="AQ66" i="76"/>
  <c r="AR54"/>
  <c r="AQ20"/>
  <c r="AQ18"/>
  <c r="AQ16"/>
  <c r="AQ19"/>
  <c r="AI17" i="74"/>
  <c r="AG17" i="76"/>
  <c r="AG18"/>
  <c r="AG16"/>
  <c r="AD52" i="64"/>
  <c r="AX59" i="74"/>
  <c r="AN25"/>
  <c r="AO25"/>
  <c r="AT25"/>
  <c r="AM25"/>
  <c r="AS25"/>
  <c r="AP25"/>
  <c r="AL25"/>
  <c r="AF25"/>
  <c r="AT44" i="65"/>
  <c r="AP81"/>
  <c r="AR29" i="76"/>
  <c r="AS27"/>
  <c r="BA27"/>
  <c r="AV29"/>
  <c r="AV27"/>
  <c r="AI27"/>
  <c r="AJ77" i="100"/>
  <c r="AG83"/>
  <c r="AW29" i="76"/>
  <c r="AJ83" i="100"/>
  <c r="AJ54"/>
  <c r="AP41"/>
  <c r="AP43"/>
  <c r="AP36"/>
  <c r="AP39"/>
  <c r="AP42"/>
  <c r="AP118"/>
  <c r="AH42"/>
  <c r="Z105"/>
  <c r="AT105"/>
  <c r="AP53"/>
  <c r="AP51"/>
  <c r="AP52"/>
  <c r="AQ52" i="64"/>
  <c r="Z40"/>
  <c r="AY81" i="66"/>
  <c r="AX54" i="100"/>
  <c r="AX50"/>
  <c r="AX49"/>
  <c r="AX53"/>
  <c r="AU133"/>
  <c r="AT54"/>
  <c r="AT30"/>
  <c r="AT53"/>
  <c r="AT49"/>
  <c r="AT51"/>
  <c r="AX118"/>
  <c r="AX62"/>
  <c r="AX40"/>
  <c r="AX37"/>
  <c r="AX41"/>
  <c r="AX38"/>
  <c r="AX42"/>
  <c r="AX34"/>
  <c r="AX36"/>
  <c r="AX39"/>
  <c r="AX43"/>
  <c r="AX35"/>
  <c r="AQ69" i="65"/>
  <c r="AU69"/>
  <c r="AP69"/>
  <c r="AW83" i="66"/>
  <c r="AV41" i="65"/>
  <c r="AH133" i="100"/>
  <c r="AH53"/>
  <c r="AI133"/>
  <c r="AH50"/>
  <c r="AH49"/>
  <c r="AH54"/>
  <c r="AH52"/>
  <c r="AX41" i="65"/>
  <c r="C5" i="90"/>
  <c r="AX43" i="66"/>
  <c r="AX79"/>
  <c r="AV90" i="100"/>
  <c r="AR90"/>
  <c r="AT90"/>
  <c r="AQ90"/>
  <c r="AS90"/>
  <c r="AX90"/>
  <c r="AW90"/>
  <c r="AU90"/>
  <c r="AP90"/>
  <c r="AC84" i="66"/>
  <c r="AE30" i="74"/>
  <c r="AB30"/>
  <c r="AP30"/>
  <c r="AJ30"/>
  <c r="AV30"/>
  <c r="AL30"/>
  <c r="AI30"/>
  <c r="AU30"/>
  <c r="AC30"/>
  <c r="AA30"/>
  <c r="AQ49" i="65"/>
  <c r="AT68"/>
  <c r="Z55"/>
  <c r="AM55"/>
  <c r="AT86" i="100"/>
  <c r="AR40" i="64"/>
  <c r="AZ40"/>
  <c r="BD40"/>
  <c r="BB40"/>
  <c r="BA40"/>
  <c r="AR105" i="100"/>
  <c r="AU105"/>
  <c r="AW105"/>
  <c r="AX55" i="66"/>
  <c r="AY77" i="65"/>
  <c r="AF55"/>
  <c r="AC55"/>
  <c r="AU55"/>
  <c r="AR55"/>
  <c r="AQ21" i="76"/>
  <c r="AE45" i="64"/>
  <c r="AK45"/>
  <c r="AO15"/>
  <c r="AC21" i="74"/>
  <c r="AE20"/>
  <c r="AB15" i="64"/>
  <c r="AP52"/>
  <c r="AU21" i="76"/>
  <c r="AR45" i="64"/>
  <c r="AG21" i="76"/>
  <c r="AX15" i="64"/>
  <c r="AX46"/>
  <c r="AI15"/>
  <c r="AJ52" s="1"/>
  <c r="AF86" i="100"/>
  <c r="AF142"/>
  <c r="AG142"/>
  <c r="AC79" i="65"/>
  <c r="AA55"/>
  <c r="AP38" i="100"/>
  <c r="AP62"/>
  <c r="AQ39" i="74"/>
  <c r="AQ16"/>
  <c r="AI24" i="66"/>
  <c r="AW72" i="65"/>
  <c r="AJ79" i="66"/>
  <c r="AG86" i="100"/>
  <c r="AL86"/>
  <c r="AA86"/>
  <c r="AK86"/>
  <c r="AX55"/>
  <c r="AX57"/>
  <c r="AX139"/>
  <c r="AX111"/>
  <c r="AV51"/>
  <c r="AV133"/>
  <c r="AW133"/>
  <c r="AV53"/>
  <c r="AV49"/>
  <c r="AV30"/>
  <c r="AV50"/>
  <c r="AV52"/>
  <c r="AU118"/>
  <c r="AT36"/>
  <c r="AT38"/>
  <c r="AT42"/>
  <c r="AT39"/>
  <c r="AT43"/>
  <c r="AH52" i="64"/>
  <c r="AW11" i="76"/>
  <c r="AW64"/>
  <c r="AX52"/>
  <c r="AS46" i="64"/>
  <c r="AS34"/>
  <c r="AV45"/>
  <c r="AU45"/>
  <c r="AK47"/>
  <c r="AJ45"/>
  <c r="AN15"/>
  <c r="AP16" i="74"/>
  <c r="AH47" i="64"/>
  <c r="AE47"/>
  <c r="AB47" i="66"/>
  <c r="AB83" s="1"/>
  <c r="AB24"/>
  <c r="AE41" i="65"/>
  <c r="AL79" i="66"/>
  <c r="AA45"/>
  <c r="AA21"/>
  <c r="AC45"/>
  <c r="AC49" s="1"/>
  <c r="AC21"/>
  <c r="AC5" s="1"/>
  <c r="AC29" s="1"/>
  <c r="AD16"/>
  <c r="AJ45"/>
  <c r="AJ21"/>
  <c r="AI7"/>
  <c r="AT45"/>
  <c r="AT21"/>
  <c r="AT5"/>
  <c r="AM77"/>
  <c r="AL77"/>
  <c r="AY79"/>
  <c r="AD21" i="76"/>
  <c r="AT77" i="100"/>
  <c r="Z71" i="66"/>
  <c r="AQ83"/>
  <c r="AW111" i="100"/>
  <c r="AU111"/>
  <c r="AP70" i="66"/>
  <c r="AU70"/>
  <c r="AT70"/>
  <c r="AH83" i="100"/>
  <c r="AH57"/>
  <c r="AH139"/>
  <c r="AH56"/>
  <c r="D12" i="103"/>
  <c r="AP24" i="66"/>
  <c r="AX44" i="65"/>
  <c r="C8" i="90"/>
  <c r="AX25" i="65"/>
  <c r="AV15" i="64"/>
  <c r="AW52" s="1"/>
  <c r="AU34"/>
  <c r="AR46"/>
  <c r="AQ34"/>
  <c r="AU19" i="74"/>
  <c r="AU21"/>
  <c r="AL15" i="64"/>
  <c r="AL52"/>
  <c r="AC52"/>
  <c r="AS47" i="66"/>
  <c r="AS24"/>
  <c r="AM44"/>
  <c r="AM21"/>
  <c r="AK21"/>
  <c r="AK44"/>
  <c r="AK56" s="1"/>
  <c r="AS72" i="65"/>
  <c r="AT72"/>
  <c r="AU72"/>
  <c r="AX72"/>
  <c r="AX112" i="100"/>
  <c r="AV112"/>
  <c r="AP112"/>
  <c r="AW112"/>
  <c r="AQ112"/>
  <c r="AU112"/>
  <c r="AT112"/>
  <c r="AF118"/>
  <c r="AF38"/>
  <c r="AF35"/>
  <c r="AF36"/>
  <c r="AF39"/>
  <c r="AY83" i="65"/>
  <c r="AN48" i="66"/>
  <c r="AN24"/>
  <c r="AC11" i="76"/>
  <c r="AC64"/>
  <c r="AG16" i="74"/>
  <c r="AO19" i="76"/>
  <c r="AO17"/>
  <c r="AO18"/>
  <c r="Z59" i="65"/>
  <c r="AX59"/>
  <c r="AL17" i="74"/>
  <c r="AL21"/>
  <c r="AL19"/>
  <c r="AL16"/>
  <c r="AH11"/>
  <c r="AH47"/>
  <c r="AH29"/>
  <c r="AR16" i="76"/>
  <c r="AR17"/>
  <c r="AD59" i="74"/>
  <c r="AD11"/>
  <c r="AR71" i="65"/>
  <c r="AV40" i="64"/>
  <c r="AB142" i="100"/>
  <c r="AN51"/>
  <c r="AN49"/>
  <c r="AN77"/>
  <c r="AN52"/>
  <c r="AN50"/>
  <c r="AN30"/>
  <c r="AN142" s="1"/>
  <c r="AN54"/>
  <c r="AN133"/>
  <c r="AR100"/>
  <c r="AR44"/>
  <c r="AR45"/>
  <c r="AR72"/>
  <c r="AR48"/>
  <c r="AX11" i="65"/>
  <c r="AW59" i="74"/>
  <c r="AW11"/>
  <c r="AW29"/>
  <c r="AM46" i="64"/>
  <c r="AM15"/>
  <c r="Z23"/>
  <c r="AT23" s="1"/>
  <c r="AB47"/>
  <c r="AA15"/>
  <c r="AH46"/>
  <c r="AR11" i="74"/>
  <c r="AR47"/>
  <c r="AQ59"/>
  <c r="AQ47"/>
  <c r="AF11"/>
  <c r="AF16" s="1"/>
  <c r="AF11" i="65"/>
  <c r="AF42" s="1"/>
  <c r="AE80"/>
  <c r="AD80"/>
  <c r="AG29" i="66"/>
  <c r="AJ42" i="100"/>
  <c r="AP84" i="65"/>
  <c r="AX20"/>
  <c r="AX43" s="1"/>
  <c r="AX79" s="1"/>
  <c r="AW15" i="64"/>
  <c r="AD47"/>
  <c r="AN47" i="74"/>
  <c r="AE16"/>
  <c r="AO46" i="64"/>
  <c r="AK52" i="76"/>
  <c r="AP45" i="64"/>
  <c r="AR34"/>
  <c r="AM47"/>
  <c r="AR83" i="65"/>
  <c r="AT29" i="74"/>
  <c r="AM27" i="66"/>
  <c r="AB11" i="65"/>
  <c r="AB42"/>
  <c r="AC78" s="1"/>
  <c r="AJ28"/>
  <c r="AJ33" s="1"/>
  <c r="AJ26" i="66"/>
  <c r="AJ24" s="1"/>
  <c r="AJ29" s="1"/>
  <c r="AN80" i="65"/>
  <c r="AP7" i="66"/>
  <c r="AP5" s="1"/>
  <c r="AP29" s="1"/>
  <c r="AH21"/>
  <c r="AR44"/>
  <c r="AR21"/>
  <c r="AG6" i="65"/>
  <c r="AD11"/>
  <c r="AH11"/>
  <c r="AP6"/>
  <c r="AL21" i="66"/>
  <c r="AL44"/>
  <c r="AL20" i="65"/>
  <c r="AL43" s="1"/>
  <c r="AF59"/>
  <c r="AX26" i="66"/>
  <c r="AX29" i="74"/>
  <c r="AM59"/>
  <c r="AV52" i="76"/>
  <c r="AC46" i="64"/>
  <c r="AJ29" i="74"/>
  <c r="AB17"/>
  <c r="AM11"/>
  <c r="AE15" i="64"/>
  <c r="AK64" i="76"/>
  <c r="AE56" i="66"/>
  <c r="AP47" i="64"/>
  <c r="AP52" i="76"/>
  <c r="AQ52"/>
  <c r="AI11" i="65"/>
  <c r="AJ56" i="66"/>
  <c r="AB80"/>
  <c r="C8" i="71"/>
  <c r="AA44" i="65"/>
  <c r="AB7" i="66"/>
  <c r="AA7"/>
  <c r="AL80" i="65"/>
  <c r="AK6"/>
  <c r="AK41" s="1"/>
  <c r="AK77" s="1"/>
  <c r="AP44" i="66"/>
  <c r="D8" i="103"/>
  <c r="AD20" i="65"/>
  <c r="AD43" s="1"/>
  <c r="AQ23" i="64"/>
  <c r="AA56" i="66"/>
  <c r="AL28" i="65"/>
  <c r="AL26" i="66"/>
  <c r="AH44" i="65"/>
  <c r="AH80" s="1"/>
  <c r="AH25"/>
  <c r="AI6"/>
  <c r="AI41"/>
  <c r="AA11"/>
  <c r="C6" i="71" s="1"/>
  <c r="C9"/>
  <c r="AA45" i="65"/>
  <c r="AM16" i="66"/>
  <c r="AM43" s="1"/>
  <c r="AM79" s="1"/>
  <c r="AP45"/>
  <c r="D9" i="103"/>
  <c r="AO11" i="65"/>
  <c r="AH16" i="100"/>
  <c r="AU16" i="66"/>
  <c r="AU43" s="1"/>
  <c r="AR27"/>
  <c r="AK28" i="65"/>
  <c r="AM11"/>
  <c r="AB6"/>
  <c r="AK7" i="66"/>
  <c r="AA6" i="65"/>
  <c r="C5" i="71" s="1"/>
  <c r="AP16" i="66"/>
  <c r="AE16"/>
  <c r="AE43" s="1"/>
  <c r="AE55" s="1"/>
  <c r="AR7"/>
  <c r="AR42" s="1"/>
  <c r="AS7"/>
  <c r="AD21"/>
  <c r="AQ21"/>
  <c r="AB16"/>
  <c r="AB43" s="1"/>
  <c r="AB55" s="1"/>
  <c r="AL6" i="65"/>
  <c r="AE11"/>
  <c r="AN81" i="66"/>
  <c r="AV11" i="65"/>
  <c r="AV42"/>
  <c r="AA41" i="66"/>
  <c r="AZ27" i="76"/>
  <c r="AK72" i="100"/>
  <c r="AW99"/>
  <c r="AI74"/>
  <c r="AM74"/>
  <c r="AL74"/>
  <c r="AJ74"/>
  <c r="AX67"/>
  <c r="AM67"/>
  <c r="AL67"/>
  <c r="AO67"/>
  <c r="AV67"/>
  <c r="AF67"/>
  <c r="AS74"/>
  <c r="AP74"/>
  <c r="AS99"/>
  <c r="AX99"/>
  <c r="AT45" i="74"/>
  <c r="AG126" i="100"/>
  <c r="AS21"/>
  <c r="AC83" i="65"/>
  <c r="AT52" i="76"/>
  <c r="AH54"/>
  <c r="AP20" i="65"/>
  <c r="AK20"/>
  <c r="AK43" s="1"/>
  <c r="AN20"/>
  <c r="AS20"/>
  <c r="AS43" s="1"/>
  <c r="AS55" s="1"/>
  <c r="AT6"/>
  <c r="AU6"/>
  <c r="AU41"/>
  <c r="AN16" i="66"/>
  <c r="AN43" s="1"/>
  <c r="AR6" i="65"/>
  <c r="AR41" s="1"/>
  <c r="AS77" s="1"/>
  <c r="AT11"/>
  <c r="AT42" s="1"/>
  <c r="AW7" i="66"/>
  <c r="AV40" i="76"/>
  <c r="AR95" i="100"/>
  <c r="AX74"/>
  <c r="AQ74"/>
  <c r="AD74"/>
  <c r="AA67"/>
  <c r="AP67"/>
  <c r="AE67"/>
  <c r="AD67"/>
  <c r="AK67"/>
  <c r="AK74"/>
  <c r="AP99"/>
  <c r="AA74"/>
  <c r="AU43" i="74"/>
  <c r="AO20" i="65"/>
  <c r="AO43" s="1"/>
  <c r="AO55" s="1"/>
  <c r="AT20"/>
  <c r="AT43"/>
  <c r="AR16" i="66"/>
  <c r="AR43" s="1"/>
  <c r="AR55" s="1"/>
  <c r="AM81"/>
  <c r="AV16"/>
  <c r="AV43" s="1"/>
  <c r="AW79" s="1"/>
  <c r="AX40" i="76"/>
  <c r="AU99" i="100"/>
  <c r="AW37" i="74"/>
  <c r="AB60"/>
  <c r="AG43"/>
  <c r="AD60"/>
  <c r="AV45"/>
  <c r="AK120" i="100"/>
  <c r="AI55" i="65"/>
  <c r="AV55"/>
  <c r="AW55"/>
  <c r="BC40" i="64"/>
  <c r="AJ55" i="65"/>
  <c r="AQ55"/>
  <c r="AH55"/>
  <c r="AV105" i="100"/>
  <c r="AP40" i="64"/>
  <c r="BE40"/>
  <c r="AQ40"/>
  <c r="AH30" i="100"/>
  <c r="AW71" i="66"/>
  <c r="AX69" i="65"/>
  <c r="AT69"/>
  <c r="AX52" i="100"/>
  <c r="AP50"/>
  <c r="AP105"/>
  <c r="AJ55" i="66"/>
  <c r="AI55"/>
  <c r="AA55"/>
  <c r="AH77" i="100"/>
  <c r="AH51"/>
  <c r="AP34"/>
  <c r="AP30"/>
  <c r="AQ118"/>
  <c r="AV71" i="66"/>
  <c r="AV83"/>
  <c r="AW55"/>
  <c r="AS69" i="65"/>
  <c r="AW69"/>
  <c r="AP133" i="100"/>
  <c r="AQ133"/>
  <c r="AP77"/>
  <c r="AS79" i="65"/>
  <c r="AR79"/>
  <c r="AH35" i="100"/>
  <c r="AX77"/>
  <c r="AX133"/>
  <c r="AX30"/>
  <c r="AJ49" i="65"/>
  <c r="AJ79"/>
  <c r="AH55" i="66"/>
  <c r="AL55"/>
  <c r="AK55"/>
  <c r="AE55" i="65"/>
  <c r="AU52" i="64"/>
  <c r="AA60" i="65"/>
  <c r="AG60"/>
  <c r="AV60"/>
  <c r="AU60"/>
  <c r="AX60"/>
  <c r="AD60"/>
  <c r="AS60"/>
  <c r="AC60"/>
  <c r="AB60"/>
  <c r="AQ60"/>
  <c r="AR60"/>
  <c r="AI60"/>
  <c r="AF60"/>
  <c r="AM60"/>
  <c r="AJ60"/>
  <c r="AL60"/>
  <c r="AP60"/>
  <c r="AN60"/>
  <c r="AW60"/>
  <c r="AO60"/>
  <c r="AH60"/>
  <c r="AV83"/>
  <c r="AQ38" i="74"/>
  <c r="AJ16" i="76"/>
  <c r="AJ21" s="1"/>
  <c r="AR48" i="74"/>
  <c r="AX38"/>
  <c r="AR51" i="100"/>
  <c r="AW56" i="66"/>
  <c r="AR49" i="100"/>
  <c r="AS111"/>
  <c r="AV72" i="66"/>
  <c r="AR71"/>
  <c r="AQ72"/>
  <c r="AQ111" i="100"/>
  <c r="AV72" i="65"/>
  <c r="AQ84" i="66"/>
  <c r="AP71" i="65"/>
  <c r="AX42" i="76"/>
  <c r="AS42"/>
  <c r="AF50" i="100"/>
  <c r="AJ38"/>
  <c r="AN118"/>
  <c r="AN35"/>
  <c r="AN40"/>
  <c r="AD36"/>
  <c r="AB45"/>
  <c r="AX84" i="65"/>
  <c r="AX71"/>
  <c r="AP23" i="64"/>
  <c r="AI19" i="76"/>
  <c r="AI17"/>
  <c r="AI18"/>
  <c r="AI20"/>
  <c r="AI16"/>
  <c r="AT28" i="65"/>
  <c r="AT26" i="66"/>
  <c r="AT47" i="65"/>
  <c r="AI56" i="66"/>
  <c r="D9" i="90"/>
  <c r="AX21" i="66"/>
  <c r="AJ16" i="74"/>
  <c r="AJ17"/>
  <c r="AJ19"/>
  <c r="AK83" i="65"/>
  <c r="AL83"/>
  <c r="AK18" i="76"/>
  <c r="AK20"/>
  <c r="AK16"/>
  <c r="AA48" i="66"/>
  <c r="D12" i="71"/>
  <c r="AL23" i="64"/>
  <c r="AG23"/>
  <c r="AW23"/>
  <c r="AI23"/>
  <c r="AR23"/>
  <c r="AH23"/>
  <c r="AN23"/>
  <c r="AH19" i="74"/>
  <c r="AH16"/>
  <c r="AH18"/>
  <c r="AN59" i="65"/>
  <c r="AR41" i="76"/>
  <c r="AH20" i="74"/>
  <c r="AE23" i="64"/>
  <c r="AX45"/>
  <c r="AS23"/>
  <c r="AV29" i="74"/>
  <c r="AV41" i="76"/>
  <c r="AU47" i="74"/>
  <c r="AI47"/>
  <c r="AS11"/>
  <c r="AF47" i="64"/>
  <c r="AB19" i="74"/>
  <c r="AR59"/>
  <c r="AD47"/>
  <c r="Z33" i="64"/>
  <c r="AW33" s="1"/>
  <c r="AD64" i="76"/>
  <c r="AL52"/>
  <c r="AP64"/>
  <c r="AU27" i="66"/>
  <c r="AF64" i="76"/>
  <c r="AL11"/>
  <c r="AE27" i="66"/>
  <c r="AI25" i="65"/>
  <c r="AA25"/>
  <c r="AH44" i="66"/>
  <c r="AI80" s="1"/>
  <c r="AU7"/>
  <c r="AM7"/>
  <c r="AM5" s="1"/>
  <c r="AK11" i="65"/>
  <c r="AJ7" i="66"/>
  <c r="AK60" i="74"/>
  <c r="Z35" i="64"/>
  <c r="AJ52" i="76"/>
  <c r="AP11"/>
  <c r="AU11" i="65"/>
  <c r="AH7" i="66"/>
  <c r="AX38" i="76"/>
  <c r="AS60" i="74"/>
  <c r="AI48" i="100"/>
  <c r="C9" i="103"/>
  <c r="AU30" i="100"/>
  <c r="AQ70" i="65"/>
  <c r="AT70"/>
  <c r="AU48" i="64"/>
  <c r="BC46"/>
  <c r="AH49"/>
  <c r="AL49"/>
  <c r="AX49"/>
  <c r="AH50"/>
  <c r="AH119" i="100"/>
  <c r="AD53" i="76"/>
  <c r="AK34" i="100"/>
  <c r="AL118"/>
  <c r="AU34"/>
  <c r="AW27" i="64"/>
  <c r="AV27"/>
  <c r="AC58" i="74"/>
  <c r="BD15" i="64"/>
  <c r="AA58" i="74"/>
  <c r="AA28"/>
  <c r="AW56"/>
  <c r="AW60" s="1"/>
  <c r="AW44"/>
  <c r="AK123" i="100"/>
  <c r="AW25" i="66"/>
  <c r="AW46" i="65"/>
  <c r="AX70"/>
  <c r="AG56" i="100"/>
  <c r="AZ15" i="64"/>
  <c r="AZ52" s="1"/>
  <c r="AO55" i="74"/>
  <c r="AO60" s="1"/>
  <c r="AS123" i="100"/>
  <c r="AU125"/>
  <c r="AQ16"/>
  <c r="AR46" i="65"/>
  <c r="AR25" i="66"/>
  <c r="Z31" i="76"/>
  <c r="AX31"/>
  <c r="AI52" i="64"/>
  <c r="AF5" i="65"/>
  <c r="AF33" s="1"/>
  <c r="AT5"/>
  <c r="AT33" s="1"/>
  <c r="AT41"/>
  <c r="Z53" i="66"/>
  <c r="AB77"/>
  <c r="AL41" i="65"/>
  <c r="AL5"/>
  <c r="AL33"/>
  <c r="AP43" i="66"/>
  <c r="D7" i="103"/>
  <c r="AM42" i="65"/>
  <c r="AN78" s="1"/>
  <c r="AM5"/>
  <c r="AM33" s="1"/>
  <c r="Z69" i="66"/>
  <c r="AP81"/>
  <c r="AQ81"/>
  <c r="AA42" i="65"/>
  <c r="AL47" i="66"/>
  <c r="AC83"/>
  <c r="AM79" i="65"/>
  <c r="AR80" i="66"/>
  <c r="AR56"/>
  <c r="AR20" i="74"/>
  <c r="AR30"/>
  <c r="AR17"/>
  <c r="AR39"/>
  <c r="AR18"/>
  <c r="AR19"/>
  <c r="AR16"/>
  <c r="AR59" i="65"/>
  <c r="AR21" i="76"/>
  <c r="AO21"/>
  <c r="AX80" i="65"/>
  <c r="AY80"/>
  <c r="AI59"/>
  <c r="AD81" i="66"/>
  <c r="AC81"/>
  <c r="AX54" i="76"/>
  <c r="AW18"/>
  <c r="AH44" i="100"/>
  <c r="AH48"/>
  <c r="AI128"/>
  <c r="AH45"/>
  <c r="AH46"/>
  <c r="AH47"/>
  <c r="AH72"/>
  <c r="AH128"/>
  <c r="AM55" i="66"/>
  <c r="AA5"/>
  <c r="AA29" s="1"/>
  <c r="AM17" i="74"/>
  <c r="AM30"/>
  <c r="AX24" i="66"/>
  <c r="D11" i="90"/>
  <c r="AX47" i="66"/>
  <c r="AL80"/>
  <c r="AL56"/>
  <c r="AJ23" i="64"/>
  <c r="AF23"/>
  <c r="AM23"/>
  <c r="AC23"/>
  <c r="AU23"/>
  <c r="AA23"/>
  <c r="AB23"/>
  <c r="AK23"/>
  <c r="AX23"/>
  <c r="AO23"/>
  <c r="AW18" i="74"/>
  <c r="AW19"/>
  <c r="AW17"/>
  <c r="AW21" s="1"/>
  <c r="AW20"/>
  <c r="AX48"/>
  <c r="AW16"/>
  <c r="AW48"/>
  <c r="AW39"/>
  <c r="AW30"/>
  <c r="AL59" i="65"/>
  <c r="AD19" i="74"/>
  <c r="AD48"/>
  <c r="AE48"/>
  <c r="AD18"/>
  <c r="AD20"/>
  <c r="AD30"/>
  <c r="AD16"/>
  <c r="AD17"/>
  <c r="AA59" i="65"/>
  <c r="AC66" i="76"/>
  <c r="AC20"/>
  <c r="AC17"/>
  <c r="AD54"/>
  <c r="AC18"/>
  <c r="AC16"/>
  <c r="AC19"/>
  <c r="AM80" i="66"/>
  <c r="AN80"/>
  <c r="AM56"/>
  <c r="AV23" i="64"/>
  <c r="AU81" i="66"/>
  <c r="AT81"/>
  <c r="AT57"/>
  <c r="AK81"/>
  <c r="AJ81"/>
  <c r="AN5"/>
  <c r="AN29" s="1"/>
  <c r="AO52" i="64"/>
  <c r="AN55" i="66"/>
  <c r="AN43" i="65"/>
  <c r="AN5"/>
  <c r="AN33" s="1"/>
  <c r="AR5" i="66"/>
  <c r="AK5"/>
  <c r="AK42"/>
  <c r="AO42" i="65"/>
  <c r="Z57"/>
  <c r="AB81"/>
  <c r="Z68" i="66"/>
  <c r="AR68" s="1"/>
  <c r="AQ80"/>
  <c r="AB42"/>
  <c r="AP42"/>
  <c r="D6" i="103"/>
  <c r="AN52" i="64"/>
  <c r="AS59" i="65"/>
  <c r="AJ59"/>
  <c r="AK59"/>
  <c r="AC59"/>
  <c r="AG59"/>
  <c r="AQ59"/>
  <c r="AB59"/>
  <c r="AU59"/>
  <c r="AO59"/>
  <c r="AP59"/>
  <c r="AW59"/>
  <c r="AM52" i="64"/>
  <c r="AV59" i="65"/>
  <c r="AI42" i="66"/>
  <c r="AD43"/>
  <c r="AE79" s="1"/>
  <c r="AD5"/>
  <c r="AV86" i="100"/>
  <c r="AW142"/>
  <c r="AV79" i="66"/>
  <c r="AV55"/>
  <c r="AW5"/>
  <c r="AW42"/>
  <c r="AU77" i="65"/>
  <c r="AV77"/>
  <c r="AK79"/>
  <c r="AK55"/>
  <c r="AS54" i="100"/>
  <c r="AS51"/>
  <c r="AS77"/>
  <c r="AS50"/>
  <c r="AS53"/>
  <c r="AS52"/>
  <c r="AS30"/>
  <c r="AS49"/>
  <c r="AT133"/>
  <c r="AS133"/>
  <c r="AS105"/>
  <c r="AF79" i="66"/>
  <c r="AB41" i="65"/>
  <c r="AB5"/>
  <c r="AB33" s="1"/>
  <c r="AU55" i="66"/>
  <c r="AU79"/>
  <c r="AL77" i="65"/>
  <c r="Z56"/>
  <c r="AA56"/>
  <c r="AB80"/>
  <c r="AE52" i="64"/>
  <c r="AP41" i="65"/>
  <c r="C5" i="103"/>
  <c r="AP5" i="65"/>
  <c r="AP33" s="1"/>
  <c r="AB78"/>
  <c r="AX52" i="64"/>
  <c r="AW40"/>
  <c r="AF17" i="74"/>
  <c r="AF30"/>
  <c r="AB52" i="64"/>
  <c r="Z28"/>
  <c r="AW28" s="1"/>
  <c r="AN28"/>
  <c r="AS79" i="66"/>
  <c r="AH17" i="74"/>
  <c r="AH21"/>
  <c r="AH30"/>
  <c r="AI48"/>
  <c r="AD23" i="64"/>
  <c r="AN84" i="66"/>
  <c r="AO84"/>
  <c r="AW78" i="65"/>
  <c r="AV5" i="66"/>
  <c r="AS83"/>
  <c r="AS71"/>
  <c r="AX71"/>
  <c r="AP71"/>
  <c r="AU71"/>
  <c r="AQ71"/>
  <c r="AB81"/>
  <c r="AA57"/>
  <c r="Z57"/>
  <c r="AJ57" s="1"/>
  <c r="AE77" i="65"/>
  <c r="AF77"/>
  <c r="AJ42" i="66"/>
  <c r="AJ5"/>
  <c r="AK42" i="65"/>
  <c r="AK78" s="1"/>
  <c r="AM42" i="66"/>
  <c r="AS19" i="74"/>
  <c r="AS18"/>
  <c r="AS16"/>
  <c r="AS17"/>
  <c r="AS39"/>
  <c r="AS48"/>
  <c r="AS30"/>
  <c r="AS20"/>
  <c r="Z60" i="66"/>
  <c r="AA60" s="1"/>
  <c r="AB84"/>
  <c r="AT83" i="65"/>
  <c r="AT59"/>
  <c r="AT71"/>
  <c r="AU83"/>
  <c r="AT49"/>
  <c r="AQ46" i="100"/>
  <c r="AQ30"/>
  <c r="AQ72"/>
  <c r="AQ44"/>
  <c r="AQ47"/>
  <c r="AQ45"/>
  <c r="AQ100"/>
  <c r="AQ48"/>
  <c r="AQ128"/>
  <c r="AR128"/>
  <c r="BA52" i="64"/>
  <c r="AW46" i="66"/>
  <c r="AW24"/>
  <c r="AW29" s="1"/>
  <c r="AH42"/>
  <c r="AH5"/>
  <c r="AL66" i="76"/>
  <c r="AL16"/>
  <c r="AL54"/>
  <c r="AL17"/>
  <c r="AL18"/>
  <c r="AL20"/>
  <c r="AL19"/>
  <c r="AT47" i="66"/>
  <c r="AE31" i="76"/>
  <c r="AV31"/>
  <c r="AI31"/>
  <c r="AH31"/>
  <c r="AD31"/>
  <c r="AO31"/>
  <c r="AW31"/>
  <c r="AK31"/>
  <c r="AN31"/>
  <c r="AU31"/>
  <c r="AL31"/>
  <c r="AA31"/>
  <c r="AF31"/>
  <c r="AQ31"/>
  <c r="AR31"/>
  <c r="AP31"/>
  <c r="AS31"/>
  <c r="AC31"/>
  <c r="AM31"/>
  <c r="AJ31"/>
  <c r="AG31"/>
  <c r="AT31"/>
  <c r="AB31"/>
  <c r="AU42" i="65"/>
  <c r="AU5"/>
  <c r="AU33" s="1"/>
  <c r="AT33" i="64"/>
  <c r="AV33"/>
  <c r="AW70" i="65"/>
  <c r="AW82"/>
  <c r="AW58"/>
  <c r="AP20" i="76"/>
  <c r="AP17"/>
  <c r="AP16"/>
  <c r="AP18"/>
  <c r="AP19"/>
  <c r="AP66"/>
  <c r="AP54"/>
  <c r="Z43"/>
  <c r="AX43" s="1"/>
  <c r="AQ54"/>
  <c r="AT35" i="64"/>
  <c r="AS35"/>
  <c r="AW35"/>
  <c r="AV35"/>
  <c r="AX35"/>
  <c r="AU35"/>
  <c r="AR35"/>
  <c r="AP35"/>
  <c r="AQ35"/>
  <c r="AR46" i="66"/>
  <c r="AR70" s="1"/>
  <c r="AR24"/>
  <c r="AR29"/>
  <c r="BD52" i="64"/>
  <c r="BE52"/>
  <c r="BD28"/>
  <c r="AX82" i="65"/>
  <c r="AU5" i="66"/>
  <c r="AU29"/>
  <c r="AU42"/>
  <c r="AH26"/>
  <c r="AH28" i="65"/>
  <c r="AH47"/>
  <c r="AI21" i="76"/>
  <c r="Z114" i="100"/>
  <c r="AU114"/>
  <c r="AP86"/>
  <c r="AH142"/>
  <c r="AH86"/>
  <c r="AI142"/>
  <c r="AR70" i="65"/>
  <c r="AR82"/>
  <c r="AS82"/>
  <c r="AR58"/>
  <c r="AU86" i="100"/>
  <c r="AV142"/>
  <c r="AU142"/>
  <c r="AH56" i="66"/>
  <c r="AH80"/>
  <c r="AX142" i="100"/>
  <c r="AX86"/>
  <c r="AR21" i="74"/>
  <c r="AE28" i="64"/>
  <c r="AL21" i="76"/>
  <c r="AL28" i="64"/>
  <c r="AN79" i="65"/>
  <c r="AN55"/>
  <c r="AN49"/>
  <c r="AO79"/>
  <c r="AZ28" i="64"/>
  <c r="AU57" i="66"/>
  <c r="AH57"/>
  <c r="AO57"/>
  <c r="AI57"/>
  <c r="AD57"/>
  <c r="AM57"/>
  <c r="AK57"/>
  <c r="AV57"/>
  <c r="AG57"/>
  <c r="AW57"/>
  <c r="AN57"/>
  <c r="AE57"/>
  <c r="AL57"/>
  <c r="AQ57"/>
  <c r="AR57"/>
  <c r="AB57"/>
  <c r="AS57"/>
  <c r="AX57"/>
  <c r="AP77" i="65"/>
  <c r="AS86" i="100"/>
  <c r="AT142"/>
  <c r="AS142"/>
  <c r="AM28" i="64"/>
  <c r="Z66" i="66"/>
  <c r="AV28" i="64"/>
  <c r="AW69" i="66"/>
  <c r="AU69"/>
  <c r="AV69"/>
  <c r="AS69"/>
  <c r="AR69"/>
  <c r="AQ69"/>
  <c r="AX69"/>
  <c r="Z67"/>
  <c r="AP55"/>
  <c r="AP67"/>
  <c r="AF53"/>
  <c r="AS53"/>
  <c r="AM53"/>
  <c r="AR53"/>
  <c r="AT53"/>
  <c r="AQ53"/>
  <c r="AN53"/>
  <c r="AU53"/>
  <c r="AL53"/>
  <c r="AO53"/>
  <c r="AB53"/>
  <c r="AG53"/>
  <c r="AP53"/>
  <c r="AE53"/>
  <c r="AC53"/>
  <c r="AW53"/>
  <c r="AK53"/>
  <c r="AJ53"/>
  <c r="AX53"/>
  <c r="AA53"/>
  <c r="AD53"/>
  <c r="AI53"/>
  <c r="AN56" i="65"/>
  <c r="AB56"/>
  <c r="AS56"/>
  <c r="AW56"/>
  <c r="AL56"/>
  <c r="AO56"/>
  <c r="AP56"/>
  <c r="AJ56"/>
  <c r="AM56"/>
  <c r="AU56"/>
  <c r="AR56"/>
  <c r="AK56"/>
  <c r="AF56"/>
  <c r="AI56"/>
  <c r="AT56"/>
  <c r="AG56"/>
  <c r="AE56"/>
  <c r="AC56"/>
  <c r="AV56"/>
  <c r="AD56"/>
  <c r="AH56"/>
  <c r="AQ56"/>
  <c r="AC77"/>
  <c r="AW66" i="66"/>
  <c r="AD79"/>
  <c r="AD55"/>
  <c r="AC78"/>
  <c r="AO49" i="65"/>
  <c r="AP78"/>
  <c r="AO78"/>
  <c r="AR66" i="66"/>
  <c r="AC21" i="76"/>
  <c r="AY83" i="66"/>
  <c r="AX83"/>
  <c r="AC57"/>
  <c r="AX56" i="65"/>
  <c r="AP57" i="66"/>
  <c r="AF49" i="65"/>
  <c r="AD21" i="74"/>
  <c r="AX55" i="65"/>
  <c r="AM78"/>
  <c r="AM77"/>
  <c r="AY28" i="64"/>
  <c r="BB28"/>
  <c r="AG28"/>
  <c r="BA28"/>
  <c r="AT28"/>
  <c r="AH28"/>
  <c r="AD28"/>
  <c r="AK28"/>
  <c r="AR28"/>
  <c r="AQ28"/>
  <c r="BC28"/>
  <c r="AC28"/>
  <c r="AI28"/>
  <c r="BE28"/>
  <c r="AO28"/>
  <c r="AB28"/>
  <c r="AJ28"/>
  <c r="AX28"/>
  <c r="AP28"/>
  <c r="AU68" i="66"/>
  <c r="AS68"/>
  <c r="AJ57" i="65"/>
  <c r="AU57"/>
  <c r="AG57"/>
  <c r="AK57"/>
  <c r="AQ57"/>
  <c r="AL57"/>
  <c r="AB57"/>
  <c r="AD57"/>
  <c r="AP57"/>
  <c r="AW57"/>
  <c r="AT57"/>
  <c r="AS57"/>
  <c r="AO57"/>
  <c r="AH57"/>
  <c r="AR57"/>
  <c r="AE57"/>
  <c r="AF57"/>
  <c r="AX57"/>
  <c r="AN57"/>
  <c r="AV57"/>
  <c r="AM57"/>
  <c r="Z54"/>
  <c r="AT77"/>
  <c r="AQ43" i="76"/>
  <c r="AW43"/>
  <c r="AP114" i="100"/>
  <c r="AH47" i="66"/>
  <c r="AH24"/>
  <c r="AH29"/>
  <c r="AS82"/>
  <c r="AP21" i="76"/>
  <c r="AQ86" i="100"/>
  <c r="AQ142"/>
  <c r="AQ114"/>
  <c r="AR142"/>
  <c r="AS21" i="74"/>
  <c r="AN78" i="66"/>
  <c r="AJ78"/>
  <c r="AK78"/>
  <c r="AX114" i="100"/>
  <c r="AU49" i="66"/>
  <c r="AV78"/>
  <c r="AU78"/>
  <c r="AU78" i="65"/>
  <c r="AU49"/>
  <c r="AV78"/>
  <c r="AT83" i="66"/>
  <c r="AU83"/>
  <c r="AT71"/>
  <c r="AI78"/>
  <c r="AH78"/>
  <c r="AW70"/>
  <c r="AW49"/>
  <c r="AG60"/>
  <c r="AO60"/>
  <c r="AJ60"/>
  <c r="AH60"/>
  <c r="AT60"/>
  <c r="AL78" i="65"/>
  <c r="AH83"/>
  <c r="AI83"/>
  <c r="AH59"/>
  <c r="AV114" i="100"/>
  <c r="AW114"/>
  <c r="AT114"/>
  <c r="AR114"/>
  <c r="AS114"/>
  <c r="AU67" i="66"/>
  <c r="AT67"/>
  <c r="AS67"/>
  <c r="AW67"/>
  <c r="AX67"/>
  <c r="AV67"/>
  <c r="AO85" i="65"/>
  <c r="AP54"/>
  <c r="AC54"/>
  <c r="AT54"/>
  <c r="AV66" i="66"/>
  <c r="AU85" i="65"/>
  <c r="AB82" i="66" l="1"/>
  <c r="AB58"/>
  <c r="AC82"/>
  <c r="AY82"/>
  <c r="AX70"/>
  <c r="AX58"/>
  <c r="AX82"/>
  <c r="AQ70"/>
  <c r="AQ58"/>
  <c r="AQ82"/>
  <c r="AE58"/>
  <c r="AF82"/>
  <c r="AE82"/>
  <c r="AD82"/>
  <c r="AD58"/>
  <c r="AR84"/>
  <c r="AS84"/>
  <c r="AR72"/>
  <c r="AF58"/>
  <c r="AG58"/>
  <c r="AT58"/>
  <c r="AU58"/>
  <c r="AL58"/>
  <c r="AP58"/>
  <c r="AW58"/>
  <c r="AK58"/>
  <c r="AM58"/>
  <c r="AA58"/>
  <c r="AC58"/>
  <c r="AN58"/>
  <c r="AS58"/>
  <c r="AK82"/>
  <c r="AJ58"/>
  <c r="AO82"/>
  <c r="AO58"/>
  <c r="AP82"/>
  <c r="AV58"/>
  <c r="AW82"/>
  <c r="AV82"/>
  <c r="AV70"/>
  <c r="AV29"/>
  <c r="AG49"/>
  <c r="AI29"/>
  <c r="D13" i="103"/>
  <c r="F5" s="1"/>
  <c r="AI49" i="66"/>
  <c r="AE60"/>
  <c r="F10" i="103"/>
  <c r="F6"/>
  <c r="F11"/>
  <c r="AJ54" i="65"/>
  <c r="AN54"/>
  <c r="AA54"/>
  <c r="AW54"/>
  <c r="AO54"/>
  <c r="AU54"/>
  <c r="AF54"/>
  <c r="AQ54"/>
  <c r="AV54"/>
  <c r="AB54"/>
  <c r="AU66" i="66"/>
  <c r="AT66"/>
  <c r="AR78" i="65"/>
  <c r="AR54"/>
  <c r="AH83" i="66"/>
  <c r="AI83"/>
  <c r="AP49" i="65"/>
  <c r="C13" i="71"/>
  <c r="E5" s="1"/>
  <c r="C7" i="103"/>
  <c r="AP43" i="65"/>
  <c r="AS42" i="66"/>
  <c r="AS5"/>
  <c r="AS29" s="1"/>
  <c r="AV79" i="65"/>
  <c r="AW79"/>
  <c r="AT72" i="66"/>
  <c r="AT84"/>
  <c r="AU84"/>
  <c r="AQ67"/>
  <c r="AK54" i="65"/>
  <c r="AP60" i="66"/>
  <c r="AR60"/>
  <c r="AN60"/>
  <c r="AD60"/>
  <c r="AH49"/>
  <c r="AI85" s="1"/>
  <c r="AR49"/>
  <c r="AR82"/>
  <c r="AC57" i="65"/>
  <c r="AX68" i="66"/>
  <c r="AT68"/>
  <c r="AS28" i="64"/>
  <c r="AY79" i="65"/>
  <c r="AW78" i="66"/>
  <c r="AP49"/>
  <c r="AQ77" i="65"/>
  <c r="AR49"/>
  <c r="AP33" i="64"/>
  <c r="AU33"/>
  <c r="AA28"/>
  <c r="AF48" i="74"/>
  <c r="AF18"/>
  <c r="AF21" s="1"/>
  <c r="AP68" i="66"/>
  <c r="AC79"/>
  <c r="C7" i="90"/>
  <c r="AR79" i="66"/>
  <c r="AU79" i="65"/>
  <c r="AT79"/>
  <c r="AT55"/>
  <c r="AN49" i="66"/>
  <c r="AN79"/>
  <c r="AE42" i="65"/>
  <c r="AE5"/>
  <c r="AE33" s="1"/>
  <c r="AO5"/>
  <c r="AO33" s="1"/>
  <c r="AA57"/>
  <c r="D6" i="71"/>
  <c r="AA42" i="66"/>
  <c r="AB78" s="1"/>
  <c r="AD5" i="65"/>
  <c r="AD42"/>
  <c r="AP21" i="74"/>
  <c r="AH118" i="100"/>
  <c r="AH38"/>
  <c r="AH41"/>
  <c r="AI118"/>
  <c r="AH34"/>
  <c r="AH40"/>
  <c r="AH36"/>
  <c r="AH62"/>
  <c r="AH39"/>
  <c r="AJ80" i="65"/>
  <c r="Z59" i="66"/>
  <c r="AW41" i="65"/>
  <c r="AW5"/>
  <c r="AW33" s="1"/>
  <c r="AO83" i="66"/>
  <c r="AK84" i="65"/>
  <c r="AK60"/>
  <c r="AL84"/>
  <c r="AH45" i="64"/>
  <c r="AI45"/>
  <c r="AH21"/>
  <c r="AI16" i="74"/>
  <c r="AI21" s="1"/>
  <c r="AI19"/>
  <c r="AI18"/>
  <c r="AI20"/>
  <c r="AJ48"/>
  <c r="AG45" i="64"/>
  <c r="AF21"/>
  <c r="AA41" i="65"/>
  <c r="AA5"/>
  <c r="AA33" s="1"/>
  <c r="AJ77"/>
  <c r="AI77"/>
  <c r="AE79"/>
  <c r="AD55"/>
  <c r="AD79"/>
  <c r="AE21" i="74"/>
  <c r="AG19"/>
  <c r="AG48"/>
  <c r="AG18"/>
  <c r="AG20"/>
  <c r="AG17"/>
  <c r="AG21" s="1"/>
  <c r="AK29"/>
  <c r="AL47"/>
  <c r="AK11"/>
  <c r="AK59"/>
  <c r="AK20"/>
  <c r="AG47"/>
  <c r="AF47"/>
  <c r="AF29"/>
  <c r="AF59"/>
  <c r="AB11" i="76"/>
  <c r="AB52"/>
  <c r="AE7" i="66"/>
  <c r="AP68" i="65"/>
  <c r="AW68"/>
  <c r="AV68"/>
  <c r="AU68"/>
  <c r="AR68"/>
  <c r="AQ68"/>
  <c r="AV77" i="66"/>
  <c r="AV65"/>
  <c r="AW77"/>
  <c r="AV49"/>
  <c r="AJ82"/>
  <c r="AI58"/>
  <c r="AI82"/>
  <c r="AH82"/>
  <c r="AH58"/>
  <c r="AL48"/>
  <c r="AL24"/>
  <c r="AL54" i="65"/>
  <c r="AM54"/>
  <c r="AK49"/>
  <c r="AF60" i="66"/>
  <c r="AB60"/>
  <c r="AK60"/>
  <c r="AU60"/>
  <c r="AQ60"/>
  <c r="AV60"/>
  <c r="AR58"/>
  <c r="AT43" i="76"/>
  <c r="AU43"/>
  <c r="AQ68" i="66"/>
  <c r="AV68"/>
  <c r="AF28" i="64"/>
  <c r="AR77" i="65"/>
  <c r="AB49" i="66"/>
  <c r="AV53"/>
  <c r="AQ79"/>
  <c r="AP78"/>
  <c r="Z65" i="65"/>
  <c r="AR65" s="1"/>
  <c r="AX33" i="64"/>
  <c r="AS33"/>
  <c r="AT24" i="66"/>
  <c r="AT29" s="1"/>
  <c r="AK80"/>
  <c r="AJ47"/>
  <c r="AB79"/>
  <c r="AT69"/>
  <c r="AP69"/>
  <c r="AV49" i="65"/>
  <c r="AP56" i="66"/>
  <c r="AP80"/>
  <c r="AB5"/>
  <c r="AB29" s="1"/>
  <c r="AM48" i="74"/>
  <c r="AM19"/>
  <c r="AM18"/>
  <c r="AM16"/>
  <c r="AM21" s="1"/>
  <c r="AM20"/>
  <c r="AG41" i="65"/>
  <c r="AG5"/>
  <c r="AG33" s="1"/>
  <c r="AK47" i="74"/>
  <c r="AG30"/>
  <c r="AD81" i="65"/>
  <c r="AH5"/>
  <c r="AH33" s="1"/>
  <c r="AH42"/>
  <c r="AN86" i="100"/>
  <c r="AY52" i="64"/>
  <c r="AX40"/>
  <c r="AB79" i="65"/>
  <c r="AB55"/>
  <c r="AU40" i="64"/>
  <c r="AV52"/>
  <c r="Z30" i="76"/>
  <c r="AB30" s="1"/>
  <c r="AA30"/>
  <c r="AA11"/>
  <c r="AA19"/>
  <c r="AN11"/>
  <c r="AN19"/>
  <c r="AN30"/>
  <c r="AO52"/>
  <c r="AN64"/>
  <c r="AK24" i="66"/>
  <c r="AK29" s="1"/>
  <c r="AK47"/>
  <c r="AS52" i="64"/>
  <c r="AS40"/>
  <c r="AT80" i="66"/>
  <c r="AS56"/>
  <c r="AS80"/>
  <c r="AE47" i="65"/>
  <c r="AE26" i="66"/>
  <c r="AG55" i="65"/>
  <c r="AG79"/>
  <c r="AF81" i="66"/>
  <c r="AG81"/>
  <c r="AJ81" i="65"/>
  <c r="AI81"/>
  <c r="AO5" i="66"/>
  <c r="AO29" s="1"/>
  <c r="AO43"/>
  <c r="AI77"/>
  <c r="AH77"/>
  <c r="AE133" i="100"/>
  <c r="AD51"/>
  <c r="AD50"/>
  <c r="AD77"/>
  <c r="AD52"/>
  <c r="AD133"/>
  <c r="AD54"/>
  <c r="AD53"/>
  <c r="AD49"/>
  <c r="AE84" i="66"/>
  <c r="AF84"/>
  <c r="AP66"/>
  <c r="AG54" i="65"/>
  <c r="AR67" i="66"/>
  <c r="AC60"/>
  <c r="AS60"/>
  <c r="AW60"/>
  <c r="AI60"/>
  <c r="AX60"/>
  <c r="AM60"/>
  <c r="AT49"/>
  <c r="AP43" i="76"/>
  <c r="AR43"/>
  <c r="AW68" i="66"/>
  <c r="AF57"/>
  <c r="AR33" i="64"/>
  <c r="AQ33"/>
  <c r="AF19" i="74"/>
  <c r="AR5" i="65"/>
  <c r="AR33" s="1"/>
  <c r="AN52" i="76"/>
  <c r="AV5" i="65"/>
  <c r="AV33" s="1"/>
  <c r="AC52" i="76"/>
  <c r="AI42" i="65"/>
  <c r="AI5"/>
  <c r="AI33" s="1"/>
  <c r="AL55"/>
  <c r="AL79"/>
  <c r="AA64" i="76"/>
  <c r="C6" i="90"/>
  <c r="AX5" i="65"/>
  <c r="AX33" s="1"/>
  <c r="AX42"/>
  <c r="AW66" i="76"/>
  <c r="AW19"/>
  <c r="AW16"/>
  <c r="AW17"/>
  <c r="AW20"/>
  <c r="AU80" i="65"/>
  <c r="AT80"/>
  <c r="AX105" i="100"/>
  <c r="AQ105"/>
  <c r="AT52"/>
  <c r="AT50"/>
  <c r="AC49" i="65"/>
  <c r="AF5" i="66"/>
  <c r="AF42"/>
  <c r="AF55"/>
  <c r="AC55"/>
  <c r="AG55"/>
  <c r="AV30" i="76"/>
  <c r="AV64"/>
  <c r="AV11"/>
  <c r="AP46" i="64"/>
  <c r="AF21" i="76"/>
  <c r="Z66" i="65"/>
  <c r="AT66" s="1"/>
  <c r="AQ20" i="74"/>
  <c r="AQ18"/>
  <c r="AQ48"/>
  <c r="AQ19"/>
  <c r="AQ17"/>
  <c r="AQ21" s="1"/>
  <c r="AX20" i="76"/>
  <c r="AX19"/>
  <c r="AX16"/>
  <c r="AX66"/>
  <c r="AX17" i="74"/>
  <c r="AX16"/>
  <c r="AX20"/>
  <c r="AX39"/>
  <c r="AX30"/>
  <c r="AY40" i="64"/>
  <c r="AT40"/>
  <c r="AP54" i="100"/>
  <c r="AP49"/>
  <c r="AR69" i="65"/>
  <c r="AF45" i="100"/>
  <c r="AF46"/>
  <c r="AP35"/>
  <c r="AI79" i="66"/>
  <c r="AU54" i="76"/>
  <c r="AF47" i="66"/>
  <c r="AF24"/>
  <c r="AQ71" i="65"/>
  <c r="AS71"/>
  <c r="AJ30" i="100"/>
  <c r="AJ72"/>
  <c r="AJ44"/>
  <c r="AJ128"/>
  <c r="AJ47"/>
  <c r="AJ48"/>
  <c r="AJ45"/>
  <c r="AK128"/>
  <c r="AK84" i="66"/>
  <c r="AJ84"/>
  <c r="AP34" i="64"/>
  <c r="AT34"/>
  <c r="AW34"/>
  <c r="AD46"/>
  <c r="AS47"/>
  <c r="AR47"/>
  <c r="AM29" i="74"/>
  <c r="AO11"/>
  <c r="AO47"/>
  <c r="AJ18"/>
  <c r="AJ20"/>
  <c r="AF128" i="100"/>
  <c r="AF48"/>
  <c r="AE19" i="74"/>
  <c r="AE18"/>
  <c r="AK19" i="76"/>
  <c r="AK21" s="1"/>
  <c r="AK66"/>
  <c r="AT59" i="74"/>
  <c r="AT11"/>
  <c r="AT47"/>
  <c r="AM64" i="76"/>
  <c r="AM11"/>
  <c r="AM52"/>
  <c r="AD26" i="66"/>
  <c r="AD28" i="65"/>
  <c r="AD47"/>
  <c r="AD40" i="100"/>
  <c r="AD34"/>
  <c r="AD39"/>
  <c r="AE118"/>
  <c r="AD118"/>
  <c r="AD38"/>
  <c r="AD62"/>
  <c r="AD30"/>
  <c r="AT60" i="65"/>
  <c r="AU84"/>
  <c r="AQ72"/>
  <c r="AQ84"/>
  <c r="AX7" i="66"/>
  <c r="AF45" i="64"/>
  <c r="AS29" i="74"/>
  <c r="AS59"/>
  <c r="AL29"/>
  <c r="AB29"/>
  <c r="AG29"/>
  <c r="AB18"/>
  <c r="AB21" s="1"/>
  <c r="AC48"/>
  <c r="AS64" i="76"/>
  <c r="AS11"/>
  <c r="AS19" s="1"/>
  <c r="AH18"/>
  <c r="AH66"/>
  <c r="AH20"/>
  <c r="AH17"/>
  <c r="AH19"/>
  <c r="AH16"/>
  <c r="AM47" i="65"/>
  <c r="AM26" i="66"/>
  <c r="Z22" i="64"/>
  <c r="AU59" i="74"/>
  <c r="AN11"/>
  <c r="AU56" i="66"/>
  <c r="AS11" i="65"/>
  <c r="AP128" i="100"/>
  <c r="AO45"/>
  <c r="AO46"/>
  <c r="AO48"/>
  <c r="AO72"/>
  <c r="AO30"/>
  <c r="AO44"/>
  <c r="AO47"/>
  <c r="AQ7" i="66"/>
  <c r="AL7"/>
  <c r="F8" i="103" l="1"/>
  <c r="F7"/>
  <c r="F9"/>
  <c r="F12"/>
  <c r="AE42" i="66"/>
  <c r="AE5"/>
  <c r="AX42"/>
  <c r="AX5"/>
  <c r="AX29" s="1"/>
  <c r="D6" i="90"/>
  <c r="AK22" i="64"/>
  <c r="AA22"/>
  <c r="AN22"/>
  <c r="AJ22"/>
  <c r="AR22"/>
  <c r="AX22"/>
  <c r="AG22"/>
  <c r="AF22"/>
  <c r="AE22"/>
  <c r="AM22"/>
  <c r="AV22"/>
  <c r="AT22"/>
  <c r="AS22"/>
  <c r="AL22"/>
  <c r="AI22"/>
  <c r="AU22"/>
  <c r="AH22"/>
  <c r="AB22"/>
  <c r="AQ22"/>
  <c r="AV17" i="76"/>
  <c r="AV20"/>
  <c r="AV54"/>
  <c r="AV66"/>
  <c r="AV19"/>
  <c r="AV18"/>
  <c r="AV32"/>
  <c r="AV16"/>
  <c r="AV43"/>
  <c r="AC85" i="65"/>
  <c r="C13" i="90"/>
  <c r="E6" s="1"/>
  <c r="AB66" i="76"/>
  <c r="AB20"/>
  <c r="AB16"/>
  <c r="AB17"/>
  <c r="AB18"/>
  <c r="AB54"/>
  <c r="AC54"/>
  <c r="Z53" i="65"/>
  <c r="AB77"/>
  <c r="AA49"/>
  <c r="AS54" i="66"/>
  <c r="AS49"/>
  <c r="AS78"/>
  <c r="AS66"/>
  <c r="AT78"/>
  <c r="AL42"/>
  <c r="AL5"/>
  <c r="AL29" s="1"/>
  <c r="AO142" i="100"/>
  <c r="AO86"/>
  <c r="AP142"/>
  <c r="AM47" i="66"/>
  <c r="AM24"/>
  <c r="AM29" s="1"/>
  <c r="AD86" i="100"/>
  <c r="AD142"/>
  <c r="AE142"/>
  <c r="AD83" i="65"/>
  <c r="AD59"/>
  <c r="AM66" i="76"/>
  <c r="AM20"/>
  <c r="AM16"/>
  <c r="AM19"/>
  <c r="AM18"/>
  <c r="AM17"/>
  <c r="AM32"/>
  <c r="AM54"/>
  <c r="AO48" i="74"/>
  <c r="AO17"/>
  <c r="AO18"/>
  <c r="AO20"/>
  <c r="AP48"/>
  <c r="AO16"/>
  <c r="AO30"/>
  <c r="AO19"/>
  <c r="AW21" i="76"/>
  <c r="AI78" i="65"/>
  <c r="AI54"/>
  <c r="AJ78"/>
  <c r="AK59" i="66"/>
  <c r="AL83"/>
  <c r="AK49"/>
  <c r="AK83"/>
  <c r="AA20" i="76"/>
  <c r="AA17"/>
  <c r="AA16"/>
  <c r="AA21" s="1"/>
  <c r="AA66"/>
  <c r="AA18"/>
  <c r="Z32"/>
  <c r="AV85" i="66"/>
  <c r="AI49" i="65"/>
  <c r="AD33"/>
  <c r="Z73" i="66"/>
  <c r="AV73" s="1"/>
  <c r="AR73"/>
  <c r="AP79" i="65"/>
  <c r="AQ79"/>
  <c r="Z67"/>
  <c r="AP67" s="1"/>
  <c r="AP55"/>
  <c r="AS42"/>
  <c r="AS5"/>
  <c r="AS33" s="1"/>
  <c r="AF59" i="66"/>
  <c r="AH54" i="65"/>
  <c r="AH78"/>
  <c r="AH49"/>
  <c r="AV85"/>
  <c r="AR59" i="66"/>
  <c r="AP59"/>
  <c r="AC59"/>
  <c r="AG59"/>
  <c r="AQ59"/>
  <c r="AO59"/>
  <c r="AW59"/>
  <c r="AV59"/>
  <c r="AS59"/>
  <c r="AI59"/>
  <c r="AN59"/>
  <c r="AB59"/>
  <c r="AX59"/>
  <c r="AU59"/>
  <c r="AL59"/>
  <c r="AH59"/>
  <c r="AT59"/>
  <c r="AD49" i="65"/>
  <c r="AD78"/>
  <c r="AD54"/>
  <c r="AQ42" i="66"/>
  <c r="AQ5"/>
  <c r="AQ29" s="1"/>
  <c r="AN19" i="74"/>
  <c r="AN30"/>
  <c r="AN17"/>
  <c r="AN16"/>
  <c r="AN21" s="1"/>
  <c r="AN18"/>
  <c r="AN48"/>
  <c r="AN20"/>
  <c r="AN83" i="65"/>
  <c r="AM83"/>
  <c r="AM59"/>
  <c r="AS20" i="76"/>
  <c r="AS16"/>
  <c r="AS21" s="1"/>
  <c r="AS18"/>
  <c r="AS17"/>
  <c r="AS66"/>
  <c r="AT54"/>
  <c r="AS54"/>
  <c r="AS32"/>
  <c r="AS43"/>
  <c r="AP22" i="64"/>
  <c r="AW22"/>
  <c r="AG83" i="66"/>
  <c r="AX21" i="76"/>
  <c r="AO22" i="64"/>
  <c r="AF49" i="66"/>
  <c r="AG78"/>
  <c r="AF54"/>
  <c r="AF78"/>
  <c r="AX78" i="65"/>
  <c r="AX54"/>
  <c r="AX49"/>
  <c r="AX66"/>
  <c r="AY78"/>
  <c r="AT73" i="66"/>
  <c r="AT85"/>
  <c r="AU85"/>
  <c r="AO55"/>
  <c r="AO49"/>
  <c r="AO79"/>
  <c r="AP79"/>
  <c r="AE24"/>
  <c r="AE47"/>
  <c r="AF83" s="1"/>
  <c r="AG49" i="65"/>
  <c r="AH77"/>
  <c r="AG77"/>
  <c r="AV65"/>
  <c r="AX65"/>
  <c r="AS65"/>
  <c r="AQ65"/>
  <c r="AU65"/>
  <c r="AT65"/>
  <c r="AK85"/>
  <c r="AL85"/>
  <c r="AB19" i="76"/>
  <c r="AW77" i="65"/>
  <c r="AW53"/>
  <c r="AX77"/>
  <c r="AW49"/>
  <c r="AW65"/>
  <c r="AA54" i="66"/>
  <c r="Z54"/>
  <c r="AA49"/>
  <c r="E7" i="90"/>
  <c r="E7" i="103"/>
  <c r="C13"/>
  <c r="Z73" i="65"/>
  <c r="AP73"/>
  <c r="AQ85"/>
  <c r="AP85"/>
  <c r="AT16" i="74"/>
  <c r="AT19"/>
  <c r="AT18"/>
  <c r="AT17"/>
  <c r="AU48"/>
  <c r="AT39"/>
  <c r="AT30"/>
  <c r="AT20"/>
  <c r="AT48"/>
  <c r="AJ142" i="100"/>
  <c r="AK142"/>
  <c r="AJ86"/>
  <c r="AW66" i="65"/>
  <c r="AQ66"/>
  <c r="AU66"/>
  <c r="AJ59" i="66"/>
  <c r="AJ83"/>
  <c r="AJ49"/>
  <c r="AH21" i="76"/>
  <c r="AD47" i="66"/>
  <c r="AD24"/>
  <c r="AD29" s="1"/>
  <c r="AJ21" i="74"/>
  <c r="AD22" i="64"/>
  <c r="AC22"/>
  <c r="AX21" i="74"/>
  <c r="AP66" i="65"/>
  <c r="AF29" i="66"/>
  <c r="AW54" i="76"/>
  <c r="AE83" i="65"/>
  <c r="AE59"/>
  <c r="AF83"/>
  <c r="AN18" i="76"/>
  <c r="AN20"/>
  <c r="AO54"/>
  <c r="AN17"/>
  <c r="AN16"/>
  <c r="AN54"/>
  <c r="AN66"/>
  <c r="AN32"/>
  <c r="AF30"/>
  <c r="AJ30"/>
  <c r="AG30"/>
  <c r="AR30"/>
  <c r="AU30"/>
  <c r="AO30"/>
  <c r="AE30"/>
  <c r="AT30"/>
  <c r="AQ30"/>
  <c r="AD30"/>
  <c r="AK30"/>
  <c r="AH30"/>
  <c r="AW30"/>
  <c r="AS30"/>
  <c r="BC30"/>
  <c r="AZ30"/>
  <c r="AP30"/>
  <c r="AL30"/>
  <c r="BD30"/>
  <c r="BE30"/>
  <c r="AC30"/>
  <c r="AI30"/>
  <c r="AY30"/>
  <c r="BA30"/>
  <c r="BB30"/>
  <c r="AM30"/>
  <c r="AX30"/>
  <c r="AV66" i="65"/>
  <c r="AP65"/>
  <c r="AC85" i="66"/>
  <c r="AB85"/>
  <c r="AM84"/>
  <c r="AL84"/>
  <c r="AL60"/>
  <c r="AK18" i="74"/>
  <c r="AL48"/>
  <c r="AK48"/>
  <c r="AK19"/>
  <c r="AK17"/>
  <c r="AK30"/>
  <c r="AK16"/>
  <c r="AA59" i="66"/>
  <c r="D13" i="71"/>
  <c r="F6" s="1"/>
  <c r="AF78" i="65"/>
  <c r="AE78"/>
  <c r="AE49"/>
  <c r="AE54"/>
  <c r="AR85"/>
  <c r="AR73"/>
  <c r="AM49"/>
  <c r="AH85" i="66"/>
  <c r="E7" i="71"/>
  <c r="E9"/>
  <c r="E6"/>
  <c r="E10"/>
  <c r="E11"/>
  <c r="E12"/>
  <c r="AR66" i="65"/>
  <c r="E8" i="71"/>
  <c r="AW85" i="66"/>
  <c r="AI85" i="65" l="1"/>
  <c r="AJ85"/>
  <c r="AB53"/>
  <c r="AO53"/>
  <c r="AC53"/>
  <c r="AX53"/>
  <c r="AT53"/>
  <c r="AK53"/>
  <c r="AN53"/>
  <c r="AD53"/>
  <c r="AU53"/>
  <c r="AL53"/>
  <c r="AQ53"/>
  <c r="AS53"/>
  <c r="AV53"/>
  <c r="AF53"/>
  <c r="AR53"/>
  <c r="AE53"/>
  <c r="AJ53"/>
  <c r="AH53"/>
  <c r="AM53"/>
  <c r="AP53"/>
  <c r="AI53"/>
  <c r="AT21" i="74"/>
  <c r="AD85" i="65"/>
  <c r="AP73" i="66"/>
  <c r="AZ32" i="76"/>
  <c r="AZ42" s="1"/>
  <c r="AH32"/>
  <c r="AT32"/>
  <c r="AQ32"/>
  <c r="AJ32"/>
  <c r="AL32"/>
  <c r="BC32"/>
  <c r="BC42" s="1"/>
  <c r="AI32"/>
  <c r="BD32"/>
  <c r="BD42" s="1"/>
  <c r="BE32"/>
  <c r="BE42" s="1"/>
  <c r="AD32"/>
  <c r="AC32"/>
  <c r="AW32"/>
  <c r="AR32"/>
  <c r="AF32"/>
  <c r="BB32"/>
  <c r="BB42" s="1"/>
  <c r="AK32"/>
  <c r="AE32"/>
  <c r="AP32"/>
  <c r="AX32"/>
  <c r="AU32"/>
  <c r="AO32"/>
  <c r="BA32"/>
  <c r="BA42" s="1"/>
  <c r="AY32"/>
  <c r="AY42" s="1"/>
  <c r="AG32"/>
  <c r="AA32"/>
  <c r="AK85" i="66"/>
  <c r="AM59"/>
  <c r="AM83"/>
  <c r="AN83"/>
  <c r="AM49"/>
  <c r="Z61" i="65"/>
  <c r="AX61" s="1"/>
  <c r="AB85"/>
  <c r="AB32" i="76"/>
  <c r="AY78" i="66"/>
  <c r="AX78"/>
  <c r="AX66"/>
  <c r="AX54"/>
  <c r="AX49"/>
  <c r="AD59"/>
  <c r="AD83"/>
  <c r="AD49"/>
  <c r="AE83"/>
  <c r="AE59"/>
  <c r="AX85" i="65"/>
  <c r="AX73"/>
  <c r="AY85"/>
  <c r="AM85"/>
  <c r="AN85"/>
  <c r="AM61"/>
  <c r="AK21" i="74"/>
  <c r="AJ85" i="66"/>
  <c r="AU73" i="65"/>
  <c r="AT73"/>
  <c r="AQ73"/>
  <c r="Z61" i="66"/>
  <c r="AW85" i="65"/>
  <c r="AW73"/>
  <c r="AW61"/>
  <c r="AG53"/>
  <c r="AG85" i="66"/>
  <c r="AQ49"/>
  <c r="AQ54"/>
  <c r="AR78"/>
  <c r="AQ66"/>
  <c r="AQ78"/>
  <c r="AH61" i="65"/>
  <c r="AH85"/>
  <c r="AU73" i="66"/>
  <c r="AW73"/>
  <c r="AO21" i="74"/>
  <c r="AM21" i="76"/>
  <c r="AA53" i="65"/>
  <c r="AE29" i="66"/>
  <c r="AO85"/>
  <c r="AS66" i="65"/>
  <c r="AT78"/>
  <c r="AS54"/>
  <c r="AS49"/>
  <c r="AS78"/>
  <c r="AP85" i="66"/>
  <c r="AE61" i="65"/>
  <c r="AE85"/>
  <c r="AF85"/>
  <c r="F9" i="71"/>
  <c r="F7"/>
  <c r="F5"/>
  <c r="F12"/>
  <c r="F10"/>
  <c r="F8"/>
  <c r="F11"/>
  <c r="AN21" i="76"/>
  <c r="E5" i="103"/>
  <c r="E11"/>
  <c r="E12"/>
  <c r="E9"/>
  <c r="E6"/>
  <c r="E10"/>
  <c r="E8"/>
  <c r="AR54" i="66"/>
  <c r="AK54"/>
  <c r="AU54"/>
  <c r="AG54"/>
  <c r="AO54"/>
  <c r="AI54"/>
  <c r="AH54"/>
  <c r="AV54"/>
  <c r="AC54"/>
  <c r="AN54"/>
  <c r="AB54"/>
  <c r="AT54"/>
  <c r="AD54"/>
  <c r="AJ54"/>
  <c r="AP54"/>
  <c r="AW54"/>
  <c r="AM54"/>
  <c r="AG85" i="65"/>
  <c r="AG61"/>
  <c r="AV73"/>
  <c r="AU67"/>
  <c r="AT67"/>
  <c r="AW67"/>
  <c r="AQ67"/>
  <c r="AR67"/>
  <c r="AV67"/>
  <c r="AS67"/>
  <c r="AX67"/>
  <c r="AL49" i="66"/>
  <c r="AL78"/>
  <c r="AL54"/>
  <c r="AM78"/>
  <c r="AS85"/>
  <c r="AS73"/>
  <c r="AB21" i="76"/>
  <c r="E8" i="90"/>
  <c r="E9"/>
  <c r="E10"/>
  <c r="E5"/>
  <c r="E11"/>
  <c r="E12"/>
  <c r="AV21" i="76"/>
  <c r="D13" i="90"/>
  <c r="F6"/>
  <c r="AE49" i="66"/>
  <c r="AF85" s="1"/>
  <c r="AE78"/>
  <c r="AE54"/>
  <c r="AG61" l="1"/>
  <c r="AU61"/>
  <c r="AC61"/>
  <c r="AW61"/>
  <c r="AI61"/>
  <c r="AP61"/>
  <c r="AR61"/>
  <c r="AV61"/>
  <c r="AN61"/>
  <c r="AT61"/>
  <c r="AB61"/>
  <c r="AH61"/>
  <c r="AK61"/>
  <c r="F11" i="90"/>
  <c r="F9"/>
  <c r="F8"/>
  <c r="F10"/>
  <c r="F5"/>
  <c r="F7"/>
  <c r="F12"/>
  <c r="AS85" i="65"/>
  <c r="AS73"/>
  <c r="AS61"/>
  <c r="AT85"/>
  <c r="AO61" i="66"/>
  <c r="AF61"/>
  <c r="AJ61"/>
  <c r="AD61"/>
  <c r="AD85"/>
  <c r="AS61"/>
  <c r="AO61" i="65"/>
  <c r="AJ61"/>
  <c r="AU61"/>
  <c r="AQ61"/>
  <c r="AN61"/>
  <c r="AL61"/>
  <c r="AT61"/>
  <c r="AF61"/>
  <c r="AB61"/>
  <c r="AR61"/>
  <c r="AV61"/>
  <c r="AK61"/>
  <c r="AP61"/>
  <c r="AC61"/>
  <c r="AD61"/>
  <c r="AI61"/>
  <c r="AL61" i="66"/>
  <c r="AL85"/>
  <c r="AM85"/>
  <c r="AM61"/>
  <c r="AN85"/>
  <c r="AE61"/>
  <c r="AE85"/>
  <c r="AQ85"/>
  <c r="AQ61"/>
  <c r="AQ73"/>
  <c r="AR85"/>
  <c r="AA61"/>
  <c r="AX85"/>
  <c r="AY85"/>
  <c r="AX73"/>
  <c r="AX61"/>
  <c r="AA61" i="65"/>
</calcChain>
</file>

<file path=xl/sharedStrings.xml><?xml version="1.0" encoding="utf-8"?>
<sst xmlns="http://schemas.openxmlformats.org/spreadsheetml/2006/main" count="708" uniqueCount="230">
  <si>
    <t>産業</t>
    <phoneticPr fontId="9"/>
  </si>
  <si>
    <t>農業</t>
    <rPh sb="0" eb="2">
      <t>ノウギョウ</t>
    </rPh>
    <phoneticPr fontId="11"/>
  </si>
  <si>
    <t>廃棄物</t>
    <rPh sb="0" eb="3">
      <t>ハイキブツ</t>
    </rPh>
    <phoneticPr fontId="11"/>
  </si>
  <si>
    <t>燃料からの漏出</t>
    <rPh sb="0" eb="2">
      <t>ネンリョウ</t>
    </rPh>
    <rPh sb="5" eb="7">
      <t>ロウシュツ</t>
    </rPh>
    <phoneticPr fontId="11"/>
  </si>
  <si>
    <t>燃料の燃焼</t>
    <rPh sb="0" eb="2">
      <t>ネンリョウ</t>
    </rPh>
    <rPh sb="3" eb="5">
      <t>ネンショウ</t>
    </rPh>
    <phoneticPr fontId="11"/>
  </si>
  <si>
    <t>合計</t>
    <rPh sb="0" eb="2">
      <t>ゴウケイ</t>
    </rPh>
    <phoneticPr fontId="11"/>
  </si>
  <si>
    <t>■前年比</t>
    <rPh sb="1" eb="4">
      <t>ゼンネンヒ</t>
    </rPh>
    <phoneticPr fontId="9"/>
  </si>
  <si>
    <t>Total</t>
  </si>
  <si>
    <t>GWP</t>
  </si>
  <si>
    <t>計</t>
  </si>
  <si>
    <t>CH4</t>
    <phoneticPr fontId="9"/>
  </si>
  <si>
    <r>
      <t>メタン（</t>
    </r>
    <r>
      <rPr>
        <sz val="11"/>
        <rFont val="Century"/>
        <family val="1"/>
      </rPr>
      <t>CH</t>
    </r>
    <r>
      <rPr>
        <vertAlign val="subscript"/>
        <sz val="11"/>
        <rFont val="Century"/>
        <family val="1"/>
      </rPr>
      <t>4</t>
    </r>
    <r>
      <rPr>
        <sz val="11"/>
        <rFont val="ＭＳ 明朝"/>
        <family val="1"/>
        <charset val="128"/>
      </rPr>
      <t>）</t>
    </r>
    <phoneticPr fontId="9"/>
  </si>
  <si>
    <t>N2O</t>
    <phoneticPr fontId="9"/>
  </si>
  <si>
    <r>
      <t>一酸化二窒素（</t>
    </r>
    <r>
      <rPr>
        <sz val="11"/>
        <rFont val="Century"/>
        <family val="1"/>
      </rPr>
      <t>N</t>
    </r>
    <r>
      <rPr>
        <vertAlign val="subscript"/>
        <sz val="11"/>
        <rFont val="Century"/>
        <family val="1"/>
      </rPr>
      <t>2</t>
    </r>
    <r>
      <rPr>
        <sz val="11"/>
        <rFont val="Century"/>
        <family val="1"/>
      </rPr>
      <t>O</t>
    </r>
    <r>
      <rPr>
        <sz val="11"/>
        <rFont val="ＭＳ 明朝"/>
        <family val="1"/>
        <charset val="128"/>
      </rPr>
      <t>）</t>
    </r>
    <rPh sb="0" eb="6">
      <t>ン２オ</t>
    </rPh>
    <phoneticPr fontId="9"/>
  </si>
  <si>
    <t>HFCs</t>
    <phoneticPr fontId="8"/>
  </si>
  <si>
    <t>PFCs</t>
    <phoneticPr fontId="8"/>
  </si>
  <si>
    <r>
      <t>パーフルオロカーボン類
（</t>
    </r>
    <r>
      <rPr>
        <sz val="11"/>
        <rFont val="Century"/>
        <family val="1"/>
      </rPr>
      <t>PFCs</t>
    </r>
    <r>
      <rPr>
        <sz val="11"/>
        <rFont val="ＭＳ 明朝"/>
        <family val="1"/>
        <charset val="128"/>
      </rPr>
      <t>）</t>
    </r>
  </si>
  <si>
    <t>SF6</t>
    <phoneticPr fontId="8"/>
  </si>
  <si>
    <r>
      <t>二酸化炭素（</t>
    </r>
    <r>
      <rPr>
        <sz val="11"/>
        <rFont val="Century"/>
        <family val="1"/>
      </rPr>
      <t>CO</t>
    </r>
    <r>
      <rPr>
        <vertAlign val="subscript"/>
        <sz val="11"/>
        <rFont val="Century"/>
        <family val="1"/>
      </rPr>
      <t>2</t>
    </r>
    <r>
      <rPr>
        <sz val="11"/>
        <rFont val="ＭＳ 明朝"/>
        <family val="1"/>
        <charset val="128"/>
      </rPr>
      <t>）</t>
    </r>
    <rPh sb="0" eb="3">
      <t>ニサンカ</t>
    </rPh>
    <rPh sb="3" eb="5">
      <t>タンソ</t>
    </rPh>
    <phoneticPr fontId="9"/>
  </si>
  <si>
    <t>計</t>
    <rPh sb="0" eb="1">
      <t>ケイ</t>
    </rPh>
    <phoneticPr fontId="8"/>
  </si>
  <si>
    <t>家庭</t>
  </si>
  <si>
    <t>廃棄物</t>
  </si>
  <si>
    <t>その他</t>
  </si>
  <si>
    <t>合計</t>
  </si>
  <si>
    <t>排出源</t>
    <rPh sb="0" eb="3">
      <t>ハイシュツゲン</t>
    </rPh>
    <phoneticPr fontId="9"/>
  </si>
  <si>
    <t>備考</t>
    <rPh sb="0" eb="2">
      <t>ビコウ</t>
    </rPh>
    <phoneticPr fontId="9"/>
  </si>
  <si>
    <t>Note</t>
    <phoneticPr fontId="9"/>
  </si>
  <si>
    <t>エネルギー転換部門</t>
    <rPh sb="5" eb="7">
      <t>テンカン</t>
    </rPh>
    <rPh sb="7" eb="9">
      <t>ブモン</t>
    </rPh>
    <phoneticPr fontId="9"/>
  </si>
  <si>
    <t>産業部門</t>
    <rPh sb="0" eb="2">
      <t>サンギョウ</t>
    </rPh>
    <rPh sb="2" eb="4">
      <t>ブモン</t>
    </rPh>
    <phoneticPr fontId="9"/>
  </si>
  <si>
    <t>運輸部門</t>
    <rPh sb="0" eb="2">
      <t>ウンユ</t>
    </rPh>
    <rPh sb="2" eb="4">
      <t>ブモン</t>
    </rPh>
    <phoneticPr fontId="9"/>
  </si>
  <si>
    <t>航空機</t>
    <rPh sb="0" eb="3">
      <t>コウクウキ</t>
    </rPh>
    <phoneticPr fontId="9"/>
  </si>
  <si>
    <t>自動車</t>
    <rPh sb="0" eb="3">
      <t>ジドウシャ</t>
    </rPh>
    <phoneticPr fontId="9"/>
  </si>
  <si>
    <t>鉄道</t>
    <rPh sb="0" eb="2">
      <t>テツドウ</t>
    </rPh>
    <phoneticPr fontId="9"/>
  </si>
  <si>
    <t>船舶</t>
    <rPh sb="0" eb="2">
      <t>センパク</t>
    </rPh>
    <phoneticPr fontId="9"/>
  </si>
  <si>
    <t>民生部門</t>
    <rPh sb="0" eb="2">
      <t>ミンセイ</t>
    </rPh>
    <rPh sb="2" eb="4">
      <t>ブモン</t>
    </rPh>
    <phoneticPr fontId="9"/>
  </si>
  <si>
    <t>家庭</t>
    <rPh sb="0" eb="2">
      <t>カテイ</t>
    </rPh>
    <phoneticPr fontId="9"/>
  </si>
  <si>
    <t>合計</t>
    <rPh sb="0" eb="2">
      <t>ゴウケイ</t>
    </rPh>
    <phoneticPr fontId="9"/>
  </si>
  <si>
    <t>家庭部門</t>
    <rPh sb="0" eb="2">
      <t>カテイ</t>
    </rPh>
    <rPh sb="2" eb="4">
      <t>ブモン</t>
    </rPh>
    <phoneticPr fontId="9"/>
  </si>
  <si>
    <t>廃棄物</t>
    <rPh sb="0" eb="3">
      <t>ハイキブツ</t>
    </rPh>
    <phoneticPr fontId="9"/>
  </si>
  <si>
    <t>運輸</t>
    <rPh sb="0" eb="2">
      <t>ウンユ</t>
    </rPh>
    <phoneticPr fontId="9"/>
  </si>
  <si>
    <t>石油製品製造</t>
    <rPh sb="0" eb="2">
      <t>セキユ</t>
    </rPh>
    <rPh sb="2" eb="4">
      <t>セイヒン</t>
    </rPh>
    <rPh sb="4" eb="6">
      <t>セイゾウ</t>
    </rPh>
    <phoneticPr fontId="9"/>
  </si>
  <si>
    <r>
      <t>二酸化炭素（</t>
    </r>
    <r>
      <rPr>
        <sz val="12"/>
        <rFont val="Arial"/>
        <family val="2"/>
      </rPr>
      <t>CO</t>
    </r>
    <r>
      <rPr>
        <vertAlign val="subscript"/>
        <sz val="12"/>
        <rFont val="Arial"/>
        <family val="2"/>
      </rPr>
      <t>2</t>
    </r>
    <r>
      <rPr>
        <sz val="12"/>
        <rFont val="ＭＳ ゴシック"/>
        <family val="3"/>
        <charset val="128"/>
      </rPr>
      <t>）排出</t>
    </r>
    <rPh sb="0" eb="3">
      <t>ニサンカ</t>
    </rPh>
    <rPh sb="3" eb="5">
      <t>タンソ</t>
    </rPh>
    <rPh sb="10" eb="12">
      <t>ハイシュツ</t>
    </rPh>
    <phoneticPr fontId="9"/>
  </si>
  <si>
    <r>
      <t>一酸化二窒素（</t>
    </r>
    <r>
      <rPr>
        <sz val="12"/>
        <rFont val="Arial"/>
        <family val="2"/>
      </rPr>
      <t>N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sz val="12"/>
        <rFont val="ＭＳ ゴシック"/>
        <family val="3"/>
        <charset val="128"/>
      </rPr>
      <t>）</t>
    </r>
    <rPh sb="0" eb="6">
      <t>ン２オ</t>
    </rPh>
    <phoneticPr fontId="9"/>
  </si>
  <si>
    <r>
      <t>六ふっ化硫黄（</t>
    </r>
    <r>
      <rPr>
        <sz val="12"/>
        <rFont val="Arial"/>
        <family val="2"/>
      </rPr>
      <t>SF</t>
    </r>
    <r>
      <rPr>
        <vertAlign val="subscript"/>
        <sz val="12"/>
        <rFont val="Arial"/>
        <family val="2"/>
      </rPr>
      <t>6</t>
    </r>
    <r>
      <rPr>
        <sz val="12"/>
        <rFont val="ＭＳ ゴシック"/>
        <family val="3"/>
        <charset val="128"/>
      </rPr>
      <t>）</t>
    </r>
    <rPh sb="0" eb="1">
      <t>ロク</t>
    </rPh>
    <phoneticPr fontId="8"/>
  </si>
  <si>
    <t>ﾊﾟﾙﾌﾟ紙板紙</t>
    <phoneticPr fontId="9"/>
  </si>
  <si>
    <t>化 学</t>
    <phoneticPr fontId="9"/>
  </si>
  <si>
    <t>窯業土石</t>
    <phoneticPr fontId="9"/>
  </si>
  <si>
    <t>鉄 鋼</t>
    <phoneticPr fontId="9"/>
  </si>
  <si>
    <t>機 械</t>
    <phoneticPr fontId="9"/>
  </si>
  <si>
    <t>重複補正</t>
    <phoneticPr fontId="9"/>
  </si>
  <si>
    <t>他業種･中小製造業</t>
    <phoneticPr fontId="9"/>
  </si>
  <si>
    <t>事業用発電</t>
    <rPh sb="0" eb="3">
      <t>ジギョウヨウ</t>
    </rPh>
    <rPh sb="3" eb="5">
      <t>ハツデン</t>
    </rPh>
    <phoneticPr fontId="9"/>
  </si>
  <si>
    <t>地域熱供給</t>
    <rPh sb="0" eb="2">
      <t>チイキ</t>
    </rPh>
    <rPh sb="2" eb="5">
      <t>ネツキョウキュウ</t>
    </rPh>
    <phoneticPr fontId="9"/>
  </si>
  <si>
    <t>業務その他部門</t>
    <rPh sb="0" eb="2">
      <t>ギョウム</t>
    </rPh>
    <rPh sb="4" eb="5">
      <t>タ</t>
    </rPh>
    <rPh sb="5" eb="7">
      <t>ブモン</t>
    </rPh>
    <phoneticPr fontId="9"/>
  </si>
  <si>
    <t>業務その他</t>
    <rPh sb="0" eb="2">
      <t>ギョウム</t>
    </rPh>
    <rPh sb="4" eb="5">
      <t>タ</t>
    </rPh>
    <phoneticPr fontId="9"/>
  </si>
  <si>
    <t>シート名</t>
    <rPh sb="3" eb="4">
      <t>メイ</t>
    </rPh>
    <phoneticPr fontId="9"/>
  </si>
  <si>
    <t>内容</t>
    <rPh sb="0" eb="2">
      <t>ナイヨウ</t>
    </rPh>
    <phoneticPr fontId="9"/>
  </si>
  <si>
    <t>本シート</t>
    <rPh sb="0" eb="1">
      <t>ホン</t>
    </rPh>
    <phoneticPr fontId="9"/>
  </si>
  <si>
    <t>エネルギー転換</t>
    <rPh sb="5" eb="7">
      <t>テンカン</t>
    </rPh>
    <phoneticPr fontId="9"/>
  </si>
  <si>
    <t>Trend in GHGs Emissions</t>
    <phoneticPr fontId="8"/>
  </si>
  <si>
    <t>[Mt CO2 eq.]</t>
    <phoneticPr fontId="8"/>
  </si>
  <si>
    <t xml:space="preserve">CO2 </t>
    <phoneticPr fontId="9"/>
  </si>
  <si>
    <r>
      <t>メタン（</t>
    </r>
    <r>
      <rPr>
        <sz val="12"/>
        <rFont val="Arial"/>
        <family val="2"/>
      </rPr>
      <t>CH</t>
    </r>
    <r>
      <rPr>
        <vertAlign val="subscript"/>
        <sz val="12"/>
        <rFont val="Arial"/>
        <family val="2"/>
      </rPr>
      <t>4</t>
    </r>
    <r>
      <rPr>
        <sz val="12"/>
        <rFont val="ＭＳ ゴシック"/>
        <family val="3"/>
        <charset val="128"/>
      </rPr>
      <t>）</t>
    </r>
    <phoneticPr fontId="9"/>
  </si>
  <si>
    <r>
      <t>パーフルオロカーボン類
（</t>
    </r>
    <r>
      <rPr>
        <sz val="11"/>
        <rFont val="Arial"/>
        <family val="2"/>
      </rPr>
      <t>PFCs</t>
    </r>
    <r>
      <rPr>
        <sz val="11"/>
        <rFont val="ＭＳ ゴシック"/>
        <family val="3"/>
        <charset val="128"/>
      </rPr>
      <t>）</t>
    </r>
    <phoneticPr fontId="8"/>
  </si>
  <si>
    <t>Gross Total</t>
    <phoneticPr fontId="8"/>
  </si>
  <si>
    <t>Comoarison with the base year of KP</t>
    <phoneticPr fontId="8"/>
  </si>
  <si>
    <t xml:space="preserve">CO2 </t>
    <phoneticPr fontId="9"/>
  </si>
  <si>
    <r>
      <t>ハイドロフルオロカーボン類
（</t>
    </r>
    <r>
      <rPr>
        <sz val="11"/>
        <rFont val="Century"/>
        <family val="1"/>
      </rPr>
      <t>HFCs</t>
    </r>
    <r>
      <rPr>
        <sz val="11"/>
        <rFont val="ＭＳ 明朝"/>
        <family val="1"/>
        <charset val="128"/>
      </rPr>
      <t>）</t>
    </r>
    <phoneticPr fontId="8"/>
  </si>
  <si>
    <t>■シェア</t>
    <phoneticPr fontId="9"/>
  </si>
  <si>
    <t>※LULUCF分野の排出・吸収量は除く</t>
    <rPh sb="7" eb="9">
      <t>ブンヤ</t>
    </rPh>
    <rPh sb="10" eb="12">
      <t>ハイシュツ</t>
    </rPh>
    <rPh sb="13" eb="16">
      <t>キュウシュウリョウ</t>
    </rPh>
    <rPh sb="17" eb="18">
      <t>ノゾ</t>
    </rPh>
    <phoneticPr fontId="8"/>
  </si>
  <si>
    <t>その他エネルギー産業等</t>
    <rPh sb="2" eb="3">
      <t>タ</t>
    </rPh>
    <rPh sb="8" eb="10">
      <t>サンギョウ</t>
    </rPh>
    <rPh sb="10" eb="11">
      <t>トウ</t>
    </rPh>
    <phoneticPr fontId="9"/>
  </si>
  <si>
    <t>燃料からの漏出</t>
  </si>
  <si>
    <t>1,000,000,000,000 g</t>
    <phoneticPr fontId="9"/>
  </si>
  <si>
    <t>1 Mt</t>
    <phoneticPr fontId="9"/>
  </si>
  <si>
    <t>1,000,000,000 g</t>
    <phoneticPr fontId="9"/>
  </si>
  <si>
    <t>1 kt</t>
    <phoneticPr fontId="9"/>
  </si>
  <si>
    <t>1,000,000 g</t>
    <phoneticPr fontId="9"/>
  </si>
  <si>
    <t>1 t</t>
    <phoneticPr fontId="9"/>
  </si>
  <si>
    <t>1,000 g</t>
    <phoneticPr fontId="9"/>
  </si>
  <si>
    <t>―</t>
    <phoneticPr fontId="9"/>
  </si>
  <si>
    <t>1 g</t>
    <phoneticPr fontId="9"/>
  </si>
  <si>
    <t>HFCs</t>
    <phoneticPr fontId="9"/>
  </si>
  <si>
    <t>PFCs</t>
    <phoneticPr fontId="9"/>
  </si>
  <si>
    <t xml:space="preserve"> </t>
    <phoneticPr fontId="9"/>
  </si>
  <si>
    <t>2) CO2-Sector</t>
    <phoneticPr fontId="9"/>
  </si>
  <si>
    <t>3) Allocated_CO2-Sector</t>
    <phoneticPr fontId="9"/>
  </si>
  <si>
    <t>うち廃棄物のエネルギー利用</t>
    <rPh sb="2" eb="4">
      <t>ハイキ</t>
    </rPh>
    <rPh sb="4" eb="5">
      <t>ブツ</t>
    </rPh>
    <rPh sb="11" eb="13">
      <t>リヨウ</t>
    </rPh>
    <phoneticPr fontId="9"/>
  </si>
  <si>
    <t>非製造業</t>
    <rPh sb="0" eb="1">
      <t>ヒ</t>
    </rPh>
    <rPh sb="1" eb="4">
      <t>セイゾウギョウ</t>
    </rPh>
    <phoneticPr fontId="9"/>
  </si>
  <si>
    <t>国立環境研究所　温室効果ガスインベントリオフィス</t>
    <rPh sb="0" eb="2">
      <t>コクリツ</t>
    </rPh>
    <rPh sb="2" eb="4">
      <t>カンキョウ</t>
    </rPh>
    <rPh sb="4" eb="7">
      <t>ケンキュウショ</t>
    </rPh>
    <rPh sb="8" eb="10">
      <t>オンシツ</t>
    </rPh>
    <rPh sb="10" eb="12">
      <t>コウカ</t>
    </rPh>
    <phoneticPr fontId="9"/>
  </si>
  <si>
    <t>http://www-gio.nies.go.jp/aboutghg/nir/nir-j.html</t>
    <phoneticPr fontId="9"/>
  </si>
  <si>
    <r>
      <t>2014
（速報値）</t>
    </r>
    <r>
      <rPr>
        <sz val="11"/>
        <rFont val="ＭＳ Ｐ明朝"/>
        <family val="1"/>
        <charset val="128"/>
      </rPr>
      <t/>
    </r>
    <rPh sb="6" eb="9">
      <t>ソクホウチ</t>
    </rPh>
    <phoneticPr fontId="9"/>
  </si>
  <si>
    <r>
      <t>2015
（速報値）</t>
    </r>
    <r>
      <rPr>
        <sz val="11"/>
        <rFont val="ＭＳ Ｐ明朝"/>
        <family val="1"/>
        <charset val="128"/>
      </rPr>
      <t/>
    </r>
    <rPh sb="6" eb="9">
      <t>ソクホウチ</t>
    </rPh>
    <phoneticPr fontId="9"/>
  </si>
  <si>
    <r>
      <t>2016
（速報値）</t>
    </r>
    <r>
      <rPr>
        <sz val="11"/>
        <rFont val="ＭＳ Ｐ明朝"/>
        <family val="1"/>
        <charset val="128"/>
      </rPr>
      <t/>
    </r>
    <rPh sb="6" eb="9">
      <t>ソクホウチ</t>
    </rPh>
    <phoneticPr fontId="9"/>
  </si>
  <si>
    <r>
      <t>2017
（速報値）</t>
    </r>
    <r>
      <rPr>
        <sz val="11"/>
        <rFont val="ＭＳ Ｐ明朝"/>
        <family val="1"/>
        <charset val="128"/>
      </rPr>
      <t/>
    </r>
    <rPh sb="6" eb="9">
      <t>ソクホウチ</t>
    </rPh>
    <phoneticPr fontId="9"/>
  </si>
  <si>
    <r>
      <t>2018
（速報値）</t>
    </r>
    <r>
      <rPr>
        <sz val="11"/>
        <rFont val="ＭＳ Ｐ明朝"/>
        <family val="1"/>
        <charset val="128"/>
      </rPr>
      <t/>
    </r>
    <rPh sb="6" eb="9">
      <t>ソクホウチ</t>
    </rPh>
    <phoneticPr fontId="9"/>
  </si>
  <si>
    <r>
      <t>2019
（速報値）</t>
    </r>
    <r>
      <rPr>
        <sz val="11"/>
        <rFont val="ＭＳ Ｐ明朝"/>
        <family val="1"/>
        <charset val="128"/>
      </rPr>
      <t/>
    </r>
    <rPh sb="6" eb="9">
      <t>ソクホウチ</t>
    </rPh>
    <phoneticPr fontId="9"/>
  </si>
  <si>
    <r>
      <t>2020
（速報値）</t>
    </r>
    <r>
      <rPr>
        <sz val="11"/>
        <rFont val="ＭＳ Ｐ明朝"/>
        <family val="1"/>
        <charset val="128"/>
      </rPr>
      <t/>
    </r>
    <rPh sb="6" eb="9">
      <t>ソクホウチ</t>
    </rPh>
    <phoneticPr fontId="9"/>
  </si>
  <si>
    <r>
      <t>[Gg CO</t>
    </r>
    <r>
      <rPr>
        <vertAlign val="subscript"/>
        <sz val="10"/>
        <rFont val="Times New Roman"/>
        <family val="1"/>
      </rPr>
      <t>2</t>
    </r>
    <r>
      <rPr>
        <sz val="10"/>
        <rFont val="Times New Roman"/>
        <family val="1"/>
      </rPr>
      <t>]</t>
    </r>
    <phoneticPr fontId="9"/>
  </si>
  <si>
    <r>
      <t>[Gg CO</t>
    </r>
    <r>
      <rPr>
        <vertAlign val="subscript"/>
        <sz val="10"/>
        <rFont val="Times New Roman"/>
        <family val="1"/>
      </rPr>
      <t>2</t>
    </r>
    <r>
      <rPr>
        <sz val="10"/>
        <rFont val="Times New Roman"/>
        <family val="1"/>
      </rPr>
      <t>]</t>
    </r>
    <phoneticPr fontId="9"/>
  </si>
  <si>
    <r>
      <t>■</t>
    </r>
    <r>
      <rPr>
        <sz val="11"/>
        <rFont val="Century"/>
        <family val="1"/>
      </rPr>
      <t>CH</t>
    </r>
    <r>
      <rPr>
        <vertAlign val="subscript"/>
        <sz val="11"/>
        <rFont val="Century"/>
        <family val="1"/>
      </rPr>
      <t>4</t>
    </r>
    <r>
      <rPr>
        <sz val="11"/>
        <rFont val="ＭＳ 明朝"/>
        <family val="1"/>
        <charset val="128"/>
      </rPr>
      <t>排出量　</t>
    </r>
    <r>
      <rPr>
        <sz val="11"/>
        <rFont val="Century"/>
        <family val="1"/>
      </rPr>
      <t>[Gg CH</t>
    </r>
    <r>
      <rPr>
        <vertAlign val="subscript"/>
        <sz val="11"/>
        <rFont val="Century"/>
        <family val="1"/>
      </rPr>
      <t>4</t>
    </r>
    <r>
      <rPr>
        <sz val="11"/>
        <rFont val="Century"/>
        <family val="1"/>
      </rPr>
      <t xml:space="preserve"> ] (</t>
    </r>
    <r>
      <rPr>
        <sz val="11"/>
        <rFont val="ＭＳ 明朝"/>
        <family val="1"/>
        <charset val="128"/>
      </rPr>
      <t>実重量</t>
    </r>
    <r>
      <rPr>
        <sz val="11"/>
        <rFont val="Century"/>
        <family val="1"/>
      </rPr>
      <t>)</t>
    </r>
    <rPh sb="4" eb="7">
      <t>ハイシュツリョウ</t>
    </rPh>
    <phoneticPr fontId="9"/>
  </si>
  <si>
    <r>
      <t>■</t>
    </r>
    <r>
      <rPr>
        <sz val="11"/>
        <rFont val="Century"/>
        <family val="1"/>
      </rPr>
      <t>N</t>
    </r>
    <r>
      <rPr>
        <vertAlign val="subscript"/>
        <sz val="11"/>
        <rFont val="Century"/>
        <family val="1"/>
      </rPr>
      <t>2</t>
    </r>
    <r>
      <rPr>
        <sz val="11"/>
        <rFont val="Century"/>
        <family val="1"/>
      </rPr>
      <t>O</t>
    </r>
    <r>
      <rPr>
        <sz val="11"/>
        <rFont val="ＭＳ 明朝"/>
        <family val="1"/>
        <charset val="128"/>
      </rPr>
      <t>排出量　</t>
    </r>
    <r>
      <rPr>
        <sz val="11"/>
        <rFont val="Century"/>
        <family val="1"/>
      </rPr>
      <t>[Gg N</t>
    </r>
    <r>
      <rPr>
        <vertAlign val="subscript"/>
        <sz val="11"/>
        <rFont val="Century"/>
        <family val="1"/>
      </rPr>
      <t>2</t>
    </r>
    <r>
      <rPr>
        <sz val="11"/>
        <rFont val="Century"/>
        <family val="1"/>
      </rPr>
      <t>O] (</t>
    </r>
    <r>
      <rPr>
        <sz val="11"/>
        <rFont val="ＭＳ 明朝"/>
        <family val="1"/>
        <charset val="128"/>
      </rPr>
      <t>実重量</t>
    </r>
    <r>
      <rPr>
        <sz val="11"/>
        <rFont val="Century"/>
        <family val="1"/>
      </rPr>
      <t>)</t>
    </r>
    <rPh sb="4" eb="7">
      <t>ハイシュツリョウ</t>
    </rPh>
    <rPh sb="18" eb="21">
      <t>ジツジュウリョウ</t>
    </rPh>
    <phoneticPr fontId="9"/>
  </si>
  <si>
    <r>
      <rPr>
        <sz val="11"/>
        <rFont val="ＭＳ Ｐ明朝"/>
        <family val="1"/>
        <charset val="128"/>
      </rPr>
      <t>冷媒</t>
    </r>
    <rPh sb="0" eb="2">
      <t>レイバイ</t>
    </rPh>
    <phoneticPr fontId="11"/>
  </si>
  <si>
    <r>
      <rPr>
        <sz val="11"/>
        <rFont val="ＭＳ 明朝"/>
        <family val="1"/>
        <charset val="128"/>
      </rPr>
      <t>発泡</t>
    </r>
    <rPh sb="0" eb="2">
      <t>ハッポウ</t>
    </rPh>
    <phoneticPr fontId="11"/>
  </si>
  <si>
    <r>
      <rPr>
        <sz val="11"/>
        <rFont val="ＭＳ 明朝"/>
        <family val="1"/>
        <charset val="128"/>
      </rPr>
      <t>消火剤</t>
    </r>
    <rPh sb="0" eb="3">
      <t>ショウカザイ</t>
    </rPh>
    <phoneticPr fontId="9"/>
  </si>
  <si>
    <r>
      <rPr>
        <sz val="11"/>
        <rFont val="ＭＳ 明朝"/>
        <family val="1"/>
        <charset val="128"/>
      </rPr>
      <t>エアゾール・</t>
    </r>
    <r>
      <rPr>
        <sz val="11"/>
        <rFont val="Century Schoolbook"/>
        <family val="1"/>
      </rPr>
      <t>MDI</t>
    </r>
    <phoneticPr fontId="9"/>
  </si>
  <si>
    <r>
      <t>PFCs</t>
    </r>
    <r>
      <rPr>
        <sz val="11"/>
        <rFont val="ＭＳ Ｐ明朝"/>
        <family val="1"/>
        <charset val="128"/>
      </rPr>
      <t>製造時の漏出</t>
    </r>
    <rPh sb="4" eb="6">
      <t>セイゾウ</t>
    </rPh>
    <rPh sb="6" eb="7">
      <t>ジ</t>
    </rPh>
    <rPh sb="8" eb="10">
      <t>ロウシュツ</t>
    </rPh>
    <phoneticPr fontId="11"/>
  </si>
  <si>
    <r>
      <t>SF</t>
    </r>
    <r>
      <rPr>
        <vertAlign val="subscript"/>
        <sz val="11"/>
        <rFont val="Century Schoolbook"/>
        <family val="1"/>
      </rPr>
      <t>6</t>
    </r>
    <phoneticPr fontId="9"/>
  </si>
  <si>
    <r>
      <t>SF</t>
    </r>
    <r>
      <rPr>
        <vertAlign val="subscript"/>
        <sz val="11"/>
        <rFont val="Century Schoolbook"/>
        <family val="1"/>
      </rPr>
      <t>6</t>
    </r>
    <r>
      <rPr>
        <sz val="11"/>
        <rFont val="ＭＳ Ｐ明朝"/>
        <family val="1"/>
        <charset val="128"/>
      </rPr>
      <t>製造時の漏出</t>
    </r>
    <rPh sb="3" eb="5">
      <t>セイゾウ</t>
    </rPh>
    <rPh sb="5" eb="6">
      <t>ジ</t>
    </rPh>
    <rPh sb="7" eb="9">
      <t>ロウシュツ</t>
    </rPh>
    <phoneticPr fontId="9"/>
  </si>
  <si>
    <r>
      <t xml:space="preserve">F-gas </t>
    </r>
    <r>
      <rPr>
        <sz val="11"/>
        <rFont val="ＭＳ Ｐ明朝"/>
        <family val="1"/>
        <charset val="128"/>
      </rPr>
      <t>合計</t>
    </r>
    <phoneticPr fontId="9"/>
  </si>
  <si>
    <r>
      <rPr>
        <sz val="11"/>
        <rFont val="ＭＳ 明朝"/>
        <family val="1"/>
        <charset val="128"/>
      </rPr>
      <t>■シェア</t>
    </r>
    <phoneticPr fontId="9"/>
  </si>
  <si>
    <r>
      <rPr>
        <sz val="11"/>
        <rFont val="ＭＳ 明朝"/>
        <family val="1"/>
        <charset val="128"/>
      </rPr>
      <t>■前年比</t>
    </r>
    <rPh sb="1" eb="4">
      <t>ゼンネンヒ</t>
    </rPh>
    <phoneticPr fontId="9"/>
  </si>
  <si>
    <t>1 Tg</t>
    <phoneticPr fontId="9"/>
  </si>
  <si>
    <t>1 Gg</t>
    <phoneticPr fontId="9"/>
  </si>
  <si>
    <t>1 Mg</t>
    <phoneticPr fontId="9"/>
  </si>
  <si>
    <t>1 kg</t>
    <phoneticPr fontId="9"/>
  </si>
  <si>
    <t>■単位に関して</t>
    <rPh sb="1" eb="3">
      <t>タンイ</t>
    </rPh>
    <rPh sb="4" eb="5">
      <t>カン</t>
    </rPh>
    <phoneticPr fontId="9"/>
  </si>
  <si>
    <r>
      <rPr>
        <sz val="11"/>
        <rFont val="ＭＳ 明朝"/>
        <family val="1"/>
        <charset val="128"/>
      </rPr>
      <t>■排出量　</t>
    </r>
    <r>
      <rPr>
        <sz val="11"/>
        <rFont val="Century"/>
        <family val="1"/>
      </rPr>
      <t>[</t>
    </r>
    <r>
      <rPr>
        <sz val="11"/>
        <rFont val="ＭＳ 明朝"/>
        <family val="1"/>
        <charset val="128"/>
      </rPr>
      <t>百万</t>
    </r>
    <r>
      <rPr>
        <sz val="11"/>
        <rFont val="Century"/>
        <family val="1"/>
      </rPr>
      <t>t CO</t>
    </r>
    <r>
      <rPr>
        <vertAlign val="subscript"/>
        <sz val="11"/>
        <rFont val="Century"/>
        <family val="1"/>
      </rPr>
      <t xml:space="preserve">2 </t>
    </r>
    <r>
      <rPr>
        <sz val="11"/>
        <rFont val="ＭＳ 明朝"/>
        <family val="1"/>
        <charset val="128"/>
      </rPr>
      <t>換算</t>
    </r>
    <r>
      <rPr>
        <sz val="11"/>
        <rFont val="Century"/>
        <family val="1"/>
      </rPr>
      <t>]</t>
    </r>
    <phoneticPr fontId="8"/>
  </si>
  <si>
    <r>
      <t>■</t>
    </r>
    <r>
      <rPr>
        <sz val="11"/>
        <rFont val="ＭＳ 明朝"/>
        <family val="1"/>
        <charset val="128"/>
      </rPr>
      <t>排出量　</t>
    </r>
    <r>
      <rPr>
        <sz val="11"/>
        <rFont val="Century"/>
        <family val="1"/>
      </rPr>
      <t>[Gg CO</t>
    </r>
    <r>
      <rPr>
        <vertAlign val="subscript"/>
        <sz val="11"/>
        <rFont val="Century"/>
        <family val="1"/>
      </rPr>
      <t>2</t>
    </r>
    <r>
      <rPr>
        <sz val="11"/>
        <rFont val="Century"/>
        <family val="1"/>
      </rPr>
      <t>]</t>
    </r>
    <rPh sb="1" eb="4">
      <t>ハイシュツリョウ</t>
    </rPh>
    <phoneticPr fontId="9"/>
  </si>
  <si>
    <r>
      <t>■</t>
    </r>
    <r>
      <rPr>
        <sz val="11"/>
        <rFont val="ＭＳ 明朝"/>
        <family val="1"/>
        <charset val="128"/>
      </rPr>
      <t>排出量　</t>
    </r>
    <r>
      <rPr>
        <sz val="11"/>
        <rFont val="Century"/>
        <family val="1"/>
      </rPr>
      <t>[Mt CO</t>
    </r>
    <r>
      <rPr>
        <vertAlign val="subscript"/>
        <sz val="11"/>
        <rFont val="Century"/>
        <family val="1"/>
      </rPr>
      <t>2</t>
    </r>
    <r>
      <rPr>
        <sz val="11"/>
        <rFont val="Century"/>
        <family val="1"/>
      </rPr>
      <t>]</t>
    </r>
    <rPh sb="1" eb="3">
      <t>ハイシュツ</t>
    </rPh>
    <rPh sb="3" eb="4">
      <t>リョウ</t>
    </rPh>
    <phoneticPr fontId="9"/>
  </si>
  <si>
    <r>
      <t>■排出量</t>
    </r>
    <r>
      <rPr>
        <sz val="11"/>
        <rFont val="Century"/>
        <family val="1"/>
      </rPr>
      <t>(CO</t>
    </r>
    <r>
      <rPr>
        <vertAlign val="subscript"/>
        <sz val="11"/>
        <rFont val="Century"/>
        <family val="1"/>
      </rPr>
      <t xml:space="preserve">2 </t>
    </r>
    <r>
      <rPr>
        <sz val="11"/>
        <rFont val="ＭＳ 明朝"/>
        <family val="1"/>
        <charset val="128"/>
      </rPr>
      <t>換算</t>
    </r>
    <r>
      <rPr>
        <sz val="11"/>
        <rFont val="Century"/>
        <family val="1"/>
      </rPr>
      <t xml:space="preserve">) </t>
    </r>
    <r>
      <rPr>
        <sz val="11"/>
        <rFont val="ＭＳ 明朝"/>
        <family val="1"/>
        <charset val="128"/>
      </rPr>
      <t>　</t>
    </r>
    <r>
      <rPr>
        <sz val="11"/>
        <rFont val="Century"/>
        <family val="1"/>
      </rPr>
      <t>[Gg CO</t>
    </r>
    <r>
      <rPr>
        <vertAlign val="subscript"/>
        <sz val="11"/>
        <rFont val="Century"/>
        <family val="1"/>
      </rPr>
      <t>2</t>
    </r>
    <r>
      <rPr>
        <sz val="11"/>
        <rFont val="Century"/>
        <family val="1"/>
      </rPr>
      <t xml:space="preserve"> eq.]</t>
    </r>
    <rPh sb="1" eb="3">
      <t>ハイシュツ</t>
    </rPh>
    <rPh sb="3" eb="4">
      <t>リョウ</t>
    </rPh>
    <rPh sb="9" eb="11">
      <t>カンザン</t>
    </rPh>
    <phoneticPr fontId="9"/>
  </si>
  <si>
    <r>
      <t>■排出量</t>
    </r>
    <r>
      <rPr>
        <sz val="11"/>
        <rFont val="Century"/>
        <family val="1"/>
      </rPr>
      <t>(CO</t>
    </r>
    <r>
      <rPr>
        <vertAlign val="subscript"/>
        <sz val="11"/>
        <rFont val="Century"/>
        <family val="1"/>
      </rPr>
      <t>2</t>
    </r>
    <r>
      <rPr>
        <sz val="11"/>
        <rFont val="ＭＳ 明朝"/>
        <family val="1"/>
        <charset val="128"/>
      </rPr>
      <t>換算</t>
    </r>
    <r>
      <rPr>
        <sz val="11"/>
        <rFont val="Century"/>
        <family val="1"/>
      </rPr>
      <t>)</t>
    </r>
    <r>
      <rPr>
        <sz val="11"/>
        <rFont val="ＭＳ 明朝"/>
        <family val="1"/>
        <charset val="128"/>
      </rPr>
      <t>　</t>
    </r>
    <r>
      <rPr>
        <sz val="11"/>
        <rFont val="Century"/>
        <family val="1"/>
      </rPr>
      <t>[Gg CO</t>
    </r>
    <r>
      <rPr>
        <vertAlign val="subscript"/>
        <sz val="11"/>
        <rFont val="Century"/>
        <family val="1"/>
      </rPr>
      <t>2</t>
    </r>
    <r>
      <rPr>
        <sz val="11"/>
        <rFont val="Century"/>
        <family val="1"/>
      </rPr>
      <t xml:space="preserve"> eq.]</t>
    </r>
    <rPh sb="1" eb="3">
      <t>ハイシュツ</t>
    </rPh>
    <rPh sb="3" eb="4">
      <t>リョウ</t>
    </rPh>
    <rPh sb="8" eb="10">
      <t>カンザン</t>
    </rPh>
    <phoneticPr fontId="9"/>
  </si>
  <si>
    <r>
      <rPr>
        <sz val="11"/>
        <rFont val="ＭＳ 明朝"/>
        <family val="1"/>
        <charset val="128"/>
      </rPr>
      <t>■排出量</t>
    </r>
    <r>
      <rPr>
        <sz val="11"/>
        <rFont val="Century Schoolbook"/>
        <family val="1"/>
      </rPr>
      <t>(CO</t>
    </r>
    <r>
      <rPr>
        <vertAlign val="subscript"/>
        <sz val="11"/>
        <rFont val="Century Schoolbook"/>
        <family val="1"/>
      </rPr>
      <t>2</t>
    </r>
    <r>
      <rPr>
        <sz val="11"/>
        <rFont val="ＭＳ 明朝"/>
        <family val="1"/>
        <charset val="128"/>
      </rPr>
      <t>換算</t>
    </r>
    <r>
      <rPr>
        <sz val="11"/>
        <rFont val="Century Schoolbook"/>
        <family val="1"/>
      </rPr>
      <t xml:space="preserve">) </t>
    </r>
    <r>
      <rPr>
        <sz val="11"/>
        <rFont val="ＭＳ 明朝"/>
        <family val="1"/>
        <charset val="128"/>
      </rPr>
      <t>　</t>
    </r>
    <r>
      <rPr>
        <sz val="11"/>
        <rFont val="Century Schoolbook"/>
        <family val="1"/>
      </rPr>
      <t>[Gg CO</t>
    </r>
    <r>
      <rPr>
        <vertAlign val="subscript"/>
        <sz val="11"/>
        <rFont val="Century Schoolbook"/>
        <family val="1"/>
      </rPr>
      <t>2</t>
    </r>
    <r>
      <rPr>
        <sz val="11"/>
        <rFont val="Century Schoolbook"/>
        <family val="1"/>
      </rPr>
      <t xml:space="preserve"> eq.]</t>
    </r>
    <rPh sb="1" eb="3">
      <t>ハイシュツ</t>
    </rPh>
    <rPh sb="3" eb="4">
      <t>リョウ</t>
    </rPh>
    <rPh sb="8" eb="10">
      <t>カンザン</t>
    </rPh>
    <phoneticPr fontId="9"/>
  </si>
  <si>
    <t>単位／地球温暖化係数／その他注意事項</t>
  </si>
  <si>
    <t>単位／地球温暖化係数／その他注意事項</t>
    <rPh sb="0" eb="2">
      <t>タンイ</t>
    </rPh>
    <rPh sb="3" eb="5">
      <t>チキュウ</t>
    </rPh>
    <rPh sb="5" eb="8">
      <t>オンダンカ</t>
    </rPh>
    <rPh sb="8" eb="10">
      <t>ケイスウ</t>
    </rPh>
    <rPh sb="13" eb="14">
      <t>タ</t>
    </rPh>
    <rPh sb="14" eb="16">
      <t>チュウイ</t>
    </rPh>
    <rPh sb="16" eb="18">
      <t>ジコウ</t>
    </rPh>
    <phoneticPr fontId="9"/>
  </si>
  <si>
    <t>1) Total</t>
    <phoneticPr fontId="9"/>
  </si>
  <si>
    <t>温室効果ガス排出量</t>
    <phoneticPr fontId="8"/>
  </si>
  <si>
    <r>
      <t>HCFC22</t>
    </r>
    <r>
      <rPr>
        <sz val="11"/>
        <rFont val="ＭＳ 明朝"/>
        <family val="1"/>
        <charset val="128"/>
      </rPr>
      <t>製造時の副生</t>
    </r>
    <r>
      <rPr>
        <sz val="11"/>
        <rFont val="Century Schoolbook"/>
        <family val="1"/>
      </rPr>
      <t>HFC23</t>
    </r>
    <rPh sb="6" eb="8">
      <t>セイゾウ</t>
    </rPh>
    <rPh sb="8" eb="9">
      <t>ジ</t>
    </rPh>
    <rPh sb="10" eb="12">
      <t>フクセイ</t>
    </rPh>
    <phoneticPr fontId="11"/>
  </si>
  <si>
    <r>
      <t>N</t>
    </r>
    <r>
      <rPr>
        <b/>
        <vertAlign val="subscript"/>
        <sz val="16"/>
        <rFont val="ＭＳ Ｐゴシック"/>
        <family val="3"/>
        <charset val="128"/>
      </rPr>
      <t>2</t>
    </r>
    <r>
      <rPr>
        <b/>
        <sz val="16"/>
        <rFont val="ＭＳ Ｐゴシック"/>
        <family val="3"/>
        <charset val="128"/>
      </rPr>
      <t>O排出量（簡約表）</t>
    </r>
    <rPh sb="3" eb="6">
      <t>ハイシュツリョウ</t>
    </rPh>
    <rPh sb="7" eb="9">
      <t>カンヤク</t>
    </rPh>
    <rPh sb="9" eb="10">
      <t>ヒョウ</t>
    </rPh>
    <phoneticPr fontId="9"/>
  </si>
  <si>
    <t>温室効果ガス排出量</t>
    <phoneticPr fontId="9"/>
  </si>
  <si>
    <r>
      <t>CH</t>
    </r>
    <r>
      <rPr>
        <b/>
        <vertAlign val="subscript"/>
        <sz val="16"/>
        <rFont val="ＭＳ Ｐゴシック"/>
        <family val="3"/>
        <charset val="128"/>
      </rPr>
      <t>4</t>
    </r>
    <r>
      <rPr>
        <b/>
        <sz val="16"/>
        <rFont val="ＭＳ Ｐゴシック"/>
        <family val="3"/>
        <charset val="128"/>
      </rPr>
      <t>排出量（簡約表）</t>
    </r>
    <rPh sb="3" eb="5">
      <t>ハイシュツ</t>
    </rPh>
    <rPh sb="5" eb="6">
      <t>リョウ</t>
    </rPh>
    <rPh sb="7" eb="9">
      <t>カンヤク</t>
    </rPh>
    <rPh sb="9" eb="10">
      <t>ヒョウ</t>
    </rPh>
    <phoneticPr fontId="9"/>
  </si>
  <si>
    <r>
      <t>部門別CO</t>
    </r>
    <r>
      <rPr>
        <vertAlign val="subscript"/>
        <sz val="11"/>
        <rFont val="ＭＳ Ｐゴシック"/>
        <family val="3"/>
        <charset val="128"/>
      </rPr>
      <t xml:space="preserve">2 </t>
    </r>
    <r>
      <rPr>
        <sz val="11"/>
        <rFont val="ＭＳ Ｐゴシック"/>
        <family val="3"/>
        <charset val="128"/>
      </rPr>
      <t>排出量（直接排出量[自家発・産業用蒸気配分後]）（簡約表）</t>
    </r>
    <rPh sb="0" eb="3">
      <t>ブモンベツ</t>
    </rPh>
    <rPh sb="7" eb="10">
      <t>ハイシュツリョウ</t>
    </rPh>
    <phoneticPr fontId="9"/>
  </si>
  <si>
    <r>
      <t>部門別CO</t>
    </r>
    <r>
      <rPr>
        <vertAlign val="subscript"/>
        <sz val="11"/>
        <rFont val="ＭＳ Ｐゴシック"/>
        <family val="3"/>
        <charset val="128"/>
      </rPr>
      <t xml:space="preserve">2 </t>
    </r>
    <r>
      <rPr>
        <sz val="11"/>
        <rFont val="ＭＳ Ｐゴシック"/>
        <family val="3"/>
        <charset val="128"/>
      </rPr>
      <t>排出量（間接排出量[電気・熱配分後]）（簡約表）</t>
    </r>
    <rPh sb="27" eb="29">
      <t>カンヤク</t>
    </rPh>
    <rPh sb="29" eb="30">
      <t>ヒョウ</t>
    </rPh>
    <phoneticPr fontId="9"/>
  </si>
  <si>
    <r>
      <t>CH</t>
    </r>
    <r>
      <rPr>
        <vertAlign val="subscript"/>
        <sz val="11"/>
        <rFont val="ＭＳ Ｐゴシック"/>
        <family val="3"/>
        <charset val="128"/>
      </rPr>
      <t xml:space="preserve">4 </t>
    </r>
    <r>
      <rPr>
        <sz val="11"/>
        <rFont val="ＭＳ Ｐゴシック"/>
        <family val="3"/>
        <charset val="128"/>
      </rPr>
      <t>排出量（簡約表）</t>
    </r>
    <rPh sb="4" eb="7">
      <t>ハイシュツリョウ</t>
    </rPh>
    <rPh sb="8" eb="11">
      <t>カンヤクヒョウ</t>
    </rPh>
    <phoneticPr fontId="9"/>
  </si>
  <si>
    <r>
      <t>N</t>
    </r>
    <r>
      <rPr>
        <vertAlign val="subscript"/>
        <sz val="11"/>
        <rFont val="ＭＳ Ｐゴシック"/>
        <family val="3"/>
        <charset val="128"/>
      </rPr>
      <t>2</t>
    </r>
    <r>
      <rPr>
        <sz val="11"/>
        <rFont val="ＭＳ Ｐゴシック"/>
        <family val="3"/>
        <charset val="128"/>
      </rPr>
      <t>O 排出量（簡約表）</t>
    </r>
    <rPh sb="4" eb="7">
      <t>ハイシュツリョウ</t>
    </rPh>
    <rPh sb="8" eb="11">
      <t>カンヤクヒョウ</t>
    </rPh>
    <phoneticPr fontId="9"/>
  </si>
  <si>
    <t>0) Contents</t>
    <phoneticPr fontId="9"/>
  </si>
  <si>
    <r>
      <t>2013
（速報値）</t>
    </r>
    <r>
      <rPr>
        <sz val="11"/>
        <rFont val="ＭＳ Ｐ明朝"/>
        <family val="1"/>
        <charset val="128"/>
      </rPr>
      <t/>
    </r>
  </si>
  <si>
    <r>
      <t>2014
（速報値）</t>
    </r>
    <r>
      <rPr>
        <sz val="11"/>
        <rFont val="ＭＳ Ｐ明朝"/>
        <family val="1"/>
        <charset val="128"/>
      </rPr>
      <t/>
    </r>
  </si>
  <si>
    <r>
      <t>2015
（速報値）</t>
    </r>
    <r>
      <rPr>
        <sz val="11"/>
        <rFont val="ＭＳ Ｐ明朝"/>
        <family val="1"/>
        <charset val="128"/>
      </rPr>
      <t/>
    </r>
  </si>
  <si>
    <r>
      <t>2016
（速報値）</t>
    </r>
    <r>
      <rPr>
        <sz val="11"/>
        <rFont val="ＭＳ Ｐ明朝"/>
        <family val="1"/>
        <charset val="128"/>
      </rPr>
      <t/>
    </r>
  </si>
  <si>
    <r>
      <t>2017
（速報値）</t>
    </r>
    <r>
      <rPr>
        <sz val="11"/>
        <rFont val="ＭＳ Ｐ明朝"/>
        <family val="1"/>
        <charset val="128"/>
      </rPr>
      <t/>
    </r>
  </si>
  <si>
    <r>
      <t>2018
（速報値）</t>
    </r>
    <r>
      <rPr>
        <sz val="11"/>
        <rFont val="ＭＳ Ｐ明朝"/>
        <family val="1"/>
        <charset val="128"/>
      </rPr>
      <t/>
    </r>
  </si>
  <si>
    <r>
      <t>2019
（速報値）</t>
    </r>
    <r>
      <rPr>
        <sz val="11"/>
        <rFont val="ＭＳ Ｐ明朝"/>
        <family val="1"/>
        <charset val="128"/>
      </rPr>
      <t/>
    </r>
  </si>
  <si>
    <r>
      <t>2020
（速報値）</t>
    </r>
    <r>
      <rPr>
        <sz val="11"/>
        <rFont val="ＭＳ Ｐ明朝"/>
        <family val="1"/>
        <charset val="128"/>
      </rPr>
      <t/>
    </r>
  </si>
  <si>
    <r>
      <t>2013年度（速報値）の部門別CO</t>
    </r>
    <r>
      <rPr>
        <vertAlign val="subscript"/>
        <sz val="11"/>
        <rFont val="ＭＳ Ｐゴシック"/>
        <family val="3"/>
        <charset val="128"/>
      </rPr>
      <t xml:space="preserve">2 </t>
    </r>
    <r>
      <rPr>
        <sz val="11"/>
        <rFont val="ＭＳ Ｐゴシック"/>
        <family val="3"/>
        <charset val="128"/>
      </rPr>
      <t>排出量のシェア</t>
    </r>
    <rPh sb="4" eb="6">
      <t>ネンド</t>
    </rPh>
    <rPh sb="7" eb="10">
      <t>ソクホウチ</t>
    </rPh>
    <rPh sb="12" eb="14">
      <t>ブモン</t>
    </rPh>
    <rPh sb="14" eb="15">
      <t>ベツ</t>
    </rPh>
    <rPh sb="19" eb="22">
      <t>ハイシュツリョウ</t>
    </rPh>
    <phoneticPr fontId="9"/>
  </si>
  <si>
    <t>HFCs</t>
    <phoneticPr fontId="9"/>
  </si>
  <si>
    <t>PFCs</t>
    <phoneticPr fontId="9"/>
  </si>
  <si>
    <r>
      <t>HFC-134a</t>
    </r>
    <r>
      <rPr>
        <sz val="11"/>
        <rFont val="ＭＳ Ｐゴシック"/>
        <family val="3"/>
        <charset val="128"/>
      </rPr>
      <t xml:space="preserve">：
</t>
    </r>
    <r>
      <rPr>
        <sz val="11"/>
        <rFont val="Century"/>
        <family val="1"/>
      </rPr>
      <t>1,430</t>
    </r>
    <r>
      <rPr>
        <sz val="11"/>
        <rFont val="ＭＳ Ｐゴシック"/>
        <family val="3"/>
        <charset val="128"/>
      </rPr>
      <t>など</t>
    </r>
    <phoneticPr fontId="8"/>
  </si>
  <si>
    <r>
      <t>PFC-14</t>
    </r>
    <r>
      <rPr>
        <sz val="11"/>
        <rFont val="ＭＳ Ｐゴシック"/>
        <family val="3"/>
        <charset val="128"/>
      </rPr>
      <t xml:space="preserve">：
</t>
    </r>
    <r>
      <rPr>
        <sz val="11"/>
        <rFont val="Century"/>
        <family val="1"/>
      </rPr>
      <t>7,390</t>
    </r>
    <r>
      <rPr>
        <sz val="11"/>
        <rFont val="ＭＳ Ｐゴシック"/>
        <family val="3"/>
        <charset val="128"/>
      </rPr>
      <t>など</t>
    </r>
    <phoneticPr fontId="8"/>
  </si>
  <si>
    <r>
      <rPr>
        <sz val="12"/>
        <rFont val="ＭＳ Ｐ明朝"/>
        <family val="1"/>
        <charset val="128"/>
      </rPr>
      <t>三ふっ化窒素（</t>
    </r>
    <r>
      <rPr>
        <sz val="12"/>
        <rFont val="Times New Roman"/>
        <family val="1"/>
      </rPr>
      <t>NF</t>
    </r>
    <r>
      <rPr>
        <vertAlign val="subscript"/>
        <sz val="12"/>
        <rFont val="Times New Roman"/>
        <family val="1"/>
      </rPr>
      <t>3</t>
    </r>
    <r>
      <rPr>
        <sz val="12"/>
        <rFont val="ＭＳ Ｐ明朝"/>
        <family val="1"/>
        <charset val="128"/>
      </rPr>
      <t>）</t>
    </r>
    <rPh sb="0" eb="1">
      <t>サン</t>
    </rPh>
    <rPh sb="3" eb="4">
      <t>カ</t>
    </rPh>
    <rPh sb="4" eb="6">
      <t>チッソ</t>
    </rPh>
    <phoneticPr fontId="8"/>
  </si>
  <si>
    <t>■1990年比</t>
    <rPh sb="5" eb="6">
      <t>ネン</t>
    </rPh>
    <rPh sb="6" eb="7">
      <t>ヒ</t>
    </rPh>
    <phoneticPr fontId="8"/>
  </si>
  <si>
    <r>
      <t>六ふっ化硫黄（</t>
    </r>
    <r>
      <rPr>
        <sz val="11"/>
        <rFont val="Century"/>
        <family val="1"/>
      </rPr>
      <t>SF</t>
    </r>
    <r>
      <rPr>
        <vertAlign val="subscript"/>
        <sz val="11"/>
        <rFont val="Century"/>
        <family val="1"/>
      </rPr>
      <t>6</t>
    </r>
    <r>
      <rPr>
        <sz val="11"/>
        <rFont val="ＭＳ 明朝"/>
        <family val="1"/>
        <charset val="128"/>
      </rPr>
      <t>）</t>
    </r>
    <rPh sb="0" eb="1">
      <t>ロク</t>
    </rPh>
    <phoneticPr fontId="8"/>
  </si>
  <si>
    <t>■2005年比</t>
    <rPh sb="5" eb="6">
      <t>ネン</t>
    </rPh>
    <rPh sb="6" eb="7">
      <t>ヒ</t>
    </rPh>
    <phoneticPr fontId="8"/>
  </si>
  <si>
    <t>■1990年比</t>
    <rPh sb="5" eb="7">
      <t>ネンヒ</t>
    </rPh>
    <phoneticPr fontId="9"/>
  </si>
  <si>
    <t>■2005年比</t>
    <rPh sb="5" eb="7">
      <t>ネンヒ</t>
    </rPh>
    <phoneticPr fontId="9"/>
  </si>
  <si>
    <t>電気絶縁ガス使用機器</t>
    <phoneticPr fontId="9"/>
  </si>
  <si>
    <t>NF3</t>
    <phoneticPr fontId="9"/>
  </si>
  <si>
    <t>NF3</t>
    <phoneticPr fontId="8"/>
  </si>
  <si>
    <t>工業プロセス及び製品の使用</t>
    <rPh sb="0" eb="2">
      <t>コウギョウ</t>
    </rPh>
    <rPh sb="6" eb="7">
      <t>オヨ</t>
    </rPh>
    <rPh sb="8" eb="10">
      <t>セイヒン</t>
    </rPh>
    <rPh sb="11" eb="13">
      <t>シヨウ</t>
    </rPh>
    <phoneticPr fontId="9"/>
  </si>
  <si>
    <r>
      <t>2005年度の部門別CO</t>
    </r>
    <r>
      <rPr>
        <b/>
        <vertAlign val="subscript"/>
        <sz val="16"/>
        <rFont val="ＭＳ Ｐゴシック"/>
        <family val="3"/>
        <charset val="128"/>
      </rPr>
      <t xml:space="preserve">2 </t>
    </r>
    <r>
      <rPr>
        <b/>
        <sz val="16"/>
        <rFont val="ＭＳ Ｐゴシック"/>
        <family val="3"/>
        <charset val="128"/>
      </rPr>
      <t>排出量のシェア</t>
    </r>
    <rPh sb="7" eb="9">
      <t>ブモン</t>
    </rPh>
    <rPh sb="9" eb="10">
      <t>ベツ</t>
    </rPh>
    <rPh sb="14" eb="16">
      <t>ハイシュツ</t>
    </rPh>
    <rPh sb="16" eb="17">
      <t>リョウ</t>
    </rPh>
    <phoneticPr fontId="9"/>
  </si>
  <si>
    <r>
      <t>1990年度の部門別CO</t>
    </r>
    <r>
      <rPr>
        <b/>
        <vertAlign val="subscript"/>
        <sz val="16"/>
        <rFont val="ＭＳ Ｐゴシック"/>
        <family val="3"/>
        <charset val="128"/>
      </rPr>
      <t xml:space="preserve">2 </t>
    </r>
    <r>
      <rPr>
        <b/>
        <sz val="16"/>
        <rFont val="ＭＳ Ｐゴシック"/>
        <family val="3"/>
        <charset val="128"/>
      </rPr>
      <t>排出量のシェア</t>
    </r>
    <rPh sb="7" eb="9">
      <t>ブモン</t>
    </rPh>
    <rPh sb="9" eb="10">
      <t>ベツ</t>
    </rPh>
    <rPh sb="14" eb="16">
      <t>ハイシュツ</t>
    </rPh>
    <rPh sb="16" eb="17">
      <t>リョウ</t>
    </rPh>
    <phoneticPr fontId="9"/>
  </si>
  <si>
    <r>
      <t>NF</t>
    </r>
    <r>
      <rPr>
        <vertAlign val="subscript"/>
        <sz val="11"/>
        <rFont val="Century"/>
        <family val="1"/>
      </rPr>
      <t>3</t>
    </r>
    <phoneticPr fontId="9"/>
  </si>
  <si>
    <r>
      <t>HFCs</t>
    </r>
    <r>
      <rPr>
        <sz val="11"/>
        <rFont val="ＭＳ 明朝"/>
        <family val="1"/>
        <charset val="128"/>
      </rPr>
      <t>製造時の漏出</t>
    </r>
    <rPh sb="4" eb="6">
      <t>セイゾウ</t>
    </rPh>
    <rPh sb="6" eb="7">
      <t>ジ</t>
    </rPh>
    <rPh sb="8" eb="10">
      <t>ロウシュツ</t>
    </rPh>
    <phoneticPr fontId="11"/>
  </si>
  <si>
    <t>洗浄剤・溶剤等</t>
    <rPh sb="0" eb="3">
      <t>センジョウザイ</t>
    </rPh>
    <rPh sb="4" eb="6">
      <t>ヨウザイ</t>
    </rPh>
    <rPh sb="6" eb="7">
      <t>トウ</t>
    </rPh>
    <phoneticPr fontId="9"/>
  </si>
  <si>
    <t>金属生産</t>
    <rPh sb="0" eb="2">
      <t>キンゾク</t>
    </rPh>
    <rPh sb="2" eb="4">
      <t>セイサン</t>
    </rPh>
    <phoneticPr fontId="9"/>
  </si>
  <si>
    <t>粒子加速器等</t>
    <rPh sb="0" eb="2">
      <t>リュウシ</t>
    </rPh>
    <rPh sb="2" eb="5">
      <t>カソクキ</t>
    </rPh>
    <rPh sb="5" eb="6">
      <t>トウ</t>
    </rPh>
    <phoneticPr fontId="9"/>
  </si>
  <si>
    <t>―</t>
  </si>
  <si>
    <r>
      <t>F-gas（HFCs, PFCs, SF</t>
    </r>
    <r>
      <rPr>
        <b/>
        <vertAlign val="subscript"/>
        <sz val="16"/>
        <rFont val="ＭＳ Ｐゴシック"/>
        <family val="3"/>
        <charset val="128"/>
      </rPr>
      <t>6</t>
    </r>
    <r>
      <rPr>
        <b/>
        <vertAlign val="subscript"/>
        <sz val="16"/>
        <rFont val="ＭＳ Ｐゴシック"/>
        <family val="3"/>
        <charset val="128"/>
      </rPr>
      <t xml:space="preserve">, </t>
    </r>
    <r>
      <rPr>
        <b/>
        <sz val="16"/>
        <rFont val="ＭＳ Ｐゴシック"/>
        <family val="3"/>
        <charset val="128"/>
      </rPr>
      <t>NF</t>
    </r>
    <r>
      <rPr>
        <b/>
        <vertAlign val="subscript"/>
        <sz val="16"/>
        <rFont val="ＭＳ Ｐゴシック"/>
        <family val="3"/>
        <charset val="128"/>
      </rPr>
      <t>3</t>
    </r>
    <r>
      <rPr>
        <b/>
        <sz val="16"/>
        <rFont val="ＭＳ Ｐゴシック"/>
        <family val="3"/>
        <charset val="128"/>
      </rPr>
      <t>）排出量</t>
    </r>
    <rPh sb="27" eb="29">
      <t>ハイシュツ</t>
    </rPh>
    <rPh sb="29" eb="30">
      <t>リョウ</t>
    </rPh>
    <phoneticPr fontId="9"/>
  </si>
  <si>
    <t>4) CO2-Share-1990</t>
    <phoneticPr fontId="9"/>
  </si>
  <si>
    <t>5) CO2-Share-2005</t>
  </si>
  <si>
    <r>
      <t>1990年の部門別CO</t>
    </r>
    <r>
      <rPr>
        <vertAlign val="subscript"/>
        <sz val="11"/>
        <rFont val="ＭＳ Ｐゴシック"/>
        <family val="3"/>
        <charset val="128"/>
      </rPr>
      <t xml:space="preserve">2 </t>
    </r>
    <r>
      <rPr>
        <sz val="11"/>
        <rFont val="ＭＳ Ｐゴシック"/>
        <family val="3"/>
        <charset val="128"/>
      </rPr>
      <t>排出量のシェア</t>
    </r>
    <rPh sb="4" eb="5">
      <t>ネン</t>
    </rPh>
    <rPh sb="6" eb="8">
      <t>ブモン</t>
    </rPh>
    <rPh sb="8" eb="9">
      <t>ベツ</t>
    </rPh>
    <rPh sb="13" eb="16">
      <t>ハイシュツリョウ</t>
    </rPh>
    <phoneticPr fontId="9"/>
  </si>
  <si>
    <r>
      <t>2005年の部門別CO</t>
    </r>
    <r>
      <rPr>
        <vertAlign val="subscript"/>
        <sz val="11"/>
        <rFont val="ＭＳ Ｐゴシック"/>
        <family val="3"/>
        <charset val="128"/>
      </rPr>
      <t xml:space="preserve">2 </t>
    </r>
    <r>
      <rPr>
        <sz val="11"/>
        <rFont val="ＭＳ Ｐゴシック"/>
        <family val="3"/>
        <charset val="128"/>
      </rPr>
      <t>排出量のシェア</t>
    </r>
    <rPh sb="4" eb="5">
      <t>ネン</t>
    </rPh>
    <rPh sb="6" eb="8">
      <t>ブモン</t>
    </rPh>
    <rPh sb="8" eb="9">
      <t>ベツ</t>
    </rPh>
    <rPh sb="13" eb="16">
      <t>ハイシュツリョウ</t>
    </rPh>
    <phoneticPr fontId="9"/>
  </si>
  <si>
    <t>6) CO2-Share-2013</t>
    <phoneticPr fontId="9"/>
  </si>
  <si>
    <t>7) CH4</t>
    <phoneticPr fontId="9"/>
  </si>
  <si>
    <t>8) N2O</t>
    <phoneticPr fontId="9"/>
  </si>
  <si>
    <t>9) F-gas</t>
    <phoneticPr fontId="9"/>
  </si>
  <si>
    <r>
      <t>F-gas（HFCs, PFCs, SF</t>
    </r>
    <r>
      <rPr>
        <vertAlign val="subscript"/>
        <sz val="11"/>
        <rFont val="ＭＳ Ｐゴシック"/>
        <family val="3"/>
        <charset val="128"/>
      </rPr>
      <t>6</t>
    </r>
    <r>
      <rPr>
        <sz val="11"/>
        <rFont val="ＭＳ Ｐゴシック"/>
        <family val="3"/>
        <charset val="128"/>
      </rPr>
      <t>、NF</t>
    </r>
    <r>
      <rPr>
        <vertAlign val="subscript"/>
        <sz val="11"/>
        <rFont val="ＭＳ Ｐゴシック"/>
        <family val="3"/>
        <charset val="128"/>
      </rPr>
      <t>3</t>
    </r>
    <r>
      <rPr>
        <sz val="11"/>
        <rFont val="ＭＳ Ｐゴシック"/>
        <family val="3"/>
        <charset val="128"/>
      </rPr>
      <t>）排出量</t>
    </r>
    <rPh sb="26" eb="29">
      <t>ハイシュツリョウ</t>
    </rPh>
    <phoneticPr fontId="9"/>
  </si>
  <si>
    <t>日本の温室効果ガス排出量データ（1990～2013年度速報値）</t>
    <rPh sb="0" eb="2">
      <t>ニホン</t>
    </rPh>
    <rPh sb="3" eb="5">
      <t>オンシツ</t>
    </rPh>
    <rPh sb="5" eb="7">
      <t>コウカ</t>
    </rPh>
    <rPh sb="9" eb="11">
      <t>ハイシュツ</t>
    </rPh>
    <rPh sb="11" eb="12">
      <t>リョウ</t>
    </rPh>
    <rPh sb="25" eb="27">
      <t>ネンド</t>
    </rPh>
    <rPh sb="27" eb="30">
      <t>ソクホウチ</t>
    </rPh>
    <phoneticPr fontId="9"/>
  </si>
  <si>
    <t>エネルギー起源</t>
    <rPh sb="5" eb="7">
      <t>キゲン</t>
    </rPh>
    <phoneticPr fontId="8"/>
  </si>
  <si>
    <t>非エネルギー起源</t>
    <rPh sb="0" eb="1">
      <t>ヒ</t>
    </rPh>
    <rPh sb="6" eb="8">
      <t>キゲン</t>
    </rPh>
    <phoneticPr fontId="8"/>
  </si>
  <si>
    <r>
      <t>ハイドロフルオロカーボン類
（</t>
    </r>
    <r>
      <rPr>
        <sz val="11"/>
        <rFont val="Arial"/>
        <family val="2"/>
      </rPr>
      <t>HFCs</t>
    </r>
    <r>
      <rPr>
        <sz val="11"/>
        <rFont val="ＭＳ ゴシック"/>
        <family val="3"/>
        <charset val="128"/>
      </rPr>
      <t>）</t>
    </r>
    <phoneticPr fontId="8"/>
  </si>
  <si>
    <r>
      <t>NF</t>
    </r>
    <r>
      <rPr>
        <vertAlign val="subscript"/>
        <sz val="11"/>
        <rFont val="Century"/>
        <family val="1"/>
      </rPr>
      <t xml:space="preserve">3 </t>
    </r>
    <r>
      <rPr>
        <sz val="11"/>
        <rFont val="ＭＳ Ｐ明朝"/>
        <family val="1"/>
        <charset val="128"/>
      </rPr>
      <t>製造時の漏出</t>
    </r>
    <rPh sb="4" eb="6">
      <t>セイゾウ</t>
    </rPh>
    <rPh sb="6" eb="7">
      <t>ジ</t>
    </rPh>
    <rPh sb="8" eb="10">
      <t>ロウシュツ</t>
    </rPh>
    <phoneticPr fontId="9"/>
  </si>
  <si>
    <t>工業プロセス及び製品の使用</t>
  </si>
  <si>
    <t>工業プロセス及び製品の使用</t>
    <phoneticPr fontId="9"/>
  </si>
  <si>
    <t>工業プロセス及び製品の使用</t>
    <phoneticPr fontId="9"/>
  </si>
  <si>
    <t>工業プロセス及び製品の使用</t>
    <phoneticPr fontId="11"/>
  </si>
  <si>
    <t>工業プロセス及び製品の使用</t>
    <rPh sb="0" eb="2">
      <t>コウギョウ</t>
    </rPh>
    <rPh sb="6" eb="7">
      <t>オヨ</t>
    </rPh>
    <rPh sb="8" eb="10">
      <t>セイヒン</t>
    </rPh>
    <rPh sb="11" eb="13">
      <t>シヨウ</t>
    </rPh>
    <phoneticPr fontId="11"/>
  </si>
  <si>
    <t>半導体製造・液晶</t>
  </si>
  <si>
    <t>半導体製造・液晶</t>
    <rPh sb="0" eb="3">
      <t>ハンドウタイ</t>
    </rPh>
    <rPh sb="3" eb="5">
      <t>セイゾウ</t>
    </rPh>
    <rPh sb="6" eb="8">
      <t>エキショウ</t>
    </rPh>
    <phoneticPr fontId="9"/>
  </si>
  <si>
    <t>エネルギー起源</t>
    <rPh sb="5" eb="7">
      <t>キゲン</t>
    </rPh>
    <phoneticPr fontId="9"/>
  </si>
  <si>
    <t>非エネルギー起源</t>
    <rPh sb="0" eb="1">
      <t>ヒ</t>
    </rPh>
    <rPh sb="6" eb="8">
      <t>キゲン</t>
    </rPh>
    <phoneticPr fontId="9"/>
  </si>
  <si>
    <r>
      <t>工業プロセス及び製品の使用</t>
    </r>
    <r>
      <rPr>
        <sz val="11"/>
        <rFont val="Century"/>
        <family val="1"/>
      </rPr>
      <t xml:space="preserve"> (IPPU)</t>
    </r>
  </si>
  <si>
    <t>その他</t>
    <rPh sb="2" eb="3">
      <t>タ</t>
    </rPh>
    <phoneticPr fontId="9"/>
  </si>
  <si>
    <t>業務その他</t>
    <rPh sb="0" eb="2">
      <t>ギョウム</t>
    </rPh>
    <rPh sb="4" eb="5">
      <t>ホカ</t>
    </rPh>
    <phoneticPr fontId="9"/>
  </si>
  <si>
    <r>
      <t>10</t>
    </r>
    <r>
      <rPr>
        <vertAlign val="superscript"/>
        <sz val="11"/>
        <color indexed="8"/>
        <rFont val="Century"/>
        <family val="1"/>
      </rPr>
      <t xml:space="preserve">12 </t>
    </r>
    <r>
      <rPr>
        <sz val="11"/>
        <color indexed="8"/>
        <rFont val="Century"/>
        <family val="1"/>
      </rPr>
      <t>g</t>
    </r>
    <phoneticPr fontId="9"/>
  </si>
  <si>
    <r>
      <t>1</t>
    </r>
    <r>
      <rPr>
        <sz val="11"/>
        <color indexed="8"/>
        <rFont val="ＭＳ Ｐゴシック"/>
        <family val="3"/>
        <charset val="128"/>
      </rPr>
      <t>百万トン</t>
    </r>
    <rPh sb="1" eb="2">
      <t>ヒャク</t>
    </rPh>
    <rPh sb="2" eb="3">
      <t>マン</t>
    </rPh>
    <phoneticPr fontId="9"/>
  </si>
  <si>
    <r>
      <t>10</t>
    </r>
    <r>
      <rPr>
        <vertAlign val="superscript"/>
        <sz val="11"/>
        <color indexed="8"/>
        <rFont val="Century"/>
        <family val="1"/>
      </rPr>
      <t>9</t>
    </r>
    <r>
      <rPr>
        <sz val="11"/>
        <color indexed="8"/>
        <rFont val="Century"/>
        <family val="1"/>
      </rPr>
      <t xml:space="preserve"> g</t>
    </r>
    <phoneticPr fontId="9"/>
  </si>
  <si>
    <r>
      <t>1</t>
    </r>
    <r>
      <rPr>
        <sz val="11"/>
        <color indexed="8"/>
        <rFont val="ＭＳ Ｐゴシック"/>
        <family val="3"/>
        <charset val="128"/>
      </rPr>
      <t>千トン</t>
    </r>
    <rPh sb="1" eb="2">
      <t>セン</t>
    </rPh>
    <phoneticPr fontId="9"/>
  </si>
  <si>
    <r>
      <t>10</t>
    </r>
    <r>
      <rPr>
        <vertAlign val="superscript"/>
        <sz val="11"/>
        <color indexed="8"/>
        <rFont val="Century"/>
        <family val="1"/>
      </rPr>
      <t>6</t>
    </r>
    <r>
      <rPr>
        <sz val="11"/>
        <color indexed="8"/>
        <rFont val="Century"/>
        <family val="1"/>
      </rPr>
      <t xml:space="preserve"> g</t>
    </r>
    <phoneticPr fontId="9"/>
  </si>
  <si>
    <r>
      <t>1</t>
    </r>
    <r>
      <rPr>
        <sz val="11"/>
        <color indexed="8"/>
        <rFont val="ＭＳ Ｐゴシック"/>
        <family val="3"/>
        <charset val="128"/>
      </rPr>
      <t>トン</t>
    </r>
    <phoneticPr fontId="9"/>
  </si>
  <si>
    <r>
      <t>10</t>
    </r>
    <r>
      <rPr>
        <vertAlign val="superscript"/>
        <sz val="11"/>
        <color indexed="8"/>
        <rFont val="Century"/>
        <family val="1"/>
      </rPr>
      <t>3</t>
    </r>
    <r>
      <rPr>
        <sz val="11"/>
        <color indexed="8"/>
        <rFont val="Century"/>
        <family val="1"/>
      </rPr>
      <t xml:space="preserve"> g</t>
    </r>
    <phoneticPr fontId="9"/>
  </si>
  <si>
    <r>
      <t>CO</t>
    </r>
    <r>
      <rPr>
        <vertAlign val="subscript"/>
        <sz val="11"/>
        <color indexed="8"/>
        <rFont val="Century"/>
        <family val="1"/>
      </rPr>
      <t>2</t>
    </r>
    <phoneticPr fontId="9"/>
  </si>
  <si>
    <r>
      <t>CH</t>
    </r>
    <r>
      <rPr>
        <vertAlign val="subscript"/>
        <sz val="11"/>
        <color indexed="8"/>
        <rFont val="Century"/>
        <family val="1"/>
      </rPr>
      <t>4</t>
    </r>
    <phoneticPr fontId="9"/>
  </si>
  <si>
    <r>
      <t>N</t>
    </r>
    <r>
      <rPr>
        <vertAlign val="subscript"/>
        <sz val="11"/>
        <color indexed="8"/>
        <rFont val="Century"/>
        <family val="1"/>
      </rPr>
      <t>2</t>
    </r>
    <r>
      <rPr>
        <sz val="11"/>
        <color indexed="8"/>
        <rFont val="Century"/>
        <family val="1"/>
      </rPr>
      <t>O</t>
    </r>
    <phoneticPr fontId="9"/>
  </si>
  <si>
    <r>
      <t>1,430</t>
    </r>
    <r>
      <rPr>
        <sz val="11"/>
        <color indexed="8"/>
        <rFont val="ＭＳ Ｐ明朝"/>
        <family val="1"/>
        <charset val="128"/>
      </rPr>
      <t>など</t>
    </r>
    <phoneticPr fontId="9"/>
  </si>
  <si>
    <r>
      <t>7,390</t>
    </r>
    <r>
      <rPr>
        <sz val="11"/>
        <color indexed="8"/>
        <rFont val="ＭＳ Ｐ明朝"/>
        <family val="1"/>
        <charset val="128"/>
      </rPr>
      <t>など</t>
    </r>
    <phoneticPr fontId="9"/>
  </si>
  <si>
    <r>
      <t>SF</t>
    </r>
    <r>
      <rPr>
        <vertAlign val="subscript"/>
        <sz val="11"/>
        <color indexed="8"/>
        <rFont val="Century"/>
        <family val="1"/>
      </rPr>
      <t>6</t>
    </r>
    <phoneticPr fontId="9"/>
  </si>
  <si>
    <r>
      <t>NF</t>
    </r>
    <r>
      <rPr>
        <vertAlign val="subscript"/>
        <sz val="11"/>
        <color indexed="8"/>
        <rFont val="Century"/>
        <family val="1"/>
      </rPr>
      <t>3</t>
    </r>
    <phoneticPr fontId="9"/>
  </si>
  <si>
    <r>
      <rPr>
        <sz val="11"/>
        <color indexed="8"/>
        <rFont val="ＭＳ Ｐゴシック"/>
        <family val="3"/>
        <charset val="128"/>
      </rPr>
      <t>※</t>
    </r>
    <r>
      <rPr>
        <sz val="11"/>
        <color indexed="8"/>
        <rFont val="Century"/>
        <family val="1"/>
      </rPr>
      <t>IPCC</t>
    </r>
    <r>
      <rPr>
        <sz val="11"/>
        <color indexed="8"/>
        <rFont val="ＭＳ Ｐゴシック"/>
        <family val="3"/>
        <charset val="128"/>
      </rPr>
      <t>第二次評価報告書（</t>
    </r>
    <r>
      <rPr>
        <sz val="11"/>
        <color indexed="8"/>
        <rFont val="Century"/>
        <family val="1"/>
      </rPr>
      <t>1995</t>
    </r>
    <r>
      <rPr>
        <sz val="11"/>
        <color indexed="8"/>
        <rFont val="ＭＳ Ｐゴシック"/>
        <family val="3"/>
        <charset val="128"/>
      </rPr>
      <t>）より</t>
    </r>
    <rPh sb="5" eb="6">
      <t>ダイ</t>
    </rPh>
    <rPh sb="6" eb="8">
      <t>ニジ</t>
    </rPh>
    <rPh sb="8" eb="10">
      <t>ヒョウカ</t>
    </rPh>
    <rPh sb="10" eb="13">
      <t>ホウコクショ</t>
    </rPh>
    <phoneticPr fontId="9"/>
  </si>
  <si>
    <r>
      <rPr>
        <sz val="11"/>
        <color indexed="8"/>
        <rFont val="ＭＳ Ｐゴシック"/>
        <family val="3"/>
        <charset val="128"/>
      </rPr>
      <t>※</t>
    </r>
    <r>
      <rPr>
        <sz val="11"/>
        <color indexed="8"/>
        <rFont val="Century"/>
        <family val="1"/>
      </rPr>
      <t>IPCC</t>
    </r>
    <r>
      <rPr>
        <sz val="11"/>
        <color indexed="8"/>
        <rFont val="ＭＳ Ｐゴシック"/>
        <family val="3"/>
        <charset val="128"/>
      </rPr>
      <t>第四次評価報告書（</t>
    </r>
    <r>
      <rPr>
        <sz val="11"/>
        <color indexed="8"/>
        <rFont val="Century"/>
        <family val="1"/>
      </rPr>
      <t>2007</t>
    </r>
    <r>
      <rPr>
        <sz val="11"/>
        <color indexed="8"/>
        <rFont val="ＭＳ Ｐゴシック"/>
        <family val="3"/>
        <charset val="128"/>
      </rPr>
      <t>）より</t>
    </r>
    <rPh sb="5" eb="6">
      <t>ダイ</t>
    </rPh>
    <rPh sb="6" eb="7">
      <t>ヨン</t>
    </rPh>
    <rPh sb="7" eb="8">
      <t>ジ</t>
    </rPh>
    <rPh sb="8" eb="10">
      <t>ヒョウカ</t>
    </rPh>
    <rPh sb="10" eb="13">
      <t>ホウコクショ</t>
    </rPh>
    <phoneticPr fontId="9"/>
  </si>
  <si>
    <r>
      <rPr>
        <sz val="11"/>
        <color indexed="8"/>
        <rFont val="ＭＳ Ｐゴシック"/>
        <family val="3"/>
        <charset val="128"/>
      </rPr>
      <t>その他注意事項</t>
    </r>
    <rPh sb="2" eb="3">
      <t>タ</t>
    </rPh>
    <rPh sb="3" eb="5">
      <t>チュウイ</t>
    </rPh>
    <rPh sb="5" eb="7">
      <t>ジコウ</t>
    </rPh>
    <phoneticPr fontId="9"/>
  </si>
  <si>
    <r>
      <t>1</t>
    </r>
    <r>
      <rPr>
        <sz val="11"/>
        <color indexed="8"/>
        <rFont val="ＭＳ Ｐゴシック"/>
        <family val="3"/>
        <charset val="128"/>
      </rPr>
      <t>．各排出量に</t>
    </r>
    <r>
      <rPr>
        <sz val="11"/>
        <color indexed="8"/>
        <rFont val="Century"/>
        <family val="1"/>
      </rPr>
      <t>LULUCF</t>
    </r>
    <r>
      <rPr>
        <sz val="11"/>
        <color indexed="8"/>
        <rFont val="ＭＳ Ｐゴシック"/>
        <family val="3"/>
        <charset val="128"/>
      </rPr>
      <t>（土地利用、土地利用変化及び林業）分野の排出・吸収量は含まれていない。</t>
    </r>
    <rPh sb="2" eb="3">
      <t>カク</t>
    </rPh>
    <rPh sb="3" eb="5">
      <t>ハイシュツ</t>
    </rPh>
    <rPh sb="5" eb="6">
      <t>リョウ</t>
    </rPh>
    <rPh sb="14" eb="16">
      <t>トチ</t>
    </rPh>
    <rPh sb="16" eb="18">
      <t>リヨウ</t>
    </rPh>
    <rPh sb="19" eb="21">
      <t>トチ</t>
    </rPh>
    <rPh sb="21" eb="23">
      <t>リヨウ</t>
    </rPh>
    <rPh sb="23" eb="25">
      <t>ヘンカ</t>
    </rPh>
    <rPh sb="25" eb="26">
      <t>オヨ</t>
    </rPh>
    <rPh sb="27" eb="29">
      <t>リンギョウ</t>
    </rPh>
    <rPh sb="30" eb="32">
      <t>ブンヤ</t>
    </rPh>
    <rPh sb="33" eb="35">
      <t>ハイシュツ</t>
    </rPh>
    <rPh sb="36" eb="38">
      <t>キュウシュウ</t>
    </rPh>
    <rPh sb="38" eb="39">
      <t>リョウ</t>
    </rPh>
    <rPh sb="40" eb="41">
      <t>フク</t>
    </rPh>
    <phoneticPr fontId="9"/>
  </si>
  <si>
    <r>
      <t xml:space="preserve">1,300 </t>
    </r>
    <r>
      <rPr>
        <sz val="11"/>
        <color indexed="8"/>
        <rFont val="ＭＳ Ｐゴシック"/>
        <family val="3"/>
        <charset val="128"/>
      </rPr>
      <t>など</t>
    </r>
    <phoneticPr fontId="9"/>
  </si>
  <si>
    <r>
      <t xml:space="preserve">6,500 </t>
    </r>
    <r>
      <rPr>
        <sz val="11"/>
        <color indexed="8"/>
        <rFont val="ＭＳ Ｐゴシック"/>
        <family val="3"/>
        <charset val="128"/>
      </rPr>
      <t>など</t>
    </r>
    <phoneticPr fontId="9"/>
  </si>
  <si>
    <r>
      <t>2</t>
    </r>
    <r>
      <rPr>
        <sz val="11"/>
        <color indexed="8"/>
        <rFont val="ＭＳ Ｐゴシック"/>
        <family val="3"/>
        <charset val="128"/>
      </rPr>
      <t>．国際バンカー油は国内排出量には含まれない。</t>
    </r>
    <rPh sb="2" eb="4">
      <t>コクサイ</t>
    </rPh>
    <rPh sb="8" eb="9">
      <t>ユ</t>
    </rPh>
    <rPh sb="10" eb="12">
      <t>コクナイ</t>
    </rPh>
    <rPh sb="12" eb="14">
      <t>ハイシュツ</t>
    </rPh>
    <rPh sb="14" eb="15">
      <t>リョウ</t>
    </rPh>
    <rPh sb="17" eb="18">
      <t>フク</t>
    </rPh>
    <phoneticPr fontId="9"/>
  </si>
  <si>
    <r>
      <t>3</t>
    </r>
    <r>
      <rPr>
        <sz val="11"/>
        <color indexed="8"/>
        <rFont val="ＭＳ Ｐゴシック"/>
        <family val="3"/>
        <charset val="128"/>
      </rPr>
      <t>．</t>
    </r>
    <r>
      <rPr>
        <sz val="11"/>
        <color indexed="8"/>
        <rFont val="Century"/>
        <family val="1"/>
      </rPr>
      <t>2015</t>
    </r>
    <r>
      <rPr>
        <sz val="11"/>
        <color indexed="8"/>
        <rFont val="ＭＳ Ｐゴシック"/>
        <family val="3"/>
        <charset val="128"/>
      </rPr>
      <t>年春報告予定の確定値との間には誤差が生じることがある。</t>
    </r>
    <rPh sb="6" eb="7">
      <t>ネン</t>
    </rPh>
    <rPh sb="7" eb="8">
      <t>ハル</t>
    </rPh>
    <rPh sb="8" eb="10">
      <t>ホウコク</t>
    </rPh>
    <rPh sb="10" eb="12">
      <t>ヨテイ</t>
    </rPh>
    <rPh sb="13" eb="15">
      <t>カクテイ</t>
    </rPh>
    <rPh sb="15" eb="16">
      <t>チ</t>
    </rPh>
    <rPh sb="18" eb="19">
      <t>アイダ</t>
    </rPh>
    <rPh sb="21" eb="23">
      <t>ゴサ</t>
    </rPh>
    <rPh sb="24" eb="25">
      <t>ショウ</t>
    </rPh>
    <phoneticPr fontId="9"/>
  </si>
  <si>
    <r>
      <rPr>
        <sz val="11"/>
        <color indexed="8"/>
        <rFont val="ＭＳ Ｐゴシック"/>
        <family val="3"/>
        <charset val="128"/>
      </rPr>
      <t>■地球温暖化係数（</t>
    </r>
    <r>
      <rPr>
        <sz val="11"/>
        <color indexed="8"/>
        <rFont val="Century"/>
        <family val="1"/>
      </rPr>
      <t>GWP)</t>
    </r>
    <r>
      <rPr>
        <sz val="11"/>
        <color indexed="8"/>
        <rFont val="ＭＳ Ｐゴシック"/>
        <family val="3"/>
        <charset val="128"/>
      </rPr>
      <t>：時間枠＝</t>
    </r>
    <r>
      <rPr>
        <sz val="11"/>
        <color indexed="8"/>
        <rFont val="Century"/>
        <family val="1"/>
      </rPr>
      <t>100</t>
    </r>
    <r>
      <rPr>
        <sz val="11"/>
        <color indexed="8"/>
        <rFont val="ＭＳ Ｐゴシック"/>
        <family val="3"/>
        <charset val="128"/>
      </rPr>
      <t>年</t>
    </r>
    <r>
      <rPr>
        <sz val="11"/>
        <color indexed="8"/>
        <rFont val="Century"/>
        <family val="1"/>
      </rPr>
      <t xml:space="preserve"> </t>
    </r>
    <r>
      <rPr>
        <sz val="11"/>
        <color indexed="8"/>
        <rFont val="ＭＳ Ｐゴシック"/>
        <family val="3"/>
        <charset val="128"/>
      </rPr>
      <t>　</t>
    </r>
    <r>
      <rPr>
        <sz val="11"/>
        <color indexed="8"/>
        <rFont val="Century"/>
        <family val="1"/>
      </rPr>
      <t>2013</t>
    </r>
    <r>
      <rPr>
        <sz val="11"/>
        <color indexed="8"/>
        <rFont val="ＭＳ Ｐゴシック"/>
        <family val="3"/>
        <charset val="128"/>
      </rPr>
      <t>年度速報値より第四次報告書の値を使用</t>
    </r>
    <rPh sb="1" eb="3">
      <t>チキュウ</t>
    </rPh>
    <rPh sb="3" eb="6">
      <t>オンダンカ</t>
    </rPh>
    <rPh sb="6" eb="8">
      <t>ケイスウ</t>
    </rPh>
    <rPh sb="14" eb="17">
      <t>ジカンワク</t>
    </rPh>
    <rPh sb="21" eb="22">
      <t>ネン</t>
    </rPh>
    <rPh sb="28" eb="29">
      <t>ネン</t>
    </rPh>
    <rPh sb="29" eb="30">
      <t>ド</t>
    </rPh>
    <rPh sb="30" eb="33">
      <t>ソクホウチ</t>
    </rPh>
    <rPh sb="35" eb="36">
      <t>ダイ</t>
    </rPh>
    <rPh sb="36" eb="38">
      <t>ヨジ</t>
    </rPh>
    <rPh sb="38" eb="41">
      <t>ホウコクショ</t>
    </rPh>
    <rPh sb="42" eb="43">
      <t>アタイ</t>
    </rPh>
    <rPh sb="44" eb="46">
      <t>シヨウ</t>
    </rPh>
    <phoneticPr fontId="9"/>
  </si>
  <si>
    <t>※2013年度速報値より、IPCC第四次評価報告書（2007）のGWPを使用</t>
    <rPh sb="5" eb="7">
      <t>ネンド</t>
    </rPh>
    <rPh sb="7" eb="10">
      <t>ソクホウチ</t>
    </rPh>
    <rPh sb="36" eb="38">
      <t>シヨウ</t>
    </rPh>
    <phoneticPr fontId="8"/>
  </si>
  <si>
    <t>0.1) 計量単位</t>
    <rPh sb="5" eb="7">
      <t>ケイリョウ</t>
    </rPh>
    <rPh sb="7" eb="9">
      <t>タンイ</t>
    </rPh>
    <phoneticPr fontId="9"/>
  </si>
  <si>
    <t>その他（流動接触分解コーク、燃料からの漏出等）</t>
    <rPh sb="2" eb="3">
      <t>タ</t>
    </rPh>
    <rPh sb="14" eb="16">
      <t>ネンリョウ</t>
    </rPh>
    <rPh sb="19" eb="21">
      <t>ロウシュツ</t>
    </rPh>
    <rPh sb="21" eb="22">
      <t>トウ</t>
    </rPh>
    <phoneticPr fontId="9"/>
  </si>
  <si>
    <t>その他（流動接触分解コーク、燃料からの漏出）</t>
  </si>
  <si>
    <r>
      <t>部門別CO</t>
    </r>
    <r>
      <rPr>
        <b/>
        <vertAlign val="subscript"/>
        <sz val="16"/>
        <rFont val="ＭＳ Ｐゴシック"/>
        <family val="3"/>
        <charset val="128"/>
      </rPr>
      <t xml:space="preserve">2 </t>
    </r>
    <r>
      <rPr>
        <b/>
        <sz val="16"/>
        <rFont val="ＭＳ Ｐゴシック"/>
        <family val="3"/>
        <charset val="128"/>
      </rPr>
      <t>排出量（電気・熱配分後[間接排出量]）（簡約表）</t>
    </r>
    <rPh sb="27" eb="29">
      <t>カンヤク</t>
    </rPh>
    <rPh sb="29" eb="30">
      <t>ヒョウ</t>
    </rPh>
    <phoneticPr fontId="9"/>
  </si>
  <si>
    <t>電気・熱配分後</t>
  </si>
  <si>
    <t>電気・熱配分後
シェア</t>
    <phoneticPr fontId="9"/>
  </si>
  <si>
    <t>電気・熱配分前</t>
  </si>
  <si>
    <r>
      <t>2013年度の部門別CO</t>
    </r>
    <r>
      <rPr>
        <b/>
        <vertAlign val="subscript"/>
        <sz val="16"/>
        <rFont val="ＭＳ Ｐゴシック"/>
        <family val="3"/>
        <charset val="128"/>
      </rPr>
      <t xml:space="preserve">2 </t>
    </r>
    <r>
      <rPr>
        <b/>
        <sz val="16"/>
        <rFont val="ＭＳ Ｐゴシック"/>
        <family val="3"/>
        <charset val="128"/>
      </rPr>
      <t>排出量のシェア</t>
    </r>
    <phoneticPr fontId="9"/>
  </si>
  <si>
    <r>
      <t>部門別CO</t>
    </r>
    <r>
      <rPr>
        <b/>
        <vertAlign val="subscript"/>
        <sz val="16"/>
        <rFont val="ＭＳ Ｐゴシック"/>
        <family val="3"/>
        <charset val="128"/>
      </rPr>
      <t xml:space="preserve">2 </t>
    </r>
    <r>
      <rPr>
        <b/>
        <sz val="16"/>
        <rFont val="ＭＳ Ｐゴシック"/>
        <family val="3"/>
        <charset val="128"/>
      </rPr>
      <t>排出量（電気・熱配分前[直接排出量]）（簡約表）</t>
    </r>
    <rPh sb="11" eb="13">
      <t>デンキ</t>
    </rPh>
    <rPh sb="14" eb="15">
      <t>ネツ</t>
    </rPh>
    <rPh sb="15" eb="17">
      <t>ハイブン</t>
    </rPh>
    <rPh sb="17" eb="18">
      <t>マエ</t>
    </rPh>
    <phoneticPr fontId="9"/>
  </si>
  <si>
    <t>電気・熱配分前
シェア</t>
    <phoneticPr fontId="9"/>
  </si>
  <si>
    <t>電気・熱配分前</t>
    <phoneticPr fontId="9"/>
  </si>
  <si>
    <t>その他（流動接触分解コーク、燃料からの漏出）</t>
    <phoneticPr fontId="9"/>
  </si>
  <si>
    <t>NO</t>
  </si>
</sst>
</file>

<file path=xl/styles.xml><?xml version="1.0" encoding="utf-8"?>
<styleSheet xmlns="http://schemas.openxmlformats.org/spreadsheetml/2006/main">
  <numFmts count="23">
    <numFmt numFmtId="176" formatCode="#,##0_ "/>
    <numFmt numFmtId="177" formatCode="#,##0.0_ "/>
    <numFmt numFmtId="178" formatCode="0.0%"/>
    <numFmt numFmtId="179" formatCode="0.00_);\(0.00\)"/>
    <numFmt numFmtId="180" formatCode="0.000_);\(0.000\)"/>
    <numFmt numFmtId="181" formatCode="#,##0.0000"/>
    <numFmt numFmtId="182" formatCode="#,##0.00_ "/>
    <numFmt numFmtId="183" formatCode="#,##0.0%;[Red]\-#,##0.0%"/>
    <numFmt numFmtId="184" formatCode="0.0000000000_ "/>
    <numFmt numFmtId="185" formatCode="#,##0.00000_ "/>
    <numFmt numFmtId="186" formatCode="#,##0.000000_ "/>
    <numFmt numFmtId="187" formatCode="#0.0%;[Red]\-#0.0%"/>
    <numFmt numFmtId="188" formatCode="#,##0.00000000000000000000_ "/>
    <numFmt numFmtId="189" formatCode="#,##0.000_ "/>
    <numFmt numFmtId="190" formatCode="#,##0_ ;[Red]\-#,##0\ "/>
    <numFmt numFmtId="191" formatCode="0_);[Red]\(0\)"/>
    <numFmt numFmtId="192" formatCode="#,##0.00000000_ ;[Red]\-#,##0.00000000\ "/>
    <numFmt numFmtId="193" formatCode="0.E+00"/>
    <numFmt numFmtId="194" formatCode="0.0E+00"/>
    <numFmt numFmtId="195" formatCode="#0%;[Red]\-#0%"/>
    <numFmt numFmtId="196" formatCode="#,##0.0;[Red]\-#,##0.0"/>
    <numFmt numFmtId="197" formatCode="0.000%"/>
    <numFmt numFmtId="198" formatCode="#,##0.00%;[Red]\-#,##0.00%"/>
  </numFmts>
  <fonts count="52">
    <font>
      <sz val="11"/>
      <name val="ＭＳ Ｐゴシック"/>
      <family val="3"/>
      <charset val="128"/>
    </font>
    <font>
      <sz val="9"/>
      <name val="Times New Roman"/>
      <family val="1"/>
    </font>
    <font>
      <b/>
      <sz val="9"/>
      <name val="Times New Roman"/>
      <family val="1"/>
    </font>
    <font>
      <b/>
      <sz val="12"/>
      <name val="Times New Roman"/>
      <family val="1"/>
    </font>
    <font>
      <sz val="8"/>
      <name val="Helvetica"/>
      <family val="2"/>
    </font>
    <font>
      <sz val="10"/>
      <name val="Arial"/>
      <family val="2"/>
    </font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2"/>
      <name val="細明朝体"/>
      <family val="3"/>
      <charset val="128"/>
    </font>
    <font>
      <sz val="6"/>
      <name val="ＭＳ Ｐゴシック"/>
      <family val="3"/>
      <charset val="128"/>
    </font>
    <font>
      <sz val="11"/>
      <name val="Century"/>
      <family val="1"/>
    </font>
    <font>
      <sz val="11"/>
      <name val="ＭＳ 明朝"/>
      <family val="1"/>
      <charset val="128"/>
    </font>
    <font>
      <vertAlign val="subscript"/>
      <sz val="11"/>
      <name val="Century"/>
      <family val="1"/>
    </font>
    <font>
      <sz val="10"/>
      <name val="ＭＳ 明朝"/>
      <family val="1"/>
      <charset val="128"/>
    </font>
    <font>
      <sz val="11"/>
      <name val="ＭＳ Ｐ明朝"/>
      <family val="1"/>
      <charset val="128"/>
    </font>
    <font>
      <b/>
      <sz val="11"/>
      <name val="Century"/>
      <family val="1"/>
    </font>
    <font>
      <sz val="11"/>
      <name val="ＭＳ ゴシック"/>
      <family val="3"/>
      <charset val="128"/>
    </font>
    <font>
      <sz val="11"/>
      <name val="Arial"/>
      <family val="2"/>
    </font>
    <font>
      <sz val="12"/>
      <name val="ＭＳ ゴシック"/>
      <family val="3"/>
      <charset val="128"/>
    </font>
    <font>
      <sz val="12"/>
      <name val="Arial"/>
      <family val="2"/>
    </font>
    <font>
      <vertAlign val="subscript"/>
      <sz val="12"/>
      <name val="Arial"/>
      <family val="2"/>
    </font>
    <font>
      <sz val="18"/>
      <name val="ＨＧｺﾞｼｯｸE-PRO"/>
      <family val="3"/>
      <charset val="128"/>
    </font>
    <font>
      <sz val="16"/>
      <name val="ＨＧｺﾞｼｯｸE-PRO"/>
      <family val="3"/>
      <charset val="128"/>
    </font>
    <font>
      <sz val="12"/>
      <name val="ＭＳ Ｐゴシック"/>
      <family val="3"/>
      <charset val="128"/>
    </font>
    <font>
      <sz val="11"/>
      <color indexed="55"/>
      <name val="ＭＳ Ｐ明朝"/>
      <family val="1"/>
      <charset val="128"/>
    </font>
    <font>
      <sz val="10"/>
      <name val="Times New Roman"/>
      <family val="1"/>
    </font>
    <font>
      <sz val="12"/>
      <name val="Times New Roman"/>
      <family val="1"/>
    </font>
    <font>
      <sz val="9"/>
      <color indexed="8"/>
      <name val="Times New Roman"/>
      <family val="1"/>
    </font>
    <font>
      <sz val="14"/>
      <name val="ＭＳ 明朝"/>
      <family val="1"/>
      <charset val="128"/>
    </font>
    <font>
      <sz val="11"/>
      <color indexed="55"/>
      <name val="Century"/>
      <family val="1"/>
    </font>
    <font>
      <sz val="11"/>
      <color indexed="55"/>
      <name val="Century"/>
      <family val="1"/>
    </font>
    <font>
      <sz val="11"/>
      <color indexed="55"/>
      <name val="ＭＳ Ｐ明朝"/>
      <family val="1"/>
      <charset val="128"/>
    </font>
    <font>
      <sz val="9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vertAlign val="subscript"/>
      <sz val="10"/>
      <name val="Times New Roman"/>
      <family val="1"/>
    </font>
    <font>
      <sz val="11"/>
      <name val="Century Schoolbook"/>
      <family val="1"/>
    </font>
    <font>
      <vertAlign val="subscript"/>
      <sz val="11"/>
      <name val="Century Schoolbook"/>
      <family val="1"/>
    </font>
    <font>
      <b/>
      <sz val="14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vertAlign val="subscript"/>
      <sz val="16"/>
      <name val="ＭＳ Ｐゴシック"/>
      <family val="3"/>
      <charset val="128"/>
    </font>
    <font>
      <b/>
      <sz val="16"/>
      <color indexed="8"/>
      <name val="ＭＳ Ｐゴシック"/>
      <family val="3"/>
      <charset val="128"/>
    </font>
    <font>
      <vertAlign val="subscript"/>
      <sz val="11"/>
      <name val="ＭＳ Ｐゴシック"/>
      <family val="3"/>
      <charset val="128"/>
    </font>
    <font>
      <sz val="11"/>
      <color indexed="8"/>
      <name val="Century"/>
      <family val="1"/>
    </font>
    <font>
      <sz val="11"/>
      <color indexed="8"/>
      <name val="ＭＳ Ｐ明朝"/>
      <family val="1"/>
      <charset val="128"/>
    </font>
    <font>
      <sz val="12"/>
      <name val="Century"/>
      <family val="1"/>
    </font>
    <font>
      <sz val="12"/>
      <name val="ＭＳ Ｐ明朝"/>
      <family val="1"/>
      <charset val="128"/>
    </font>
    <font>
      <vertAlign val="subscript"/>
      <sz val="12"/>
      <name val="Times New Roman"/>
      <family val="1"/>
    </font>
    <font>
      <vertAlign val="superscript"/>
      <sz val="11"/>
      <color indexed="8"/>
      <name val="Century"/>
      <family val="1"/>
    </font>
    <font>
      <vertAlign val="subscript"/>
      <sz val="11"/>
      <color indexed="8"/>
      <name val="Century"/>
      <family val="1"/>
    </font>
    <font>
      <b/>
      <sz val="16"/>
      <name val="ＭＳ Ｐゴシック"/>
      <family val="3"/>
      <charset val="128"/>
      <scheme val="minor"/>
    </font>
    <font>
      <sz val="11"/>
      <color rgb="FFFF0000"/>
      <name val="ＭＳ Ｐ明朝"/>
      <family val="1"/>
      <charset val="128"/>
    </font>
    <font>
      <sz val="11"/>
      <color rgb="FFFF0000"/>
      <name val="Century Schoolbook"/>
      <family val="1"/>
    </font>
  </fonts>
  <fills count="44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darkTrellis"/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4"/>
        <bgColor indexed="64"/>
      </patternFill>
    </fill>
    <fill>
      <patternFill patternType="lightGrid">
        <fgColor indexed="13"/>
        <bgColor indexed="9"/>
      </patternFill>
    </fill>
    <fill>
      <patternFill patternType="solid">
        <fgColor indexed="45"/>
        <bgColor indexed="26"/>
      </patternFill>
    </fill>
    <fill>
      <patternFill patternType="solid">
        <fgColor indexed="42"/>
        <bgColor indexed="26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13"/>
      </patternFill>
    </fill>
    <fill>
      <patternFill patternType="solid">
        <fgColor indexed="41"/>
        <bgColor indexed="26"/>
      </patternFill>
    </fill>
    <fill>
      <patternFill patternType="solid">
        <fgColor indexed="31"/>
        <bgColor indexed="26"/>
      </patternFill>
    </fill>
    <fill>
      <patternFill patternType="solid">
        <fgColor indexed="47"/>
        <bgColor indexed="26"/>
      </patternFill>
    </fill>
    <fill>
      <patternFill patternType="solid">
        <fgColor indexed="44"/>
        <bgColor indexed="26"/>
      </patternFill>
    </fill>
    <fill>
      <patternFill patternType="solid">
        <fgColor indexed="44"/>
        <bgColor indexed="13"/>
      </patternFill>
    </fill>
    <fill>
      <patternFill patternType="solid">
        <fgColor rgb="FFCCFFCC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9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50"/>
        <bgColor indexed="26"/>
      </patternFill>
    </fill>
    <fill>
      <patternFill patternType="solid">
        <fgColor rgb="FF00B050"/>
        <bgColor indexed="13"/>
      </patternFill>
    </fill>
    <fill>
      <patternFill patternType="solid">
        <fgColor rgb="FF99CCFF"/>
        <bgColor indexed="64"/>
      </patternFill>
    </fill>
    <fill>
      <patternFill patternType="solid">
        <fgColor theme="0"/>
        <bgColor indexed="13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59999389629810485"/>
        <bgColor indexed="26"/>
      </patternFill>
    </fill>
    <fill>
      <patternFill patternType="solid">
        <fgColor theme="5" tint="0.59999389629810485"/>
        <bgColor indexed="13"/>
      </patternFill>
    </fill>
    <fill>
      <patternFill patternType="solid">
        <fgColor theme="6" tint="0.59999389629810485"/>
        <bgColor indexed="64"/>
      </patternFill>
    </fill>
  </fills>
  <borders count="1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6">
    <xf numFmtId="0" fontId="0" fillId="0" borderId="0">
      <alignment vertical="center"/>
    </xf>
    <xf numFmtId="49" fontId="1" fillId="0" borderId="1" applyNumberFormat="0" applyFont="0" applyFill="0" applyBorder="0" applyProtection="0">
      <alignment horizontal="left" vertical="center" indent="2"/>
    </xf>
    <xf numFmtId="49" fontId="1" fillId="0" borderId="2" applyNumberFormat="0" applyFont="0" applyFill="0" applyBorder="0" applyProtection="0">
      <alignment horizontal="left" vertical="center" indent="5"/>
    </xf>
    <xf numFmtId="4" fontId="1" fillId="2" borderId="1">
      <alignment horizontal="right" vertical="center"/>
    </xf>
    <xf numFmtId="0" fontId="1" fillId="3" borderId="0" applyBorder="0">
      <alignment horizontal="right" vertical="center"/>
    </xf>
    <xf numFmtId="0" fontId="1" fillId="3" borderId="0" applyBorder="0">
      <alignment horizontal="right" vertical="center"/>
    </xf>
    <xf numFmtId="0" fontId="27" fillId="4" borderId="1">
      <alignment horizontal="right" vertical="center"/>
    </xf>
    <xf numFmtId="0" fontId="27" fillId="4" borderId="1">
      <alignment horizontal="right" vertical="center"/>
    </xf>
    <xf numFmtId="0" fontId="27" fillId="4" borderId="3">
      <alignment horizontal="right" vertical="center"/>
    </xf>
    <xf numFmtId="4" fontId="2" fillId="0" borderId="4" applyFill="0" applyBorder="0" applyProtection="0">
      <alignment horizontal="right" vertical="center"/>
    </xf>
    <xf numFmtId="0" fontId="27" fillId="0" borderId="0" applyNumberFormat="0">
      <alignment horizontal="right"/>
    </xf>
    <xf numFmtId="0" fontId="1" fillId="0" borderId="5">
      <alignment horizontal="left" vertical="center" wrapText="1" indent="2"/>
    </xf>
    <xf numFmtId="0" fontId="1" fillId="3" borderId="2">
      <alignment horizontal="left" vertical="center"/>
    </xf>
    <xf numFmtId="0" fontId="27" fillId="0" borderId="6">
      <alignment horizontal="left" vertical="top" wrapText="1"/>
    </xf>
    <xf numFmtId="0" fontId="5" fillId="0" borderId="7"/>
    <xf numFmtId="0" fontId="3" fillId="0" borderId="0" applyNumberFormat="0" applyFill="0" applyBorder="0" applyAlignment="0" applyProtection="0"/>
    <xf numFmtId="0" fontId="1" fillId="0" borderId="0" applyBorder="0">
      <alignment horizontal="right" vertical="center"/>
    </xf>
    <xf numFmtId="0" fontId="1" fillId="0" borderId="8">
      <alignment horizontal="right" vertical="center"/>
    </xf>
    <xf numFmtId="4" fontId="1" fillId="0" borderId="1" applyFill="0" applyBorder="0" applyProtection="0">
      <alignment horizontal="right" vertical="center"/>
    </xf>
    <xf numFmtId="49" fontId="2" fillId="0" borderId="1" applyNumberFormat="0" applyFill="0" applyBorder="0" applyProtection="0">
      <alignment horizontal="left" vertical="center"/>
    </xf>
    <xf numFmtId="0" fontId="1" fillId="0" borderId="1" applyNumberFormat="0" applyFill="0" applyAlignment="0" applyProtection="0"/>
    <xf numFmtId="0" fontId="4" fillId="5" borderId="0" applyNumberFormat="0" applyFont="0" applyBorder="0" applyAlignment="0" applyProtection="0"/>
    <xf numFmtId="0" fontId="5" fillId="0" borderId="0"/>
    <xf numFmtId="181" fontId="1" fillId="6" borderId="1" applyNumberFormat="0" applyFont="0" applyBorder="0" applyAlignment="0" applyProtection="0">
      <alignment horizontal="right" vertical="center"/>
    </xf>
    <xf numFmtId="0" fontId="1" fillId="7" borderId="3"/>
    <xf numFmtId="4" fontId="1" fillId="0" borderId="0"/>
    <xf numFmtId="9" fontId="6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38" fontId="6" fillId="0" borderId="0" applyFont="0" applyFill="0" applyBorder="0" applyAlignment="0" applyProtection="0">
      <alignment vertical="center"/>
    </xf>
    <xf numFmtId="0" fontId="23" fillId="0" borderId="0">
      <alignment vertical="center"/>
    </xf>
    <xf numFmtId="0" fontId="13" fillId="0" borderId="0"/>
    <xf numFmtId="0" fontId="8" fillId="0" borderId="0"/>
    <xf numFmtId="0" fontId="8" fillId="0" borderId="0"/>
    <xf numFmtId="0" fontId="33" fillId="0" borderId="0">
      <alignment vertical="center"/>
    </xf>
    <xf numFmtId="1" fontId="28" fillId="0" borderId="0">
      <alignment vertical="center"/>
    </xf>
  </cellStyleXfs>
  <cellXfs count="617">
    <xf numFmtId="0" fontId="0" fillId="0" borderId="0" xfId="0">
      <alignment vertical="center"/>
    </xf>
    <xf numFmtId="0" fontId="10" fillId="8" borderId="0" xfId="33" applyFont="1" applyFill="1" applyAlignment="1">
      <alignment vertical="center"/>
    </xf>
    <xf numFmtId="0" fontId="10" fillId="8" borderId="0" xfId="33" applyFont="1" applyFill="1" applyAlignment="1">
      <alignment horizontal="center" vertical="center"/>
    </xf>
    <xf numFmtId="0" fontId="10" fillId="5" borderId="9" xfId="33" applyFont="1" applyFill="1" applyBorder="1" applyAlignment="1">
      <alignment vertical="center"/>
    </xf>
    <xf numFmtId="0" fontId="10" fillId="5" borderId="10" xfId="33" applyFont="1" applyFill="1" applyBorder="1" applyAlignment="1">
      <alignment horizontal="center" vertical="center"/>
    </xf>
    <xf numFmtId="0" fontId="10" fillId="5" borderId="11" xfId="33" applyFont="1" applyFill="1" applyBorder="1" applyAlignment="1">
      <alignment horizontal="center" vertical="center"/>
    </xf>
    <xf numFmtId="0" fontId="10" fillId="5" borderId="12" xfId="33" applyFont="1" applyFill="1" applyBorder="1" applyAlignment="1">
      <alignment horizontal="center" vertical="center"/>
    </xf>
    <xf numFmtId="0" fontId="10" fillId="8" borderId="0" xfId="33" applyFont="1" applyFill="1" applyBorder="1" applyAlignment="1">
      <alignment horizontal="center" vertical="center"/>
    </xf>
    <xf numFmtId="0" fontId="10" fillId="8" borderId="13" xfId="33" applyFont="1" applyFill="1" applyBorder="1" applyAlignment="1">
      <alignment horizontal="center" vertical="center"/>
    </xf>
    <xf numFmtId="0" fontId="11" fillId="8" borderId="13" xfId="33" applyFont="1" applyFill="1" applyBorder="1" applyAlignment="1">
      <alignment vertical="center"/>
    </xf>
    <xf numFmtId="177" fontId="10" fillId="8" borderId="0" xfId="33" applyNumberFormat="1" applyFont="1" applyFill="1" applyBorder="1" applyAlignment="1">
      <alignment vertical="center"/>
    </xf>
    <xf numFmtId="177" fontId="10" fillId="8" borderId="0" xfId="33" applyNumberFormat="1" applyFont="1" applyFill="1" applyAlignment="1">
      <alignment vertical="center"/>
    </xf>
    <xf numFmtId="0" fontId="10" fillId="8" borderId="13" xfId="33" applyFont="1" applyFill="1" applyBorder="1" applyAlignment="1">
      <alignment horizontal="center" vertical="center" wrapText="1"/>
    </xf>
    <xf numFmtId="176" fontId="10" fillId="8" borderId="14" xfId="33" applyNumberFormat="1" applyFont="1" applyFill="1" applyBorder="1" applyAlignment="1">
      <alignment horizontal="center" vertical="center" wrapText="1"/>
    </xf>
    <xf numFmtId="0" fontId="10" fillId="8" borderId="15" xfId="33" applyFont="1" applyFill="1" applyBorder="1" applyAlignment="1">
      <alignment horizontal="centerContinuous" vertical="center"/>
    </xf>
    <xf numFmtId="176" fontId="10" fillId="8" borderId="0" xfId="33" applyNumberFormat="1" applyFont="1" applyFill="1" applyAlignment="1">
      <alignment horizontal="center" vertical="center"/>
    </xf>
    <xf numFmtId="177" fontId="10" fillId="8" borderId="0" xfId="33" applyNumberFormat="1" applyFont="1" applyFill="1" applyAlignment="1">
      <alignment horizontal="center" vertical="center"/>
    </xf>
    <xf numFmtId="178" fontId="10" fillId="8" borderId="1" xfId="33" applyNumberFormat="1" applyFont="1" applyFill="1" applyBorder="1" applyAlignment="1">
      <alignment vertical="center"/>
    </xf>
    <xf numFmtId="178" fontId="10" fillId="8" borderId="16" xfId="33" applyNumberFormat="1" applyFont="1" applyFill="1" applyBorder="1" applyAlignment="1">
      <alignment vertical="center"/>
    </xf>
    <xf numFmtId="178" fontId="10" fillId="8" borderId="3" xfId="33" applyNumberFormat="1" applyFont="1" applyFill="1" applyBorder="1" applyAlignment="1">
      <alignment vertical="center"/>
    </xf>
    <xf numFmtId="178" fontId="10" fillId="8" borderId="0" xfId="33" applyNumberFormat="1" applyFont="1" applyFill="1" applyBorder="1" applyAlignment="1">
      <alignment vertical="center"/>
    </xf>
    <xf numFmtId="0" fontId="11" fillId="8" borderId="17" xfId="33" applyFont="1" applyFill="1" applyBorder="1" applyAlignment="1">
      <alignment horizontal="centerContinuous" vertical="center"/>
    </xf>
    <xf numFmtId="176" fontId="10" fillId="8" borderId="18" xfId="33" applyNumberFormat="1" applyFont="1" applyFill="1" applyBorder="1" applyAlignment="1">
      <alignment horizontal="centerContinuous" vertical="center"/>
    </xf>
    <xf numFmtId="0" fontId="10" fillId="8" borderId="17" xfId="33" applyFont="1" applyFill="1" applyBorder="1" applyAlignment="1">
      <alignment horizontal="centerContinuous" vertical="center"/>
    </xf>
    <xf numFmtId="0" fontId="10" fillId="8" borderId="0" xfId="33" applyFont="1" applyFill="1" applyBorder="1" applyAlignment="1">
      <alignment horizontal="right" vertical="center"/>
    </xf>
    <xf numFmtId="176" fontId="10" fillId="8" borderId="0" xfId="33" applyNumberFormat="1" applyFont="1" applyFill="1" applyBorder="1" applyAlignment="1">
      <alignment horizontal="center" vertical="center"/>
    </xf>
    <xf numFmtId="0" fontId="11" fillId="8" borderId="19" xfId="33" applyFont="1" applyFill="1" applyBorder="1" applyAlignment="1">
      <alignment vertical="center" wrapText="1"/>
    </xf>
    <xf numFmtId="0" fontId="11" fillId="8" borderId="20" xfId="33" applyFont="1" applyFill="1" applyBorder="1" applyAlignment="1">
      <alignment vertical="center" wrapText="1"/>
    </xf>
    <xf numFmtId="0" fontId="11" fillId="8" borderId="21" xfId="33" applyFont="1" applyFill="1" applyBorder="1" applyAlignment="1">
      <alignment vertical="center" wrapText="1"/>
    </xf>
    <xf numFmtId="0" fontId="11" fillId="8" borderId="1" xfId="33" applyFont="1" applyFill="1" applyBorder="1" applyAlignment="1">
      <alignment vertical="center"/>
    </xf>
    <xf numFmtId="0" fontId="11" fillId="8" borderId="22" xfId="33" applyFont="1" applyFill="1" applyBorder="1" applyAlignment="1">
      <alignment vertical="center"/>
    </xf>
    <xf numFmtId="0" fontId="11" fillId="8" borderId="4" xfId="33" applyFont="1" applyFill="1" applyBorder="1" applyAlignment="1">
      <alignment vertical="center"/>
    </xf>
    <xf numFmtId="0" fontId="13" fillId="8" borderId="0" xfId="33" applyFont="1" applyFill="1"/>
    <xf numFmtId="179" fontId="13" fillId="8" borderId="0" xfId="33" applyNumberFormat="1" applyFont="1" applyFill="1"/>
    <xf numFmtId="0" fontId="13" fillId="8" borderId="5" xfId="33" applyFont="1" applyFill="1" applyBorder="1"/>
    <xf numFmtId="0" fontId="13" fillId="8" borderId="23" xfId="33" applyFont="1" applyFill="1" applyBorder="1"/>
    <xf numFmtId="0" fontId="13" fillId="8" borderId="24" xfId="33" applyFont="1" applyFill="1" applyBorder="1"/>
    <xf numFmtId="0" fontId="11" fillId="8" borderId="0" xfId="33" applyFont="1" applyFill="1"/>
    <xf numFmtId="183" fontId="10" fillId="8" borderId="25" xfId="33" applyNumberFormat="1" applyFont="1" applyFill="1" applyBorder="1" applyAlignment="1">
      <alignment vertical="center"/>
    </xf>
    <xf numFmtId="0" fontId="10" fillId="8" borderId="0" xfId="33" applyFont="1" applyFill="1"/>
    <xf numFmtId="0" fontId="10" fillId="5" borderId="1" xfId="33" applyFont="1" applyFill="1" applyBorder="1" applyAlignment="1">
      <alignment horizontal="center" vertical="center"/>
    </xf>
    <xf numFmtId="176" fontId="10" fillId="8" borderId="1" xfId="33" applyNumberFormat="1" applyFont="1" applyFill="1" applyBorder="1" applyAlignment="1">
      <alignment vertical="center"/>
    </xf>
    <xf numFmtId="176" fontId="10" fillId="8" borderId="22" xfId="33" applyNumberFormat="1" applyFont="1" applyFill="1" applyBorder="1" applyAlignment="1">
      <alignment vertical="center"/>
    </xf>
    <xf numFmtId="176" fontId="10" fillId="8" borderId="4" xfId="33" applyNumberFormat="1" applyFont="1" applyFill="1" applyBorder="1" applyAlignment="1">
      <alignment vertical="center"/>
    </xf>
    <xf numFmtId="176" fontId="10" fillId="8" borderId="26" xfId="33" applyNumberFormat="1" applyFont="1" applyFill="1" applyBorder="1" applyAlignment="1">
      <alignment vertical="center"/>
    </xf>
    <xf numFmtId="183" fontId="10" fillId="8" borderId="1" xfId="33" applyNumberFormat="1" applyFont="1" applyFill="1" applyBorder="1" applyAlignment="1">
      <alignment vertical="center"/>
    </xf>
    <xf numFmtId="183" fontId="10" fillId="8" borderId="22" xfId="33" applyNumberFormat="1" applyFont="1" applyFill="1" applyBorder="1" applyAlignment="1">
      <alignment vertical="center"/>
    </xf>
    <xf numFmtId="183" fontId="10" fillId="8" borderId="4" xfId="33" applyNumberFormat="1" applyFont="1" applyFill="1" applyBorder="1" applyAlignment="1">
      <alignment vertical="center"/>
    </xf>
    <xf numFmtId="183" fontId="10" fillId="8" borderId="0" xfId="33" applyNumberFormat="1" applyFont="1" applyFill="1"/>
    <xf numFmtId="183" fontId="10" fillId="8" borderId="27" xfId="33" applyNumberFormat="1" applyFont="1" applyFill="1" applyBorder="1" applyAlignment="1">
      <alignment vertical="center"/>
    </xf>
    <xf numFmtId="183" fontId="10" fillId="8" borderId="28" xfId="33" applyNumberFormat="1" applyFont="1" applyFill="1" applyBorder="1" applyAlignment="1">
      <alignment vertical="center"/>
    </xf>
    <xf numFmtId="0" fontId="10" fillId="5" borderId="29" xfId="33" applyFont="1" applyFill="1" applyBorder="1" applyAlignment="1">
      <alignment horizontal="center" vertical="center"/>
    </xf>
    <xf numFmtId="0" fontId="10" fillId="8" borderId="30" xfId="33" applyFont="1" applyFill="1" applyBorder="1" applyAlignment="1">
      <alignment vertical="center" wrapText="1"/>
    </xf>
    <xf numFmtId="176" fontId="10" fillId="8" borderId="0" xfId="33" applyNumberFormat="1" applyFont="1" applyFill="1" applyAlignment="1">
      <alignment vertical="center"/>
    </xf>
    <xf numFmtId="182" fontId="10" fillId="8" borderId="1" xfId="33" applyNumberFormat="1" applyFont="1" applyFill="1" applyBorder="1" applyAlignment="1">
      <alignment vertical="center"/>
    </xf>
    <xf numFmtId="182" fontId="10" fillId="8" borderId="0" xfId="33" applyNumberFormat="1" applyFont="1" applyFill="1" applyAlignment="1">
      <alignment vertical="center"/>
    </xf>
    <xf numFmtId="182" fontId="10" fillId="8" borderId="22" xfId="33" applyNumberFormat="1" applyFont="1" applyFill="1" applyBorder="1" applyAlignment="1">
      <alignment vertical="center"/>
    </xf>
    <xf numFmtId="182" fontId="10" fillId="8" borderId="4" xfId="33" applyNumberFormat="1" applyFont="1" applyFill="1" applyBorder="1" applyAlignment="1">
      <alignment vertical="center"/>
    </xf>
    <xf numFmtId="10" fontId="10" fillId="8" borderId="25" xfId="33" applyNumberFormat="1" applyFont="1" applyFill="1" applyBorder="1" applyAlignment="1">
      <alignment vertical="center"/>
    </xf>
    <xf numFmtId="10" fontId="10" fillId="8" borderId="27" xfId="33" applyNumberFormat="1" applyFont="1" applyFill="1" applyBorder="1" applyAlignment="1">
      <alignment vertical="center"/>
    </xf>
    <xf numFmtId="10" fontId="10" fillId="8" borderId="28" xfId="33" applyNumberFormat="1" applyFont="1" applyFill="1" applyBorder="1" applyAlignment="1">
      <alignment vertical="center"/>
    </xf>
    <xf numFmtId="0" fontId="11" fillId="8" borderId="31" xfId="33" applyFont="1" applyFill="1" applyBorder="1" applyAlignment="1">
      <alignment vertical="center" wrapText="1"/>
    </xf>
    <xf numFmtId="0" fontId="11" fillId="3" borderId="32" xfId="33" applyFont="1" applyFill="1" applyBorder="1" applyAlignment="1">
      <alignment vertical="center"/>
    </xf>
    <xf numFmtId="0" fontId="10" fillId="3" borderId="33" xfId="33" applyFont="1" applyFill="1" applyBorder="1" applyAlignment="1">
      <alignment vertical="center"/>
    </xf>
    <xf numFmtId="0" fontId="10" fillId="3" borderId="34" xfId="33" applyFont="1" applyFill="1" applyBorder="1" applyAlignment="1">
      <alignment vertical="center" wrapText="1"/>
    </xf>
    <xf numFmtId="40" fontId="10" fillId="8" borderId="31" xfId="29" applyNumberFormat="1" applyFont="1" applyFill="1" applyBorder="1" applyAlignment="1">
      <alignment vertical="center"/>
    </xf>
    <xf numFmtId="38" fontId="10" fillId="8" borderId="1" xfId="29" applyFont="1" applyFill="1" applyBorder="1" applyAlignment="1">
      <alignment vertical="center"/>
    </xf>
    <xf numFmtId="40" fontId="10" fillId="3" borderId="1" xfId="29" applyNumberFormat="1" applyFont="1" applyFill="1" applyBorder="1" applyAlignment="1">
      <alignment vertical="center"/>
    </xf>
    <xf numFmtId="40" fontId="10" fillId="3" borderId="3" xfId="29" applyNumberFormat="1" applyFont="1" applyFill="1" applyBorder="1" applyAlignment="1">
      <alignment vertical="center"/>
    </xf>
    <xf numFmtId="40" fontId="10" fillId="8" borderId="20" xfId="29" applyNumberFormat="1" applyFont="1" applyFill="1" applyBorder="1" applyAlignment="1">
      <alignment vertical="center"/>
    </xf>
    <xf numFmtId="40" fontId="10" fillId="8" borderId="20" xfId="29" applyNumberFormat="1" applyFont="1" applyFill="1" applyBorder="1" applyAlignment="1">
      <alignment vertical="center" wrapText="1"/>
    </xf>
    <xf numFmtId="40" fontId="10" fillId="8" borderId="35" xfId="29" applyNumberFormat="1" applyFont="1" applyFill="1" applyBorder="1" applyAlignment="1">
      <alignment vertical="center" wrapText="1"/>
    </xf>
    <xf numFmtId="40" fontId="10" fillId="8" borderId="21" xfId="29" applyNumberFormat="1" applyFont="1" applyFill="1" applyBorder="1" applyAlignment="1">
      <alignment vertical="center"/>
    </xf>
    <xf numFmtId="40" fontId="10" fillId="8" borderId="21" xfId="29" applyNumberFormat="1" applyFont="1" applyFill="1" applyBorder="1" applyAlignment="1">
      <alignment vertical="center" wrapText="1"/>
    </xf>
    <xf numFmtId="40" fontId="10" fillId="8" borderId="36" xfId="29" applyNumberFormat="1" applyFont="1" applyFill="1" applyBorder="1" applyAlignment="1">
      <alignment vertical="center" wrapText="1"/>
    </xf>
    <xf numFmtId="40" fontId="10" fillId="8" borderId="31" xfId="29" applyNumberFormat="1" applyFont="1" applyFill="1" applyBorder="1" applyAlignment="1">
      <alignment vertical="center" wrapText="1"/>
    </xf>
    <xf numFmtId="40" fontId="10" fillId="8" borderId="37" xfId="29" applyNumberFormat="1" applyFont="1" applyFill="1" applyBorder="1" applyAlignment="1">
      <alignment vertical="center" wrapText="1"/>
    </xf>
    <xf numFmtId="40" fontId="10" fillId="8" borderId="38" xfId="29" applyNumberFormat="1" applyFont="1" applyFill="1" applyBorder="1" applyAlignment="1">
      <alignment vertical="center"/>
    </xf>
    <xf numFmtId="40" fontId="10" fillId="8" borderId="39" xfId="29" applyNumberFormat="1" applyFont="1" applyFill="1" applyBorder="1" applyAlignment="1">
      <alignment vertical="center"/>
    </xf>
    <xf numFmtId="0" fontId="11" fillId="9" borderId="32" xfId="33" applyFont="1" applyFill="1" applyBorder="1" applyAlignment="1">
      <alignment vertical="center"/>
    </xf>
    <xf numFmtId="0" fontId="10" fillId="9" borderId="33" xfId="33" applyFont="1" applyFill="1" applyBorder="1" applyAlignment="1">
      <alignment vertical="center"/>
    </xf>
    <xf numFmtId="0" fontId="10" fillId="9" borderId="40" xfId="33" applyFont="1" applyFill="1" applyBorder="1" applyAlignment="1">
      <alignment vertical="center"/>
    </xf>
    <xf numFmtId="0" fontId="10" fillId="9" borderId="34" xfId="33" applyFont="1" applyFill="1" applyBorder="1" applyAlignment="1">
      <alignment vertical="center" wrapText="1"/>
    </xf>
    <xf numFmtId="40" fontId="10" fillId="9" borderId="1" xfId="29" applyNumberFormat="1" applyFont="1" applyFill="1" applyBorder="1" applyAlignment="1">
      <alignment vertical="center"/>
    </xf>
    <xf numFmtId="40" fontId="10" fillId="9" borderId="3" xfId="29" applyNumberFormat="1" applyFont="1" applyFill="1" applyBorder="1" applyAlignment="1">
      <alignment vertical="center"/>
    </xf>
    <xf numFmtId="0" fontId="11" fillId="4" borderId="32" xfId="33" applyFont="1" applyFill="1" applyBorder="1" applyAlignment="1">
      <alignment vertical="center"/>
    </xf>
    <xf numFmtId="0" fontId="10" fillId="4" borderId="33" xfId="33" applyFont="1" applyFill="1" applyBorder="1" applyAlignment="1">
      <alignment vertical="center"/>
    </xf>
    <xf numFmtId="0" fontId="10" fillId="4" borderId="34" xfId="33" applyFont="1" applyFill="1" applyBorder="1" applyAlignment="1">
      <alignment vertical="center" wrapText="1"/>
    </xf>
    <xf numFmtId="40" fontId="10" fillId="4" borderId="1" xfId="29" applyNumberFormat="1" applyFont="1" applyFill="1" applyBorder="1" applyAlignment="1">
      <alignment vertical="center"/>
    </xf>
    <xf numFmtId="40" fontId="10" fillId="4" borderId="3" xfId="29" applyNumberFormat="1" applyFont="1" applyFill="1" applyBorder="1" applyAlignment="1">
      <alignment vertical="center"/>
    </xf>
    <xf numFmtId="0" fontId="11" fillId="10" borderId="32" xfId="33" applyFont="1" applyFill="1" applyBorder="1" applyAlignment="1">
      <alignment vertical="center"/>
    </xf>
    <xf numFmtId="0" fontId="10" fillId="10" borderId="33" xfId="33" applyFont="1" applyFill="1" applyBorder="1" applyAlignment="1">
      <alignment vertical="center"/>
    </xf>
    <xf numFmtId="0" fontId="10" fillId="10" borderId="34" xfId="33" applyFont="1" applyFill="1" applyBorder="1" applyAlignment="1">
      <alignment vertical="center" wrapText="1"/>
    </xf>
    <xf numFmtId="40" fontId="10" fillId="10" borderId="1" xfId="29" applyNumberFormat="1" applyFont="1" applyFill="1" applyBorder="1" applyAlignment="1">
      <alignment vertical="center"/>
    </xf>
    <xf numFmtId="40" fontId="10" fillId="10" borderId="3" xfId="29" applyNumberFormat="1" applyFont="1" applyFill="1" applyBorder="1" applyAlignment="1">
      <alignment vertical="center"/>
    </xf>
    <xf numFmtId="0" fontId="10" fillId="11" borderId="41" xfId="33" applyFont="1" applyFill="1" applyBorder="1" applyAlignment="1">
      <alignment vertical="center"/>
    </xf>
    <xf numFmtId="0" fontId="10" fillId="11" borderId="42" xfId="33" applyFont="1" applyFill="1" applyBorder="1" applyAlignment="1">
      <alignment horizontal="left" vertical="center"/>
    </xf>
    <xf numFmtId="0" fontId="10" fillId="11" borderId="43" xfId="33" applyFont="1" applyFill="1" applyBorder="1" applyAlignment="1">
      <alignment horizontal="center" vertical="center"/>
    </xf>
    <xf numFmtId="40" fontId="10" fillId="11" borderId="10" xfId="29" applyNumberFormat="1" applyFont="1" applyFill="1" applyBorder="1" applyAlignment="1">
      <alignment horizontal="center" vertical="center"/>
    </xf>
    <xf numFmtId="40" fontId="10" fillId="11" borderId="12" xfId="29" applyNumberFormat="1" applyFont="1" applyFill="1" applyBorder="1" applyAlignment="1">
      <alignment horizontal="center" vertical="center"/>
    </xf>
    <xf numFmtId="40" fontId="10" fillId="5" borderId="44" xfId="29" applyNumberFormat="1" applyFont="1" applyFill="1" applyBorder="1" applyAlignment="1">
      <alignment vertical="center" wrapText="1"/>
    </xf>
    <xf numFmtId="40" fontId="10" fillId="12" borderId="45" xfId="29" applyNumberFormat="1" applyFont="1" applyFill="1" applyBorder="1" applyAlignment="1">
      <alignment vertical="center" wrapText="1"/>
    </xf>
    <xf numFmtId="40" fontId="15" fillId="8" borderId="46" xfId="29" applyNumberFormat="1" applyFont="1" applyFill="1" applyBorder="1" applyAlignment="1">
      <alignment vertical="center"/>
    </xf>
    <xf numFmtId="40" fontId="15" fillId="8" borderId="46" xfId="29" applyNumberFormat="1" applyFont="1" applyFill="1" applyBorder="1" applyAlignment="1">
      <alignment vertical="center" wrapText="1"/>
    </xf>
    <xf numFmtId="40" fontId="15" fillId="8" borderId="8" xfId="29" applyNumberFormat="1" applyFont="1" applyFill="1" applyBorder="1" applyAlignment="1">
      <alignment vertical="center" wrapText="1"/>
    </xf>
    <xf numFmtId="184" fontId="10" fillId="8" borderId="0" xfId="33" applyNumberFormat="1" applyFont="1" applyFill="1" applyAlignment="1">
      <alignment vertical="center"/>
    </xf>
    <xf numFmtId="176" fontId="17" fillId="8" borderId="18" xfId="33" applyNumberFormat="1" applyFont="1" applyFill="1" applyBorder="1" applyAlignment="1">
      <alignment horizontal="center" vertical="center"/>
    </xf>
    <xf numFmtId="177" fontId="19" fillId="8" borderId="47" xfId="33" applyNumberFormat="1" applyFont="1" applyFill="1" applyBorder="1" applyAlignment="1">
      <alignment vertical="center"/>
    </xf>
    <xf numFmtId="0" fontId="18" fillId="8" borderId="13" xfId="33" applyFont="1" applyFill="1" applyBorder="1" applyAlignment="1">
      <alignment vertical="center"/>
    </xf>
    <xf numFmtId="176" fontId="19" fillId="8" borderId="14" xfId="33" applyNumberFormat="1" applyFont="1" applyFill="1" applyBorder="1" applyAlignment="1">
      <alignment horizontal="center" vertical="center"/>
    </xf>
    <xf numFmtId="0" fontId="18" fillId="8" borderId="17" xfId="33" applyFont="1" applyFill="1" applyBorder="1" applyAlignment="1">
      <alignment horizontal="center" vertical="center"/>
    </xf>
    <xf numFmtId="177" fontId="10" fillId="8" borderId="4" xfId="33" applyNumberFormat="1" applyFont="1" applyFill="1" applyBorder="1" applyAlignment="1">
      <alignment vertical="center"/>
    </xf>
    <xf numFmtId="178" fontId="10" fillId="8" borderId="0" xfId="26" applyNumberFormat="1" applyFont="1" applyFill="1" applyAlignment="1">
      <alignment vertical="center"/>
    </xf>
    <xf numFmtId="0" fontId="11" fillId="3" borderId="33" xfId="33" applyFont="1" applyFill="1" applyBorder="1" applyAlignment="1">
      <alignment vertical="center"/>
    </xf>
    <xf numFmtId="40" fontId="10" fillId="8" borderId="48" xfId="29" applyNumberFormat="1" applyFont="1" applyFill="1" applyBorder="1" applyAlignment="1">
      <alignment vertical="center"/>
    </xf>
    <xf numFmtId="0" fontId="14" fillId="8" borderId="38" xfId="33" applyFont="1" applyFill="1" applyBorder="1" applyAlignment="1">
      <alignment vertical="center" wrapText="1"/>
    </xf>
    <xf numFmtId="40" fontId="10" fillId="8" borderId="49" xfId="29" applyNumberFormat="1" applyFont="1" applyFill="1" applyBorder="1" applyAlignment="1">
      <alignment vertical="center"/>
    </xf>
    <xf numFmtId="0" fontId="14" fillId="8" borderId="39" xfId="33" applyFont="1" applyFill="1" applyBorder="1" applyAlignment="1">
      <alignment vertical="center" wrapText="1"/>
    </xf>
    <xf numFmtId="182" fontId="10" fillId="8" borderId="26" xfId="33" applyNumberFormat="1" applyFont="1" applyFill="1" applyBorder="1" applyAlignment="1">
      <alignment vertical="center"/>
    </xf>
    <xf numFmtId="0" fontId="21" fillId="8" borderId="0" xfId="33" applyFont="1" applyFill="1" applyAlignment="1">
      <alignment vertical="center"/>
    </xf>
    <xf numFmtId="0" fontId="22" fillId="8" borderId="0" xfId="32" applyFont="1" applyFill="1" applyAlignment="1">
      <alignment vertical="center"/>
    </xf>
    <xf numFmtId="185" fontId="10" fillId="8" borderId="0" xfId="33" applyNumberFormat="1" applyFont="1" applyFill="1"/>
    <xf numFmtId="186" fontId="10" fillId="8" borderId="0" xfId="33" applyNumberFormat="1" applyFont="1" applyFill="1"/>
    <xf numFmtId="0" fontId="18" fillId="8" borderId="0" xfId="33" applyFont="1" applyFill="1" applyBorder="1" applyAlignment="1">
      <alignment vertical="center"/>
    </xf>
    <xf numFmtId="176" fontId="19" fillId="8" borderId="0" xfId="33" applyNumberFormat="1" applyFont="1" applyFill="1" applyBorder="1" applyAlignment="1">
      <alignment horizontal="center" vertical="center"/>
    </xf>
    <xf numFmtId="177" fontId="19" fillId="8" borderId="0" xfId="33" applyNumberFormat="1" applyFont="1" applyFill="1" applyBorder="1" applyAlignment="1">
      <alignment horizontal="right" vertical="center"/>
    </xf>
    <xf numFmtId="177" fontId="19" fillId="8" borderId="0" xfId="33" applyNumberFormat="1" applyFont="1" applyFill="1" applyBorder="1" applyAlignment="1">
      <alignment vertical="center"/>
    </xf>
    <xf numFmtId="0" fontId="16" fillId="8" borderId="0" xfId="33" applyFont="1" applyFill="1" applyBorder="1" applyAlignment="1">
      <alignment vertical="center" wrapText="1"/>
    </xf>
    <xf numFmtId="176" fontId="17" fillId="8" borderId="0" xfId="33" applyNumberFormat="1" applyFont="1" applyFill="1" applyBorder="1" applyAlignment="1">
      <alignment horizontal="center" vertical="center" wrapText="1"/>
    </xf>
    <xf numFmtId="0" fontId="18" fillId="8" borderId="0" xfId="33" applyFont="1" applyFill="1" applyBorder="1" applyAlignment="1">
      <alignment horizontal="center" vertical="center"/>
    </xf>
    <xf numFmtId="176" fontId="17" fillId="8" borderId="0" xfId="33" applyNumberFormat="1" applyFont="1" applyFill="1" applyBorder="1" applyAlignment="1">
      <alignment horizontal="center" vertical="center"/>
    </xf>
    <xf numFmtId="0" fontId="19" fillId="8" borderId="0" xfId="33" applyFont="1" applyFill="1" applyBorder="1" applyAlignment="1">
      <alignment horizontal="center" vertical="center"/>
    </xf>
    <xf numFmtId="0" fontId="16" fillId="8" borderId="0" xfId="33" applyFont="1" applyFill="1" applyBorder="1" applyAlignment="1">
      <alignment horizontal="center" vertical="center" wrapText="1"/>
    </xf>
    <xf numFmtId="177" fontId="19" fillId="8" borderId="0" xfId="33" applyNumberFormat="1" applyFont="1" applyFill="1" applyBorder="1" applyAlignment="1">
      <alignment horizontal="center" vertical="center"/>
    </xf>
    <xf numFmtId="0" fontId="10" fillId="8" borderId="0" xfId="33" applyFont="1" applyFill="1" applyBorder="1" applyAlignment="1">
      <alignment vertical="center"/>
    </xf>
    <xf numFmtId="176" fontId="14" fillId="8" borderId="0" xfId="33" applyNumberFormat="1" applyFont="1" applyFill="1" applyAlignment="1">
      <alignment horizontal="center" vertical="center"/>
    </xf>
    <xf numFmtId="177" fontId="14" fillId="8" borderId="0" xfId="33" applyNumberFormat="1" applyFont="1" applyFill="1" applyAlignment="1">
      <alignment horizontal="center" vertical="center"/>
    </xf>
    <xf numFmtId="178" fontId="14" fillId="8" borderId="0" xfId="26" applyNumberFormat="1" applyFont="1" applyFill="1" applyBorder="1" applyAlignment="1">
      <alignment horizontal="right" vertical="center"/>
    </xf>
    <xf numFmtId="188" fontId="10" fillId="8" borderId="0" xfId="33" applyNumberFormat="1" applyFont="1" applyFill="1" applyAlignment="1">
      <alignment vertical="center"/>
    </xf>
    <xf numFmtId="0" fontId="10" fillId="8" borderId="0" xfId="33" applyFont="1" applyFill="1" applyBorder="1"/>
    <xf numFmtId="0" fontId="11" fillId="8" borderId="0" xfId="33" applyFont="1" applyFill="1" applyBorder="1" applyAlignment="1">
      <alignment vertical="center"/>
    </xf>
    <xf numFmtId="187" fontId="10" fillId="8" borderId="1" xfId="26" applyNumberFormat="1" applyFont="1" applyFill="1" applyBorder="1" applyAlignment="1">
      <alignment vertical="center"/>
    </xf>
    <xf numFmtId="185" fontId="10" fillId="8" borderId="0" xfId="33" applyNumberFormat="1" applyFont="1" applyFill="1" applyAlignment="1">
      <alignment vertical="center"/>
    </xf>
    <xf numFmtId="183" fontId="10" fillId="8" borderId="0" xfId="33" applyNumberFormat="1" applyFont="1" applyFill="1" applyBorder="1" applyAlignment="1">
      <alignment vertical="center"/>
    </xf>
    <xf numFmtId="0" fontId="14" fillId="8" borderId="0" xfId="33" applyFont="1" applyFill="1" applyBorder="1" applyAlignment="1">
      <alignment horizontal="center" vertical="center"/>
    </xf>
    <xf numFmtId="0" fontId="10" fillId="8" borderId="0" xfId="33" applyFont="1" applyFill="1" applyBorder="1" applyAlignment="1">
      <alignment horizontal="centerContinuous" vertical="center"/>
    </xf>
    <xf numFmtId="176" fontId="24" fillId="8" borderId="0" xfId="33" applyNumberFormat="1" applyFont="1" applyFill="1" applyBorder="1" applyAlignment="1">
      <alignment horizontal="center" vertical="center"/>
    </xf>
    <xf numFmtId="187" fontId="10" fillId="8" borderId="1" xfId="26" applyNumberFormat="1" applyFont="1" applyFill="1" applyBorder="1" applyAlignment="1">
      <alignment horizontal="right" vertical="center"/>
    </xf>
    <xf numFmtId="187" fontId="10" fillId="8" borderId="16" xfId="33" applyNumberFormat="1" applyFont="1" applyFill="1" applyBorder="1" applyAlignment="1">
      <alignment vertical="center"/>
    </xf>
    <xf numFmtId="187" fontId="10" fillId="8" borderId="22" xfId="26" applyNumberFormat="1" applyFont="1" applyFill="1" applyBorder="1" applyAlignment="1">
      <alignment horizontal="right" vertical="center"/>
    </xf>
    <xf numFmtId="187" fontId="10" fillId="8" borderId="46" xfId="26" applyNumberFormat="1" applyFont="1" applyFill="1" applyBorder="1" applyAlignment="1">
      <alignment horizontal="right" vertical="center"/>
    </xf>
    <xf numFmtId="187" fontId="10" fillId="8" borderId="50" xfId="33" applyNumberFormat="1" applyFont="1" applyFill="1" applyBorder="1" applyAlignment="1">
      <alignment vertical="center"/>
    </xf>
    <xf numFmtId="187" fontId="10" fillId="8" borderId="25" xfId="26" applyNumberFormat="1" applyFont="1" applyFill="1" applyBorder="1" applyAlignment="1">
      <alignment horizontal="center" vertical="center"/>
    </xf>
    <xf numFmtId="187" fontId="10" fillId="8" borderId="1" xfId="33" applyNumberFormat="1" applyFont="1" applyFill="1" applyBorder="1" applyAlignment="1">
      <alignment vertical="center"/>
    </xf>
    <xf numFmtId="187" fontId="10" fillId="8" borderId="27" xfId="26" applyNumberFormat="1" applyFont="1" applyFill="1" applyBorder="1" applyAlignment="1">
      <alignment horizontal="center" vertical="center"/>
    </xf>
    <xf numFmtId="187" fontId="10" fillId="8" borderId="22" xfId="33" applyNumberFormat="1" applyFont="1" applyFill="1" applyBorder="1" applyAlignment="1">
      <alignment vertical="center"/>
    </xf>
    <xf numFmtId="187" fontId="10" fillId="8" borderId="51" xfId="26" applyNumberFormat="1" applyFont="1" applyFill="1" applyBorder="1" applyAlignment="1">
      <alignment horizontal="center" vertical="center"/>
    </xf>
    <xf numFmtId="187" fontId="10" fillId="8" borderId="46" xfId="33" applyNumberFormat="1" applyFont="1" applyFill="1" applyBorder="1" applyAlignment="1">
      <alignment vertical="center"/>
    </xf>
    <xf numFmtId="177" fontId="23" fillId="8" borderId="0" xfId="33" applyNumberFormat="1" applyFont="1" applyFill="1" applyBorder="1" applyAlignment="1">
      <alignment vertical="center"/>
    </xf>
    <xf numFmtId="187" fontId="10" fillId="8" borderId="52" xfId="33" applyNumberFormat="1" applyFont="1" applyFill="1" applyBorder="1" applyAlignment="1">
      <alignment vertical="center"/>
    </xf>
    <xf numFmtId="187" fontId="10" fillId="8" borderId="53" xfId="33" applyNumberFormat="1" applyFont="1" applyFill="1" applyBorder="1" applyAlignment="1">
      <alignment vertical="center"/>
    </xf>
    <xf numFmtId="187" fontId="10" fillId="8" borderId="54" xfId="33" applyNumberFormat="1" applyFont="1" applyFill="1" applyBorder="1" applyAlignment="1">
      <alignment vertical="center"/>
    </xf>
    <xf numFmtId="4" fontId="10" fillId="8" borderId="0" xfId="33" applyNumberFormat="1" applyFont="1" applyFill="1" applyAlignment="1">
      <alignment vertical="center"/>
    </xf>
    <xf numFmtId="189" fontId="10" fillId="8" borderId="0" xfId="33" applyNumberFormat="1" applyFont="1" applyFill="1" applyAlignment="1">
      <alignment vertical="center"/>
    </xf>
    <xf numFmtId="0" fontId="25" fillId="8" borderId="0" xfId="33" applyFont="1" applyFill="1"/>
    <xf numFmtId="179" fontId="25" fillId="8" borderId="0" xfId="33" applyNumberFormat="1" applyFont="1" applyFill="1"/>
    <xf numFmtId="180" fontId="25" fillId="8" borderId="0" xfId="33" applyNumberFormat="1" applyFont="1" applyFill="1"/>
    <xf numFmtId="176" fontId="25" fillId="8" borderId="55" xfId="33" applyNumberFormat="1" applyFont="1" applyFill="1" applyBorder="1"/>
    <xf numFmtId="176" fontId="25" fillId="8" borderId="56" xfId="33" applyNumberFormat="1" applyFont="1" applyFill="1" applyBorder="1"/>
    <xf numFmtId="0" fontId="25" fillId="8" borderId="0" xfId="33" applyFont="1" applyFill="1" applyBorder="1"/>
    <xf numFmtId="0" fontId="26" fillId="8" borderId="0" xfId="33" applyFont="1" applyFill="1"/>
    <xf numFmtId="0" fontId="18" fillId="8" borderId="0" xfId="33" applyFont="1" applyFill="1" applyBorder="1" applyAlignment="1">
      <alignment horizontal="left" vertical="center"/>
    </xf>
    <xf numFmtId="177" fontId="19" fillId="13" borderId="1" xfId="33" applyNumberFormat="1" applyFont="1" applyFill="1" applyBorder="1" applyAlignment="1">
      <alignment vertical="center"/>
    </xf>
    <xf numFmtId="40" fontId="10" fillId="8" borderId="0" xfId="33" applyNumberFormat="1" applyFont="1" applyFill="1" applyAlignment="1">
      <alignment vertical="center"/>
    </xf>
    <xf numFmtId="192" fontId="10" fillId="8" borderId="0" xfId="33" applyNumberFormat="1" applyFont="1" applyFill="1" applyAlignment="1">
      <alignment vertical="center"/>
    </xf>
    <xf numFmtId="0" fontId="29" fillId="8" borderId="0" xfId="33" applyFont="1" applyFill="1" applyAlignment="1">
      <alignment vertical="center"/>
    </xf>
    <xf numFmtId="0" fontId="30" fillId="8" borderId="0" xfId="33" applyFont="1" applyFill="1" applyAlignment="1">
      <alignment vertical="center"/>
    </xf>
    <xf numFmtId="193" fontId="30" fillId="8" borderId="0" xfId="33" applyNumberFormat="1" applyFont="1" applyFill="1" applyAlignment="1">
      <alignment vertical="center"/>
    </xf>
    <xf numFmtId="0" fontId="31" fillId="8" borderId="0" xfId="33" applyFont="1" applyFill="1" applyAlignment="1">
      <alignment vertical="center"/>
    </xf>
    <xf numFmtId="0" fontId="13" fillId="8" borderId="0" xfId="33" applyFont="1" applyFill="1" applyBorder="1"/>
    <xf numFmtId="176" fontId="25" fillId="8" borderId="0" xfId="33" applyNumberFormat="1" applyFont="1" applyFill="1" applyBorder="1"/>
    <xf numFmtId="38" fontId="10" fillId="8" borderId="4" xfId="29" applyFont="1" applyFill="1" applyBorder="1" applyAlignment="1">
      <alignment vertical="center"/>
    </xf>
    <xf numFmtId="194" fontId="10" fillId="8" borderId="0" xfId="33" applyNumberFormat="1" applyFont="1" applyFill="1" applyBorder="1" applyAlignment="1">
      <alignment vertical="center"/>
    </xf>
    <xf numFmtId="177" fontId="19" fillId="8" borderId="34" xfId="33" applyNumberFormat="1" applyFont="1" applyFill="1" applyBorder="1" applyAlignment="1" applyProtection="1">
      <alignment horizontal="right" vertical="center"/>
    </xf>
    <xf numFmtId="177" fontId="19" fillId="8" borderId="1" xfId="33" applyNumberFormat="1" applyFont="1" applyFill="1" applyBorder="1" applyAlignment="1" applyProtection="1">
      <alignment vertical="center"/>
    </xf>
    <xf numFmtId="177" fontId="19" fillId="8" borderId="18" xfId="33" applyNumberFormat="1" applyFont="1" applyFill="1" applyBorder="1" applyAlignment="1" applyProtection="1">
      <alignment horizontal="right" vertical="center"/>
    </xf>
    <xf numFmtId="0" fontId="10" fillId="8" borderId="0" xfId="33" applyNumberFormat="1" applyFont="1" applyFill="1" applyBorder="1" applyAlignment="1">
      <alignment vertical="center"/>
    </xf>
    <xf numFmtId="11" fontId="10" fillId="8" borderId="0" xfId="33" applyNumberFormat="1" applyFont="1" applyFill="1" applyAlignment="1">
      <alignment vertical="center"/>
    </xf>
    <xf numFmtId="0" fontId="14" fillId="8" borderId="1" xfId="33" applyFont="1" applyFill="1" applyBorder="1"/>
    <xf numFmtId="176" fontId="10" fillId="23" borderId="1" xfId="33" applyNumberFormat="1" applyFont="1" applyFill="1" applyBorder="1" applyAlignment="1">
      <alignment vertical="center"/>
    </xf>
    <xf numFmtId="187" fontId="10" fillId="23" borderId="1" xfId="26" applyNumberFormat="1" applyFont="1" applyFill="1" applyBorder="1" applyAlignment="1">
      <alignment vertical="center"/>
    </xf>
    <xf numFmtId="176" fontId="10" fillId="24" borderId="26" xfId="33" applyNumberFormat="1" applyFont="1" applyFill="1" applyBorder="1" applyAlignment="1">
      <alignment vertical="center"/>
    </xf>
    <xf numFmtId="176" fontId="10" fillId="25" borderId="4" xfId="33" applyNumberFormat="1" applyFont="1" applyFill="1" applyBorder="1" applyAlignment="1">
      <alignment vertical="center"/>
    </xf>
    <xf numFmtId="9" fontId="10" fillId="23" borderId="1" xfId="26" applyFont="1" applyFill="1" applyBorder="1" applyAlignment="1">
      <alignment vertical="center"/>
    </xf>
    <xf numFmtId="9" fontId="10" fillId="8" borderId="1" xfId="26" applyFont="1" applyFill="1" applyBorder="1" applyAlignment="1">
      <alignment vertical="center"/>
    </xf>
    <xf numFmtId="9" fontId="10" fillId="8" borderId="26" xfId="26" applyFont="1" applyFill="1" applyBorder="1" applyAlignment="1">
      <alignment vertical="center"/>
    </xf>
    <xf numFmtId="9" fontId="10" fillId="24" borderId="26" xfId="26" applyFont="1" applyFill="1" applyBorder="1" applyAlignment="1">
      <alignment vertical="center"/>
    </xf>
    <xf numFmtId="9" fontId="10" fillId="25" borderId="4" xfId="26" applyFont="1" applyFill="1" applyBorder="1" applyAlignment="1">
      <alignment vertical="center"/>
    </xf>
    <xf numFmtId="183" fontId="10" fillId="23" borderId="25" xfId="33" applyNumberFormat="1" applyFont="1" applyFill="1" applyBorder="1" applyAlignment="1">
      <alignment vertical="center"/>
    </xf>
    <xf numFmtId="187" fontId="10" fillId="8" borderId="26" xfId="26" applyNumberFormat="1" applyFont="1" applyFill="1" applyBorder="1" applyAlignment="1">
      <alignment vertical="center"/>
    </xf>
    <xf numFmtId="183" fontId="10" fillId="24" borderId="25" xfId="33" applyNumberFormat="1" applyFont="1" applyFill="1" applyBorder="1" applyAlignment="1">
      <alignment vertical="center"/>
    </xf>
    <xf numFmtId="187" fontId="10" fillId="24" borderId="26" xfId="26" applyNumberFormat="1" applyFont="1" applyFill="1" applyBorder="1" applyAlignment="1">
      <alignment vertical="center"/>
    </xf>
    <xf numFmtId="187" fontId="10" fillId="8" borderId="22" xfId="26" applyNumberFormat="1" applyFont="1" applyFill="1" applyBorder="1" applyAlignment="1">
      <alignment vertical="center"/>
    </xf>
    <xf numFmtId="183" fontId="10" fillId="25" borderId="28" xfId="33" applyNumberFormat="1" applyFont="1" applyFill="1" applyBorder="1" applyAlignment="1">
      <alignment vertical="center"/>
    </xf>
    <xf numFmtId="187" fontId="10" fillId="25" borderId="4" xfId="26" applyNumberFormat="1" applyFont="1" applyFill="1" applyBorder="1" applyAlignment="1">
      <alignment vertical="center"/>
    </xf>
    <xf numFmtId="38" fontId="10" fillId="14" borderId="10" xfId="29" applyNumberFormat="1" applyFont="1" applyFill="1" applyBorder="1" applyAlignment="1">
      <alignment vertical="center"/>
    </xf>
    <xf numFmtId="38" fontId="10" fillId="15" borderId="1" xfId="29" applyNumberFormat="1" applyFont="1" applyFill="1" applyBorder="1" applyAlignment="1">
      <alignment vertical="center"/>
    </xf>
    <xf numFmtId="38" fontId="10" fillId="3" borderId="1" xfId="29" applyNumberFormat="1" applyFont="1" applyFill="1" applyBorder="1" applyAlignment="1">
      <alignment vertical="center"/>
    </xf>
    <xf numFmtId="38" fontId="10" fillId="16" borderId="38" xfId="29" applyNumberFormat="1" applyFont="1" applyFill="1" applyBorder="1" applyAlignment="1">
      <alignment vertical="center"/>
    </xf>
    <xf numFmtId="38" fontId="10" fillId="17" borderId="31" xfId="29" applyNumberFormat="1" applyFont="1" applyFill="1" applyBorder="1" applyAlignment="1">
      <alignment vertical="center"/>
    </xf>
    <xf numFmtId="38" fontId="10" fillId="16" borderId="39" xfId="29" applyNumberFormat="1" applyFont="1" applyFill="1" applyBorder="1" applyAlignment="1">
      <alignment vertical="center"/>
    </xf>
    <xf numFmtId="38" fontId="10" fillId="16" borderId="20" xfId="29" applyNumberFormat="1" applyFont="1" applyFill="1" applyBorder="1" applyAlignment="1">
      <alignment vertical="center"/>
    </xf>
    <xf numFmtId="38" fontId="10" fillId="16" borderId="21" xfId="29" applyNumberFormat="1" applyFont="1" applyFill="1" applyBorder="1" applyAlignment="1">
      <alignment vertical="center"/>
    </xf>
    <xf numFmtId="38" fontId="10" fillId="18" borderId="1" xfId="29" applyNumberFormat="1" applyFont="1" applyFill="1" applyBorder="1" applyAlignment="1">
      <alignment vertical="center"/>
    </xf>
    <xf numFmtId="38" fontId="10" fillId="9" borderId="1" xfId="29" applyNumberFormat="1" applyFont="1" applyFill="1" applyBorder="1" applyAlignment="1">
      <alignment vertical="center"/>
    </xf>
    <xf numFmtId="38" fontId="10" fillId="16" borderId="31" xfId="29" applyNumberFormat="1" applyFont="1" applyFill="1" applyBorder="1" applyAlignment="1">
      <alignment vertical="center"/>
    </xf>
    <xf numFmtId="38" fontId="10" fillId="17" borderId="21" xfId="29" applyNumberFormat="1" applyFont="1" applyFill="1" applyBorder="1" applyAlignment="1">
      <alignment vertical="center"/>
    </xf>
    <xf numFmtId="38" fontId="10" fillId="19" borderId="1" xfId="29" applyNumberFormat="1" applyFont="1" applyFill="1" applyBorder="1" applyAlignment="1">
      <alignment vertical="center"/>
    </xf>
    <xf numFmtId="38" fontId="10" fillId="10" borderId="1" xfId="29" applyNumberFormat="1" applyFont="1" applyFill="1" applyBorder="1" applyAlignment="1">
      <alignment vertical="center"/>
    </xf>
    <xf numFmtId="38" fontId="10" fillId="20" borderId="1" xfId="29" applyNumberFormat="1" applyFont="1" applyFill="1" applyBorder="1" applyAlignment="1">
      <alignment vertical="center"/>
    </xf>
    <xf numFmtId="38" fontId="10" fillId="4" borderId="1" xfId="29" applyNumberFormat="1" applyFont="1" applyFill="1" applyBorder="1" applyAlignment="1">
      <alignment vertical="center"/>
    </xf>
    <xf numFmtId="38" fontId="15" fillId="8" borderId="46" xfId="29" applyNumberFormat="1" applyFont="1" applyFill="1" applyBorder="1" applyAlignment="1">
      <alignment vertical="center"/>
    </xf>
    <xf numFmtId="38" fontId="10" fillId="11" borderId="10" xfId="29" applyNumberFormat="1" applyFont="1" applyFill="1" applyBorder="1" applyAlignment="1">
      <alignment vertical="center"/>
    </xf>
    <xf numFmtId="40" fontId="10" fillId="26" borderId="57" xfId="29" applyNumberFormat="1" applyFont="1" applyFill="1" applyBorder="1" applyAlignment="1">
      <alignment vertical="center"/>
    </xf>
    <xf numFmtId="0" fontId="10" fillId="8" borderId="42" xfId="33" applyFont="1" applyFill="1" applyBorder="1" applyAlignment="1">
      <alignment vertical="center"/>
    </xf>
    <xf numFmtId="38" fontId="14" fillId="27" borderId="57" xfId="29" applyNumberFormat="1" applyFont="1" applyFill="1" applyBorder="1" applyAlignment="1">
      <alignment horizontal="right" vertical="center"/>
    </xf>
    <xf numFmtId="187" fontId="14" fillId="8" borderId="1" xfId="26" applyNumberFormat="1" applyFont="1" applyFill="1" applyBorder="1" applyAlignment="1">
      <alignment vertical="center"/>
    </xf>
    <xf numFmtId="176" fontId="25" fillId="8" borderId="58" xfId="33" applyNumberFormat="1" applyFont="1" applyFill="1" applyBorder="1"/>
    <xf numFmtId="176" fontId="25" fillId="8" borderId="59" xfId="33" applyNumberFormat="1" applyFont="1" applyFill="1" applyBorder="1"/>
    <xf numFmtId="176" fontId="25" fillId="8" borderId="60" xfId="33" applyNumberFormat="1" applyFont="1" applyFill="1" applyBorder="1"/>
    <xf numFmtId="176" fontId="25" fillId="8" borderId="61" xfId="33" applyNumberFormat="1" applyFont="1" applyFill="1" applyBorder="1"/>
    <xf numFmtId="0" fontId="32" fillId="28" borderId="1" xfId="33" applyFont="1" applyFill="1" applyBorder="1" applyAlignment="1">
      <alignment horizontal="center" vertical="center" wrapText="1"/>
    </xf>
    <xf numFmtId="0" fontId="10" fillId="28" borderId="1" xfId="33" applyFont="1" applyFill="1" applyBorder="1" applyAlignment="1">
      <alignment horizontal="center" vertical="center"/>
    </xf>
    <xf numFmtId="0" fontId="10" fillId="28" borderId="1" xfId="33" applyFont="1" applyFill="1" applyBorder="1" applyAlignment="1">
      <alignment horizontal="center" vertical="center" wrapText="1"/>
    </xf>
    <xf numFmtId="0" fontId="25" fillId="28" borderId="62" xfId="33" applyFont="1" applyFill="1" applyBorder="1"/>
    <xf numFmtId="0" fontId="13" fillId="28" borderId="63" xfId="33" applyFont="1" applyFill="1" applyBorder="1" applyAlignment="1">
      <alignment vertical="top"/>
    </xf>
    <xf numFmtId="0" fontId="13" fillId="28" borderId="64" xfId="33" applyFont="1" applyFill="1" applyBorder="1" applyAlignment="1">
      <alignment vertical="top"/>
    </xf>
    <xf numFmtId="0" fontId="13" fillId="28" borderId="65" xfId="33" applyFont="1" applyFill="1" applyBorder="1" applyAlignment="1">
      <alignment horizontal="center" vertical="top" wrapText="1"/>
    </xf>
    <xf numFmtId="0" fontId="13" fillId="28" borderId="64" xfId="33" applyFont="1" applyFill="1" applyBorder="1" applyAlignment="1">
      <alignment horizontal="center" vertical="top" wrapText="1"/>
    </xf>
    <xf numFmtId="0" fontId="11" fillId="28" borderId="24" xfId="33" applyFont="1" applyFill="1" applyBorder="1" applyAlignment="1">
      <alignment horizontal="left" vertical="center"/>
    </xf>
    <xf numFmtId="0" fontId="10" fillId="28" borderId="66" xfId="33" applyFont="1" applyFill="1" applyBorder="1" applyAlignment="1">
      <alignment horizontal="left" vertical="center"/>
    </xf>
    <xf numFmtId="0" fontId="10" fillId="28" borderId="67" xfId="33" applyFont="1" applyFill="1" applyBorder="1" applyAlignment="1">
      <alignment horizontal="center" vertical="center"/>
    </xf>
    <xf numFmtId="0" fontId="14" fillId="28" borderId="68" xfId="33" applyFont="1" applyFill="1" applyBorder="1" applyAlignment="1">
      <alignment horizontal="center" vertical="center" wrapText="1"/>
    </xf>
    <xf numFmtId="0" fontId="10" fillId="28" borderId="68" xfId="33" applyFont="1" applyFill="1" applyBorder="1" applyAlignment="1">
      <alignment horizontal="center" vertical="center"/>
    </xf>
    <xf numFmtId="0" fontId="11" fillId="28" borderId="68" xfId="33" applyFont="1" applyFill="1" applyBorder="1" applyAlignment="1">
      <alignment horizontal="center" vertical="center"/>
    </xf>
    <xf numFmtId="0" fontId="11" fillId="28" borderId="1" xfId="33" applyFont="1" applyFill="1" applyBorder="1" applyAlignment="1">
      <alignment horizontal="left" vertical="center"/>
    </xf>
    <xf numFmtId="0" fontId="14" fillId="28" borderId="1" xfId="33" applyFont="1" applyFill="1" applyBorder="1" applyAlignment="1">
      <alignment horizontal="center" vertical="center" wrapText="1"/>
    </xf>
    <xf numFmtId="0" fontId="11" fillId="28" borderId="1" xfId="33" applyFont="1" applyFill="1" applyBorder="1" applyAlignment="1">
      <alignment horizontal="center" vertical="center"/>
    </xf>
    <xf numFmtId="0" fontId="19" fillId="28" borderId="69" xfId="33" applyFont="1" applyFill="1" applyBorder="1" applyAlignment="1">
      <alignment horizontal="center" vertical="center"/>
    </xf>
    <xf numFmtId="0" fontId="16" fillId="28" borderId="43" xfId="33" applyFont="1" applyFill="1" applyBorder="1" applyAlignment="1">
      <alignment horizontal="center" vertical="center" wrapText="1"/>
    </xf>
    <xf numFmtId="0" fontId="19" fillId="28" borderId="10" xfId="33" applyFont="1" applyFill="1" applyBorder="1" applyAlignment="1">
      <alignment horizontal="center" vertical="center"/>
    </xf>
    <xf numFmtId="0" fontId="19" fillId="28" borderId="11" xfId="33" applyFont="1" applyFill="1" applyBorder="1" applyAlignment="1">
      <alignment horizontal="center" vertical="center"/>
    </xf>
    <xf numFmtId="0" fontId="19" fillId="28" borderId="70" xfId="33" applyFont="1" applyFill="1" applyBorder="1" applyAlignment="1">
      <alignment horizontal="center" vertical="center"/>
    </xf>
    <xf numFmtId="0" fontId="10" fillId="28" borderId="69" xfId="33" applyFont="1" applyFill="1" applyBorder="1" applyAlignment="1">
      <alignment horizontal="center" vertical="center"/>
    </xf>
    <xf numFmtId="0" fontId="11" fillId="28" borderId="43" xfId="33" applyFont="1" applyFill="1" applyBorder="1" applyAlignment="1">
      <alignment horizontal="center" vertical="center" wrapText="1"/>
    </xf>
    <xf numFmtId="0" fontId="10" fillId="28" borderId="10" xfId="33" applyFont="1" applyFill="1" applyBorder="1" applyAlignment="1">
      <alignment horizontal="center" vertical="center"/>
    </xf>
    <xf numFmtId="0" fontId="10" fillId="28" borderId="11" xfId="33" applyFont="1" applyFill="1" applyBorder="1" applyAlignment="1">
      <alignment horizontal="center" vertical="center"/>
    </xf>
    <xf numFmtId="0" fontId="10" fillId="28" borderId="43" xfId="33" applyFont="1" applyFill="1" applyBorder="1" applyAlignment="1">
      <alignment horizontal="center" vertical="center"/>
    </xf>
    <xf numFmtId="0" fontId="10" fillId="28" borderId="68" xfId="33" applyFont="1" applyFill="1" applyBorder="1" applyAlignment="1">
      <alignment horizontal="center" vertical="center" wrapText="1"/>
    </xf>
    <xf numFmtId="0" fontId="19" fillId="28" borderId="10" xfId="33" applyFont="1" applyFill="1" applyBorder="1" applyAlignment="1">
      <alignment horizontal="center" vertical="center" wrapText="1"/>
    </xf>
    <xf numFmtId="0" fontId="19" fillId="28" borderId="12" xfId="33" applyFont="1" applyFill="1" applyBorder="1" applyAlignment="1">
      <alignment horizontal="center" vertical="center" wrapText="1"/>
    </xf>
    <xf numFmtId="9" fontId="10" fillId="8" borderId="1" xfId="33" applyNumberFormat="1" applyFont="1" applyFill="1" applyBorder="1" applyAlignment="1">
      <alignment vertical="center"/>
    </xf>
    <xf numFmtId="9" fontId="10" fillId="8" borderId="22" xfId="33" applyNumberFormat="1" applyFont="1" applyFill="1" applyBorder="1" applyAlignment="1">
      <alignment vertical="center"/>
    </xf>
    <xf numFmtId="9" fontId="10" fillId="8" borderId="4" xfId="33" applyNumberFormat="1" applyFont="1" applyFill="1" applyBorder="1" applyAlignment="1">
      <alignment vertical="center"/>
    </xf>
    <xf numFmtId="9" fontId="25" fillId="8" borderId="71" xfId="33" applyNumberFormat="1" applyFont="1" applyFill="1" applyBorder="1"/>
    <xf numFmtId="9" fontId="25" fillId="8" borderId="59" xfId="33" applyNumberFormat="1" applyFont="1" applyFill="1" applyBorder="1"/>
    <xf numFmtId="178" fontId="10" fillId="8" borderId="1" xfId="26" applyNumberFormat="1" applyFont="1" applyFill="1" applyBorder="1" applyAlignment="1">
      <alignment vertical="center"/>
    </xf>
    <xf numFmtId="10" fontId="10" fillId="8" borderId="1" xfId="26" applyNumberFormat="1" applyFont="1" applyFill="1" applyBorder="1" applyAlignment="1">
      <alignment vertical="center"/>
    </xf>
    <xf numFmtId="178" fontId="10" fillId="8" borderId="26" xfId="26" applyNumberFormat="1" applyFont="1" applyFill="1" applyBorder="1" applyAlignment="1">
      <alignment vertical="center"/>
    </xf>
    <xf numFmtId="0" fontId="19" fillId="28" borderId="11" xfId="33" applyFont="1" applyFill="1" applyBorder="1" applyAlignment="1">
      <alignment horizontal="center" vertical="center" wrapText="1"/>
    </xf>
    <xf numFmtId="187" fontId="10" fillId="8" borderId="72" xfId="33" applyNumberFormat="1" applyFont="1" applyFill="1" applyBorder="1" applyAlignment="1">
      <alignment vertical="center"/>
    </xf>
    <xf numFmtId="187" fontId="10" fillId="8" borderId="7" xfId="33" applyNumberFormat="1" applyFont="1" applyFill="1" applyBorder="1" applyAlignment="1">
      <alignment vertical="center"/>
    </xf>
    <xf numFmtId="0" fontId="35" fillId="8" borderId="0" xfId="33" applyFont="1" applyFill="1" applyAlignment="1">
      <alignment vertical="center"/>
    </xf>
    <xf numFmtId="0" fontId="35" fillId="28" borderId="16" xfId="33" applyFont="1" applyFill="1" applyBorder="1" applyAlignment="1">
      <alignment vertical="center"/>
    </xf>
    <xf numFmtId="0" fontId="35" fillId="28" borderId="34" xfId="33" applyFont="1" applyFill="1" applyBorder="1" applyAlignment="1">
      <alignment horizontal="center" vertical="center"/>
    </xf>
    <xf numFmtId="0" fontId="35" fillId="23" borderId="32" xfId="33" applyFont="1" applyFill="1" applyBorder="1" applyAlignment="1">
      <alignment vertical="center"/>
    </xf>
    <xf numFmtId="0" fontId="35" fillId="23" borderId="34" xfId="33" applyFont="1" applyFill="1" applyBorder="1" applyAlignment="1">
      <alignment vertical="center"/>
    </xf>
    <xf numFmtId="0" fontId="35" fillId="23" borderId="33" xfId="33" applyFont="1" applyFill="1" applyBorder="1" applyAlignment="1">
      <alignment vertical="center"/>
    </xf>
    <xf numFmtId="0" fontId="35" fillId="8" borderId="1" xfId="33" applyFont="1" applyFill="1" applyBorder="1" applyAlignment="1">
      <alignment vertical="center"/>
    </xf>
    <xf numFmtId="0" fontId="35" fillId="8" borderId="26" xfId="33" applyFont="1" applyFill="1" applyBorder="1" applyAlignment="1">
      <alignment vertical="center"/>
    </xf>
    <xf numFmtId="0" fontId="35" fillId="24" borderId="32" xfId="33" applyFont="1" applyFill="1" applyBorder="1" applyAlignment="1">
      <alignment vertical="center"/>
    </xf>
    <xf numFmtId="0" fontId="35" fillId="24" borderId="73" xfId="33" applyFont="1" applyFill="1" applyBorder="1" applyAlignment="1">
      <alignment vertical="center"/>
    </xf>
    <xf numFmtId="0" fontId="35" fillId="24" borderId="33" xfId="33" applyFont="1" applyFill="1" applyBorder="1" applyAlignment="1">
      <alignment vertical="center"/>
    </xf>
    <xf numFmtId="0" fontId="35" fillId="24" borderId="4" xfId="33" applyFont="1" applyFill="1" applyBorder="1" applyAlignment="1">
      <alignment vertical="center"/>
    </xf>
    <xf numFmtId="0" fontId="35" fillId="29" borderId="33" xfId="33" applyFont="1" applyFill="1" applyBorder="1" applyAlignment="1">
      <alignment vertical="center"/>
    </xf>
    <xf numFmtId="0" fontId="35" fillId="29" borderId="74" xfId="33" applyFont="1" applyFill="1" applyBorder="1" applyAlignment="1">
      <alignment vertical="center"/>
    </xf>
    <xf numFmtId="0" fontId="35" fillId="25" borderId="75" xfId="33" applyFont="1" applyFill="1" applyBorder="1" applyAlignment="1">
      <alignment vertical="center"/>
    </xf>
    <xf numFmtId="0" fontId="35" fillId="25" borderId="76" xfId="33" applyFont="1" applyFill="1" applyBorder="1" applyAlignment="1">
      <alignment vertical="center"/>
    </xf>
    <xf numFmtId="177" fontId="0" fillId="8" borderId="0" xfId="33" applyNumberFormat="1" applyFont="1" applyFill="1" applyAlignment="1">
      <alignment vertical="center"/>
    </xf>
    <xf numFmtId="198" fontId="10" fillId="8" borderId="1" xfId="33" applyNumberFormat="1" applyFont="1" applyFill="1" applyBorder="1" applyAlignment="1">
      <alignment vertical="center"/>
    </xf>
    <xf numFmtId="176" fontId="10" fillId="29" borderId="77" xfId="33" applyNumberFormat="1" applyFont="1" applyFill="1" applyBorder="1" applyAlignment="1">
      <alignment vertical="center"/>
    </xf>
    <xf numFmtId="0" fontId="14" fillId="8" borderId="1" xfId="33" applyFont="1" applyFill="1" applyBorder="1" applyAlignment="1">
      <alignment vertical="center"/>
    </xf>
    <xf numFmtId="183" fontId="10" fillId="29" borderId="28" xfId="33" applyNumberFormat="1" applyFont="1" applyFill="1" applyBorder="1" applyAlignment="1">
      <alignment vertical="center"/>
    </xf>
    <xf numFmtId="187" fontId="10" fillId="29" borderId="77" xfId="26" applyNumberFormat="1" applyFont="1" applyFill="1" applyBorder="1" applyAlignment="1">
      <alignment vertical="center"/>
    </xf>
    <xf numFmtId="9" fontId="10" fillId="29" borderId="77" xfId="26" applyFont="1" applyFill="1" applyBorder="1" applyAlignment="1">
      <alignment vertical="center"/>
    </xf>
    <xf numFmtId="0" fontId="25" fillId="8" borderId="0" xfId="33" applyFont="1" applyFill="1" applyAlignment="1">
      <alignment vertical="center"/>
    </xf>
    <xf numFmtId="0" fontId="49" fillId="8" borderId="0" xfId="33" applyFont="1" applyFill="1" applyAlignment="1">
      <alignment vertical="center"/>
    </xf>
    <xf numFmtId="0" fontId="49" fillId="30" borderId="0" xfId="32" applyFont="1" applyFill="1" applyAlignment="1">
      <alignment vertical="center"/>
    </xf>
    <xf numFmtId="0" fontId="10" fillId="30" borderId="0" xfId="33" applyFont="1" applyFill="1" applyAlignment="1">
      <alignment vertical="center"/>
    </xf>
    <xf numFmtId="0" fontId="35" fillId="30" borderId="0" xfId="33" applyFont="1" applyFill="1" applyAlignment="1">
      <alignment vertical="center"/>
    </xf>
    <xf numFmtId="0" fontId="10" fillId="30" borderId="0" xfId="33" applyFont="1" applyFill="1"/>
    <xf numFmtId="0" fontId="22" fillId="30" borderId="0" xfId="32" applyFont="1" applyFill="1"/>
    <xf numFmtId="0" fontId="11" fillId="30" borderId="0" xfId="33" applyFont="1" applyFill="1"/>
    <xf numFmtId="0" fontId="10" fillId="30" borderId="0" xfId="33" applyFont="1" applyFill="1" applyBorder="1"/>
    <xf numFmtId="0" fontId="49" fillId="30" borderId="0" xfId="33" applyFont="1" applyFill="1" applyAlignment="1">
      <alignment vertical="center"/>
    </xf>
    <xf numFmtId="0" fontId="38" fillId="30" borderId="0" xfId="33" applyFont="1" applyFill="1" applyAlignment="1">
      <alignment vertical="center"/>
    </xf>
    <xf numFmtId="0" fontId="25" fillId="30" borderId="0" xfId="33" applyFont="1" applyFill="1" applyAlignment="1">
      <alignment horizontal="right"/>
    </xf>
    <xf numFmtId="0" fontId="10" fillId="30" borderId="0" xfId="33" applyFont="1" applyFill="1" applyAlignment="1">
      <alignment horizontal="center" vertical="center"/>
    </xf>
    <xf numFmtId="0" fontId="10" fillId="30" borderId="0" xfId="33" applyFont="1" applyFill="1" applyAlignment="1">
      <alignment horizontal="left" vertical="center"/>
    </xf>
    <xf numFmtId="0" fontId="17" fillId="30" borderId="0" xfId="33" applyFont="1" applyFill="1" applyAlignment="1">
      <alignment vertical="center"/>
    </xf>
    <xf numFmtId="0" fontId="10" fillId="30" borderId="0" xfId="33" applyFont="1" applyFill="1" applyAlignment="1">
      <alignment horizontal="right" vertical="center"/>
    </xf>
    <xf numFmtId="0" fontId="17" fillId="30" borderId="0" xfId="33" applyFont="1" applyFill="1" applyAlignment="1">
      <alignment horizontal="right" vertical="center"/>
    </xf>
    <xf numFmtId="0" fontId="10" fillId="30" borderId="7" xfId="33" applyFont="1" applyFill="1" applyBorder="1" applyAlignment="1">
      <alignment horizontal="right" vertical="center"/>
    </xf>
    <xf numFmtId="177" fontId="10" fillId="30" borderId="0" xfId="33" applyNumberFormat="1" applyFont="1" applyFill="1" applyAlignment="1">
      <alignment horizontal="center" vertical="center"/>
    </xf>
    <xf numFmtId="0" fontId="11" fillId="30" borderId="0" xfId="33" applyFont="1" applyFill="1" applyAlignment="1">
      <alignment vertical="center"/>
    </xf>
    <xf numFmtId="177" fontId="10" fillId="30" borderId="0" xfId="33" applyNumberFormat="1" applyFont="1" applyFill="1" applyAlignment="1">
      <alignment vertical="center"/>
    </xf>
    <xf numFmtId="177" fontId="10" fillId="30" borderId="0" xfId="33" applyNumberFormat="1" applyFont="1" applyFill="1" applyBorder="1" applyAlignment="1">
      <alignment vertical="center"/>
    </xf>
    <xf numFmtId="0" fontId="40" fillId="30" borderId="0" xfId="34" applyFont="1" applyFill="1">
      <alignment vertical="center"/>
    </xf>
    <xf numFmtId="0" fontId="33" fillId="30" borderId="0" xfId="34" applyFill="1">
      <alignment vertical="center"/>
    </xf>
    <xf numFmtId="0" fontId="33" fillId="30" borderId="0" xfId="34" applyFill="1" applyAlignment="1">
      <alignment vertical="center"/>
    </xf>
    <xf numFmtId="0" fontId="0" fillId="30" borderId="0" xfId="0" applyFill="1">
      <alignment vertical="center"/>
    </xf>
    <xf numFmtId="0" fontId="37" fillId="30" borderId="0" xfId="0" applyFont="1" applyFill="1">
      <alignment vertical="center"/>
    </xf>
    <xf numFmtId="0" fontId="0" fillId="30" borderId="0" xfId="0" applyFill="1" applyAlignment="1">
      <alignment horizontal="right" vertical="center"/>
    </xf>
    <xf numFmtId="0" fontId="7" fillId="30" borderId="0" xfId="28" applyFill="1" applyAlignment="1" applyProtection="1">
      <alignment horizontal="right" vertical="center"/>
    </xf>
    <xf numFmtId="0" fontId="11" fillId="30" borderId="0" xfId="0" applyFont="1" applyFill="1">
      <alignment vertical="center"/>
    </xf>
    <xf numFmtId="0" fontId="50" fillId="30" borderId="0" xfId="33" applyFont="1" applyFill="1" applyAlignment="1">
      <alignment vertical="center"/>
    </xf>
    <xf numFmtId="0" fontId="0" fillId="30" borderId="1" xfId="0" applyFont="1" applyFill="1" applyBorder="1">
      <alignment vertical="center"/>
    </xf>
    <xf numFmtId="0" fontId="0" fillId="30" borderId="1" xfId="0" applyFont="1" applyFill="1" applyBorder="1" applyAlignment="1">
      <alignment vertical="center" wrapText="1"/>
    </xf>
    <xf numFmtId="0" fontId="50" fillId="8" borderId="0" xfId="33" applyFont="1" applyFill="1" applyAlignment="1">
      <alignment vertical="center"/>
    </xf>
    <xf numFmtId="0" fontId="51" fillId="30" borderId="0" xfId="33" applyFont="1" applyFill="1" applyAlignment="1">
      <alignment vertical="center"/>
    </xf>
    <xf numFmtId="0" fontId="14" fillId="28" borderId="1" xfId="33" applyFont="1" applyFill="1" applyBorder="1" applyAlignment="1">
      <alignment horizontal="center" vertical="center"/>
    </xf>
    <xf numFmtId="0" fontId="0" fillId="28" borderId="1" xfId="0" applyFont="1" applyFill="1" applyBorder="1">
      <alignment vertical="center"/>
    </xf>
    <xf numFmtId="0" fontId="10" fillId="28" borderId="4" xfId="33" applyFont="1" applyFill="1" applyBorder="1" applyAlignment="1">
      <alignment horizontal="center" vertical="center" wrapText="1"/>
    </xf>
    <xf numFmtId="0" fontId="10" fillId="8" borderId="7" xfId="33" applyFont="1" applyFill="1" applyBorder="1" applyAlignment="1">
      <alignment vertical="center"/>
    </xf>
    <xf numFmtId="0" fontId="42" fillId="26" borderId="1" xfId="34" applyFont="1" applyFill="1" applyBorder="1">
      <alignment vertical="center"/>
    </xf>
    <xf numFmtId="38" fontId="42" fillId="26" borderId="1" xfId="29" applyFont="1" applyFill="1" applyBorder="1" applyAlignment="1">
      <alignment horizontal="right" vertical="center"/>
    </xf>
    <xf numFmtId="0" fontId="42" fillId="26" borderId="1" xfId="34" applyFont="1" applyFill="1" applyBorder="1" applyAlignment="1">
      <alignment horizontal="right" vertical="center"/>
    </xf>
    <xf numFmtId="38" fontId="42" fillId="26" borderId="1" xfId="29" applyFont="1" applyFill="1" applyBorder="1">
      <alignment vertical="center"/>
    </xf>
    <xf numFmtId="0" fontId="42" fillId="26" borderId="0" xfId="34" applyFont="1" applyFill="1">
      <alignment vertical="center"/>
    </xf>
    <xf numFmtId="0" fontId="42" fillId="26" borderId="77" xfId="34" applyFont="1" applyFill="1" applyBorder="1">
      <alignment vertical="center"/>
    </xf>
    <xf numFmtId="38" fontId="42" fillId="26" borderId="77" xfId="29" applyFont="1" applyFill="1" applyBorder="1" applyAlignment="1">
      <alignment horizontal="right" vertical="center"/>
    </xf>
    <xf numFmtId="0" fontId="42" fillId="26" borderId="77" xfId="34" applyFont="1" applyFill="1" applyBorder="1" applyAlignment="1">
      <alignment horizontal="right" vertical="center"/>
    </xf>
    <xf numFmtId="38" fontId="42" fillId="26" borderId="77" xfId="29" applyFont="1" applyFill="1" applyBorder="1">
      <alignment vertical="center"/>
    </xf>
    <xf numFmtId="38" fontId="42" fillId="26" borderId="33" xfId="29" applyFont="1" applyFill="1" applyBorder="1">
      <alignment vertical="center"/>
    </xf>
    <xf numFmtId="0" fontId="42" fillId="26" borderId="0" xfId="34" applyFont="1" applyFill="1" applyBorder="1" applyAlignment="1">
      <alignment vertical="center"/>
    </xf>
    <xf numFmtId="0" fontId="10" fillId="8" borderId="41" xfId="33" applyFont="1" applyFill="1" applyBorder="1" applyAlignment="1">
      <alignment horizontal="center" vertical="center"/>
    </xf>
    <xf numFmtId="177" fontId="19" fillId="8" borderId="74" xfId="33" applyNumberFormat="1" applyFont="1" applyFill="1" applyBorder="1" applyAlignment="1" applyProtection="1">
      <alignment horizontal="right" vertical="center"/>
    </xf>
    <xf numFmtId="176" fontId="44" fillId="8" borderId="14" xfId="33" applyNumberFormat="1" applyFont="1" applyFill="1" applyBorder="1" applyAlignment="1">
      <alignment horizontal="center" vertical="center"/>
    </xf>
    <xf numFmtId="0" fontId="26" fillId="8" borderId="78" xfId="33" applyFont="1" applyFill="1" applyBorder="1" applyAlignment="1">
      <alignment vertical="center"/>
    </xf>
    <xf numFmtId="176" fontId="44" fillId="8" borderId="79" xfId="33" applyNumberFormat="1" applyFont="1" applyFill="1" applyBorder="1" applyAlignment="1">
      <alignment horizontal="center" vertical="center"/>
    </xf>
    <xf numFmtId="196" fontId="10" fillId="8" borderId="34" xfId="29" applyNumberFormat="1" applyFont="1" applyFill="1" applyBorder="1" applyAlignment="1">
      <alignment horizontal="right" vertical="center"/>
    </xf>
    <xf numFmtId="196" fontId="10" fillId="8" borderId="46" xfId="29" applyNumberFormat="1" applyFont="1" applyFill="1" applyBorder="1" applyAlignment="1">
      <alignment horizontal="right" vertical="center"/>
    </xf>
    <xf numFmtId="196" fontId="10" fillId="8" borderId="22" xfId="29" applyNumberFormat="1" applyFont="1" applyFill="1" applyBorder="1" applyAlignment="1">
      <alignment horizontal="right" vertical="center"/>
    </xf>
    <xf numFmtId="187" fontId="10" fillId="8" borderId="47" xfId="26" applyNumberFormat="1" applyFont="1" applyFill="1" applyBorder="1" applyAlignment="1">
      <alignment horizontal="right" vertical="center"/>
    </xf>
    <xf numFmtId="0" fontId="19" fillId="28" borderId="80" xfId="33" applyFont="1" applyFill="1" applyBorder="1" applyAlignment="1">
      <alignment horizontal="center" vertical="center" wrapText="1"/>
    </xf>
    <xf numFmtId="0" fontId="0" fillId="8" borderId="0" xfId="33" applyFont="1" applyFill="1" applyAlignment="1">
      <alignment vertical="center"/>
    </xf>
    <xf numFmtId="196" fontId="10" fillId="8" borderId="26" xfId="29" applyNumberFormat="1" applyFont="1" applyFill="1" applyBorder="1" applyAlignment="1">
      <alignment horizontal="right" vertical="center"/>
    </xf>
    <xf numFmtId="0" fontId="11" fillId="8" borderId="81" xfId="33" applyFont="1" applyFill="1" applyBorder="1" applyAlignment="1">
      <alignment vertical="center"/>
    </xf>
    <xf numFmtId="0" fontId="26" fillId="8" borderId="82" xfId="33" applyFont="1" applyFill="1" applyBorder="1" applyAlignment="1">
      <alignment vertical="center"/>
    </xf>
    <xf numFmtId="187" fontId="10" fillId="31" borderId="1" xfId="26" applyNumberFormat="1" applyFont="1" applyFill="1" applyBorder="1" applyAlignment="1">
      <alignment horizontal="right" vertical="center"/>
    </xf>
    <xf numFmtId="196" fontId="10" fillId="8" borderId="47" xfId="29" applyNumberFormat="1" applyFont="1" applyFill="1" applyBorder="1" applyAlignment="1">
      <alignment horizontal="right" vertical="center"/>
    </xf>
    <xf numFmtId="187" fontId="10" fillId="31" borderId="22" xfId="26" applyNumberFormat="1" applyFont="1" applyFill="1" applyBorder="1" applyAlignment="1">
      <alignment horizontal="right" vertical="center"/>
    </xf>
    <xf numFmtId="187" fontId="10" fillId="31" borderId="47" xfId="26" applyNumberFormat="1" applyFont="1" applyFill="1" applyBorder="1" applyAlignment="1">
      <alignment horizontal="right" vertical="center"/>
    </xf>
    <xf numFmtId="190" fontId="10" fillId="16" borderId="21" xfId="29" applyNumberFormat="1" applyFont="1" applyFill="1" applyBorder="1" applyAlignment="1">
      <alignment vertical="center"/>
    </xf>
    <xf numFmtId="38" fontId="10" fillId="17" borderId="20" xfId="29" applyNumberFormat="1" applyFont="1" applyFill="1" applyBorder="1" applyAlignment="1">
      <alignment vertical="center"/>
    </xf>
    <xf numFmtId="40" fontId="10" fillId="8" borderId="77" xfId="29" applyNumberFormat="1" applyFont="1" applyFill="1" applyBorder="1" applyAlignment="1">
      <alignment vertical="center"/>
    </xf>
    <xf numFmtId="40" fontId="10" fillId="8" borderId="83" xfId="29" applyNumberFormat="1" applyFont="1" applyFill="1" applyBorder="1" applyAlignment="1">
      <alignment vertical="center" wrapText="1"/>
    </xf>
    <xf numFmtId="191" fontId="10" fillId="8" borderId="1" xfId="33" applyNumberFormat="1" applyFont="1" applyFill="1" applyBorder="1" applyAlignment="1">
      <alignment vertical="center"/>
    </xf>
    <xf numFmtId="191" fontId="10" fillId="8" borderId="22" xfId="33" applyNumberFormat="1" applyFont="1" applyFill="1" applyBorder="1" applyAlignment="1">
      <alignment vertical="center"/>
    </xf>
    <xf numFmtId="191" fontId="10" fillId="8" borderId="4" xfId="33" applyNumberFormat="1" applyFont="1" applyFill="1" applyBorder="1" applyAlignment="1">
      <alignment vertical="center"/>
    </xf>
    <xf numFmtId="183" fontId="10" fillId="31" borderId="1" xfId="33" applyNumberFormat="1" applyFont="1" applyFill="1" applyBorder="1" applyAlignment="1">
      <alignment vertical="center"/>
    </xf>
    <xf numFmtId="183" fontId="10" fillId="31" borderId="22" xfId="33" applyNumberFormat="1" applyFont="1" applyFill="1" applyBorder="1" applyAlignment="1">
      <alignment vertical="center"/>
    </xf>
    <xf numFmtId="183" fontId="10" fillId="31" borderId="4" xfId="33" applyNumberFormat="1" applyFont="1" applyFill="1" applyBorder="1" applyAlignment="1">
      <alignment vertical="center"/>
    </xf>
    <xf numFmtId="0" fontId="10" fillId="26" borderId="0" xfId="33" applyFont="1" applyFill="1" applyBorder="1" applyAlignment="1">
      <alignment vertical="center"/>
    </xf>
    <xf numFmtId="0" fontId="11" fillId="26" borderId="0" xfId="33" applyFont="1" applyFill="1" applyBorder="1"/>
    <xf numFmtId="176" fontId="10" fillId="26" borderId="0" xfId="33" applyNumberFormat="1" applyFont="1" applyFill="1" applyBorder="1" applyAlignment="1">
      <alignment vertical="center"/>
    </xf>
    <xf numFmtId="0" fontId="11" fillId="26" borderId="0" xfId="33" applyFont="1" applyFill="1" applyBorder="1" applyAlignment="1">
      <alignment horizontal="left" vertical="center"/>
    </xf>
    <xf numFmtId="0" fontId="14" fillId="26" borderId="0" xfId="33" applyFont="1" applyFill="1" applyBorder="1" applyAlignment="1">
      <alignment horizontal="center" vertical="center" wrapText="1"/>
    </xf>
    <xf numFmtId="0" fontId="10" fillId="26" borderId="0" xfId="33" applyFont="1" applyFill="1" applyBorder="1" applyAlignment="1">
      <alignment horizontal="center" vertical="center"/>
    </xf>
    <xf numFmtId="0" fontId="10" fillId="26" borderId="0" xfId="33" applyFont="1" applyFill="1" applyBorder="1" applyAlignment="1">
      <alignment horizontal="center" vertical="center" wrapText="1"/>
    </xf>
    <xf numFmtId="0" fontId="11" fillId="26" borderId="0" xfId="33" applyFont="1" applyFill="1" applyBorder="1" applyAlignment="1">
      <alignment horizontal="center" vertical="center"/>
    </xf>
    <xf numFmtId="0" fontId="11" fillId="26" borderId="0" xfId="33" applyFont="1" applyFill="1" applyBorder="1" applyAlignment="1">
      <alignment vertical="center"/>
    </xf>
    <xf numFmtId="182" fontId="10" fillId="26" borderId="0" xfId="33" applyNumberFormat="1" applyFont="1" applyFill="1" applyBorder="1" applyAlignment="1">
      <alignment vertical="center"/>
    </xf>
    <xf numFmtId="40" fontId="10" fillId="11" borderId="11" xfId="29" applyNumberFormat="1" applyFont="1" applyFill="1" applyBorder="1" applyAlignment="1">
      <alignment horizontal="center" vertical="center"/>
    </xf>
    <xf numFmtId="40" fontId="10" fillId="3" borderId="16" xfId="29" applyNumberFormat="1" applyFont="1" applyFill="1" applyBorder="1" applyAlignment="1">
      <alignment vertical="center"/>
    </xf>
    <xf numFmtId="40" fontId="10" fillId="9" borderId="16" xfId="29" applyNumberFormat="1" applyFont="1" applyFill="1" applyBorder="1" applyAlignment="1">
      <alignment vertical="center"/>
    </xf>
    <xf numFmtId="40" fontId="10" fillId="8" borderId="84" xfId="29" applyNumberFormat="1" applyFont="1" applyFill="1" applyBorder="1" applyAlignment="1">
      <alignment vertical="center"/>
    </xf>
    <xf numFmtId="38" fontId="10" fillId="17" borderId="85" xfId="29" applyNumberFormat="1" applyFont="1" applyFill="1" applyBorder="1" applyAlignment="1">
      <alignment vertical="center"/>
    </xf>
    <xf numFmtId="40" fontId="10" fillId="10" borderId="16" xfId="29" applyNumberFormat="1" applyFont="1" applyFill="1" applyBorder="1" applyAlignment="1">
      <alignment vertical="center"/>
    </xf>
    <xf numFmtId="40" fontId="10" fillId="4" borderId="16" xfId="29" applyNumberFormat="1" applyFont="1" applyFill="1" applyBorder="1" applyAlignment="1">
      <alignment vertical="center"/>
    </xf>
    <xf numFmtId="40" fontId="15" fillId="8" borderId="50" xfId="29" applyNumberFormat="1" applyFont="1" applyFill="1" applyBorder="1" applyAlignment="1">
      <alignment vertical="center"/>
    </xf>
    <xf numFmtId="0" fontId="10" fillId="5" borderId="86" xfId="33" applyFont="1" applyFill="1" applyBorder="1" applyAlignment="1">
      <alignment horizontal="center" vertical="center"/>
    </xf>
    <xf numFmtId="40" fontId="10" fillId="11" borderId="80" xfId="29" applyNumberFormat="1" applyFont="1" applyFill="1" applyBorder="1" applyAlignment="1">
      <alignment horizontal="center" vertical="center"/>
    </xf>
    <xf numFmtId="40" fontId="10" fillId="3" borderId="52" xfId="29" applyNumberFormat="1" applyFont="1" applyFill="1" applyBorder="1" applyAlignment="1">
      <alignment vertical="center"/>
    </xf>
    <xf numFmtId="40" fontId="10" fillId="9" borderId="52" xfId="29" applyNumberFormat="1" applyFont="1" applyFill="1" applyBorder="1" applyAlignment="1">
      <alignment vertical="center"/>
    </xf>
    <xf numFmtId="40" fontId="10" fillId="8" borderId="87" xfId="29" applyNumberFormat="1" applyFont="1" applyFill="1" applyBorder="1" applyAlignment="1">
      <alignment vertical="center" wrapText="1"/>
    </xf>
    <xf numFmtId="40" fontId="10" fillId="8" borderId="88" xfId="29" applyNumberFormat="1" applyFont="1" applyFill="1" applyBorder="1" applyAlignment="1">
      <alignment vertical="center" wrapText="1"/>
    </xf>
    <xf numFmtId="40" fontId="10" fillId="10" borderId="52" xfId="29" applyNumberFormat="1" applyFont="1" applyFill="1" applyBorder="1" applyAlignment="1">
      <alignment vertical="center"/>
    </xf>
    <xf numFmtId="40" fontId="10" fillId="4" borderId="52" xfId="29" applyNumberFormat="1" applyFont="1" applyFill="1" applyBorder="1" applyAlignment="1">
      <alignment vertical="center"/>
    </xf>
    <xf numFmtId="40" fontId="10" fillId="5" borderId="89" xfId="29" applyNumberFormat="1" applyFont="1" applyFill="1" applyBorder="1" applyAlignment="1">
      <alignment vertical="center" wrapText="1"/>
    </xf>
    <xf numFmtId="40" fontId="10" fillId="12" borderId="90" xfId="29" applyNumberFormat="1" applyFont="1" applyFill="1" applyBorder="1" applyAlignment="1">
      <alignment vertical="center" wrapText="1"/>
    </xf>
    <xf numFmtId="40" fontId="15" fillId="8" borderId="91" xfId="29" applyNumberFormat="1" applyFont="1" applyFill="1" applyBorder="1" applyAlignment="1">
      <alignment vertical="center" wrapText="1"/>
    </xf>
    <xf numFmtId="38" fontId="10" fillId="8" borderId="22" xfId="29" applyFont="1" applyFill="1" applyBorder="1" applyAlignment="1">
      <alignment vertical="center"/>
    </xf>
    <xf numFmtId="0" fontId="14" fillId="8" borderId="26" xfId="33" applyFont="1" applyFill="1" applyBorder="1" applyAlignment="1">
      <alignment vertical="center"/>
    </xf>
    <xf numFmtId="0" fontId="10" fillId="32" borderId="33" xfId="33" applyFont="1" applyFill="1" applyBorder="1" applyAlignment="1">
      <alignment vertical="center"/>
    </xf>
    <xf numFmtId="0" fontId="10" fillId="32" borderId="74" xfId="33" applyFont="1" applyFill="1" applyBorder="1" applyAlignment="1">
      <alignment vertical="center"/>
    </xf>
    <xf numFmtId="176" fontId="10" fillId="32" borderId="1" xfId="33" applyNumberFormat="1" applyFont="1" applyFill="1" applyBorder="1" applyAlignment="1">
      <alignment vertical="center"/>
    </xf>
    <xf numFmtId="0" fontId="10" fillId="8" borderId="26" xfId="33" applyFont="1" applyFill="1" applyBorder="1" applyAlignment="1">
      <alignment vertical="center"/>
    </xf>
    <xf numFmtId="176" fontId="10" fillId="32" borderId="4" xfId="33" applyNumberFormat="1" applyFont="1" applyFill="1" applyBorder="1" applyAlignment="1">
      <alignment vertical="center"/>
    </xf>
    <xf numFmtId="0" fontId="35" fillId="29" borderId="4" xfId="33" applyFont="1" applyFill="1" applyBorder="1" applyAlignment="1">
      <alignment vertical="center"/>
    </xf>
    <xf numFmtId="0" fontId="35" fillId="25" borderId="40" xfId="33" applyFont="1" applyFill="1" applyBorder="1" applyAlignment="1">
      <alignment vertical="center"/>
    </xf>
    <xf numFmtId="9" fontId="10" fillId="8" borderId="4" xfId="26" applyFont="1" applyFill="1" applyBorder="1" applyAlignment="1">
      <alignment vertical="center"/>
    </xf>
    <xf numFmtId="187" fontId="10" fillId="23" borderId="25" xfId="26" applyNumberFormat="1" applyFont="1" applyFill="1" applyBorder="1" applyAlignment="1">
      <alignment vertical="center"/>
    </xf>
    <xf numFmtId="187" fontId="10" fillId="8" borderId="25" xfId="26" applyNumberFormat="1" applyFont="1" applyFill="1" applyBorder="1" applyAlignment="1">
      <alignment vertical="center"/>
    </xf>
    <xf numFmtId="187" fontId="10" fillId="8" borderId="92" xfId="26" applyNumberFormat="1" applyFont="1" applyFill="1" applyBorder="1" applyAlignment="1">
      <alignment vertical="center"/>
    </xf>
    <xf numFmtId="187" fontId="10" fillId="24" borderId="92" xfId="26" applyNumberFormat="1" applyFont="1" applyFill="1" applyBorder="1" applyAlignment="1">
      <alignment vertical="center"/>
    </xf>
    <xf numFmtId="187" fontId="10" fillId="29" borderId="93" xfId="26" applyNumberFormat="1" applyFont="1" applyFill="1" applyBorder="1" applyAlignment="1">
      <alignment vertical="center"/>
    </xf>
    <xf numFmtId="187" fontId="10" fillId="8" borderId="27" xfId="26" applyNumberFormat="1" applyFont="1" applyFill="1" applyBorder="1" applyAlignment="1">
      <alignment vertical="center"/>
    </xf>
    <xf numFmtId="187" fontId="10" fillId="25" borderId="28" xfId="26" applyNumberFormat="1" applyFont="1" applyFill="1" applyBorder="1" applyAlignment="1">
      <alignment vertical="center"/>
    </xf>
    <xf numFmtId="38" fontId="10" fillId="24" borderId="1" xfId="29" applyFont="1" applyFill="1" applyBorder="1" applyAlignment="1">
      <alignment vertical="center"/>
    </xf>
    <xf numFmtId="38" fontId="10" fillId="29" borderId="4" xfId="29" applyFont="1" applyFill="1" applyBorder="1" applyAlignment="1">
      <alignment vertical="center"/>
    </xf>
    <xf numFmtId="38" fontId="10" fillId="25" borderId="4" xfId="29" applyFont="1" applyFill="1" applyBorder="1" applyAlignment="1">
      <alignment vertical="center"/>
    </xf>
    <xf numFmtId="38" fontId="10" fillId="23" borderId="1" xfId="29" applyFont="1" applyFill="1" applyBorder="1" applyAlignment="1">
      <alignment vertical="center"/>
    </xf>
    <xf numFmtId="187" fontId="10" fillId="31" borderId="1" xfId="26" applyNumberFormat="1" applyFont="1" applyFill="1" applyBorder="1" applyAlignment="1">
      <alignment vertical="center"/>
    </xf>
    <xf numFmtId="187" fontId="10" fillId="31" borderId="26" xfId="26" applyNumberFormat="1" applyFont="1" applyFill="1" applyBorder="1" applyAlignment="1">
      <alignment vertical="center"/>
    </xf>
    <xf numFmtId="187" fontId="10" fillId="31" borderId="77" xfId="26" applyNumberFormat="1" applyFont="1" applyFill="1" applyBorder="1" applyAlignment="1">
      <alignment vertical="center"/>
    </xf>
    <xf numFmtId="176" fontId="10" fillId="31" borderId="1" xfId="33" applyNumberFormat="1" applyFont="1" applyFill="1" applyBorder="1" applyAlignment="1">
      <alignment vertical="center"/>
    </xf>
    <xf numFmtId="187" fontId="10" fillId="31" borderId="22" xfId="26" applyNumberFormat="1" applyFont="1" applyFill="1" applyBorder="1" applyAlignment="1">
      <alignment vertical="center"/>
    </xf>
    <xf numFmtId="187" fontId="10" fillId="31" borderId="4" xfId="26" applyNumberFormat="1" applyFont="1" applyFill="1" applyBorder="1" applyAlignment="1">
      <alignment vertical="center"/>
    </xf>
    <xf numFmtId="183" fontId="10" fillId="8" borderId="92" xfId="33" applyNumberFormat="1" applyFont="1" applyFill="1" applyBorder="1" applyAlignment="1">
      <alignment vertical="center"/>
    </xf>
    <xf numFmtId="0" fontId="10" fillId="8" borderId="1" xfId="33" applyFont="1" applyFill="1" applyBorder="1" applyAlignment="1">
      <alignment vertical="center"/>
    </xf>
    <xf numFmtId="10" fontId="25" fillId="8" borderId="94" xfId="33" applyNumberFormat="1" applyFont="1" applyFill="1" applyBorder="1"/>
    <xf numFmtId="10" fontId="25" fillId="8" borderId="61" xfId="33" applyNumberFormat="1" applyFont="1" applyFill="1" applyBorder="1"/>
    <xf numFmtId="177" fontId="10" fillId="8" borderId="1" xfId="33" applyNumberFormat="1" applyFont="1" applyFill="1" applyBorder="1" applyAlignment="1">
      <alignment vertical="center"/>
    </xf>
    <xf numFmtId="177" fontId="10" fillId="8" borderId="26" xfId="33" applyNumberFormat="1" applyFont="1" applyFill="1" applyBorder="1" applyAlignment="1">
      <alignment vertical="center"/>
    </xf>
    <xf numFmtId="9" fontId="10" fillId="32" borderId="4" xfId="26" applyFont="1" applyFill="1" applyBorder="1" applyAlignment="1">
      <alignment vertical="center"/>
    </xf>
    <xf numFmtId="189" fontId="10" fillId="8" borderId="26" xfId="33" applyNumberFormat="1" applyFont="1" applyFill="1" applyBorder="1" applyAlignment="1">
      <alignment vertical="center"/>
    </xf>
    <xf numFmtId="195" fontId="10" fillId="8" borderId="1" xfId="26" applyNumberFormat="1" applyFont="1" applyFill="1" applyBorder="1" applyAlignment="1">
      <alignment vertical="center"/>
    </xf>
    <xf numFmtId="183" fontId="10" fillId="32" borderId="25" xfId="33" applyNumberFormat="1" applyFont="1" applyFill="1" applyBorder="1" applyAlignment="1">
      <alignment vertical="center"/>
    </xf>
    <xf numFmtId="187" fontId="10" fillId="32" borderId="25" xfId="26" applyNumberFormat="1" applyFont="1" applyFill="1" applyBorder="1" applyAlignment="1">
      <alignment vertical="center"/>
    </xf>
    <xf numFmtId="187" fontId="10" fillId="32" borderId="1" xfId="26" applyNumberFormat="1" applyFont="1" applyFill="1" applyBorder="1" applyAlignment="1">
      <alignment vertical="center"/>
    </xf>
    <xf numFmtId="9" fontId="10" fillId="32" borderId="1" xfId="26" applyFont="1" applyFill="1" applyBorder="1" applyAlignment="1">
      <alignment vertical="center"/>
    </xf>
    <xf numFmtId="178" fontId="10" fillId="32" borderId="1" xfId="26" applyNumberFormat="1" applyFont="1" applyFill="1" applyBorder="1" applyAlignment="1">
      <alignment vertical="center"/>
    </xf>
    <xf numFmtId="0" fontId="10" fillId="8" borderId="95" xfId="33" applyFont="1" applyFill="1" applyBorder="1" applyAlignment="1">
      <alignment horizontal="center" vertical="center"/>
    </xf>
    <xf numFmtId="187" fontId="10" fillId="8" borderId="93" xfId="26" applyNumberFormat="1" applyFont="1" applyFill="1" applyBorder="1" applyAlignment="1">
      <alignment horizontal="center" vertical="center"/>
    </xf>
    <xf numFmtId="187" fontId="10" fillId="8" borderId="96" xfId="33" applyNumberFormat="1" applyFont="1" applyFill="1" applyBorder="1" applyAlignment="1">
      <alignment vertical="center"/>
    </xf>
    <xf numFmtId="38" fontId="15" fillId="0" borderId="46" xfId="29" applyNumberFormat="1" applyFont="1" applyFill="1" applyBorder="1" applyAlignment="1">
      <alignment vertical="center"/>
    </xf>
    <xf numFmtId="3" fontId="10" fillId="8" borderId="0" xfId="33" applyNumberFormat="1" applyFont="1" applyFill="1"/>
    <xf numFmtId="0" fontId="35" fillId="0" borderId="1" xfId="33" applyFont="1" applyFill="1" applyBorder="1" applyAlignment="1">
      <alignment vertical="center"/>
    </xf>
    <xf numFmtId="0" fontId="35" fillId="0" borderId="77" xfId="33" applyFont="1" applyFill="1" applyBorder="1" applyAlignment="1">
      <alignment vertical="center"/>
    </xf>
    <xf numFmtId="0" fontId="35" fillId="0" borderId="26" xfId="33" applyFont="1" applyFill="1" applyBorder="1" applyAlignment="1">
      <alignment vertical="center"/>
    </xf>
    <xf numFmtId="0" fontId="11" fillId="0" borderId="26" xfId="33" applyFont="1" applyFill="1" applyBorder="1" applyAlignment="1">
      <alignment vertical="center"/>
    </xf>
    <xf numFmtId="0" fontId="14" fillId="0" borderId="26" xfId="33" applyFont="1" applyFill="1" applyBorder="1" applyAlignment="1">
      <alignment vertical="center"/>
    </xf>
    <xf numFmtId="0" fontId="11" fillId="0" borderId="1" xfId="33" applyFont="1" applyFill="1" applyBorder="1" applyAlignment="1">
      <alignment vertical="center"/>
    </xf>
    <xf numFmtId="0" fontId="11" fillId="0" borderId="22" xfId="33" applyFont="1" applyFill="1" applyBorder="1" applyAlignment="1">
      <alignment vertical="center"/>
    </xf>
    <xf numFmtId="0" fontId="18" fillId="8" borderId="72" xfId="33" applyFont="1" applyFill="1" applyBorder="1" applyAlignment="1">
      <alignment vertical="center"/>
    </xf>
    <xf numFmtId="0" fontId="26" fillId="8" borderId="0" xfId="33" applyFont="1" applyFill="1" applyBorder="1" applyAlignment="1">
      <alignment vertical="center"/>
    </xf>
    <xf numFmtId="0" fontId="18" fillId="8" borderId="97" xfId="33" applyFont="1" applyFill="1" applyBorder="1" applyAlignment="1">
      <alignment horizontal="center" vertical="center"/>
    </xf>
    <xf numFmtId="0" fontId="11" fillId="8" borderId="72" xfId="33" applyFont="1" applyFill="1" applyBorder="1" applyAlignment="1">
      <alignment vertical="center"/>
    </xf>
    <xf numFmtId="0" fontId="11" fillId="8" borderId="97" xfId="33" applyFont="1" applyFill="1" applyBorder="1" applyAlignment="1">
      <alignment horizontal="centerContinuous" vertical="center"/>
    </xf>
    <xf numFmtId="177" fontId="14" fillId="8" borderId="98" xfId="33" applyNumberFormat="1" applyFont="1" applyFill="1" applyBorder="1" applyAlignment="1">
      <alignment vertical="center"/>
    </xf>
    <xf numFmtId="0" fontId="16" fillId="8" borderId="99" xfId="33" applyFont="1" applyFill="1" applyBorder="1" applyAlignment="1">
      <alignment vertical="center" wrapText="1"/>
    </xf>
    <xf numFmtId="0" fontId="16" fillId="8" borderId="5" xfId="33" applyFont="1" applyFill="1" applyBorder="1" applyAlignment="1">
      <alignment vertical="center"/>
    </xf>
    <xf numFmtId="0" fontId="19" fillId="28" borderId="62" xfId="33" applyFont="1" applyFill="1" applyBorder="1" applyAlignment="1">
      <alignment horizontal="center" vertical="center"/>
    </xf>
    <xf numFmtId="0" fontId="19" fillId="28" borderId="100" xfId="33" applyFont="1" applyFill="1" applyBorder="1" applyAlignment="1">
      <alignment horizontal="center" vertical="center"/>
    </xf>
    <xf numFmtId="0" fontId="18" fillId="8" borderId="81" xfId="33" applyFont="1" applyFill="1" applyBorder="1" applyAlignment="1">
      <alignment vertical="center"/>
    </xf>
    <xf numFmtId="0" fontId="18" fillId="8" borderId="101" xfId="33" applyFont="1" applyFill="1" applyBorder="1" applyAlignment="1">
      <alignment vertical="center"/>
    </xf>
    <xf numFmtId="0" fontId="18" fillId="8" borderId="102" xfId="33" applyFont="1" applyFill="1" applyBorder="1" applyAlignment="1">
      <alignment vertical="center"/>
    </xf>
    <xf numFmtId="0" fontId="11" fillId="8" borderId="103" xfId="33" applyFont="1" applyFill="1" applyBorder="1" applyAlignment="1">
      <alignment vertical="center"/>
    </xf>
    <xf numFmtId="182" fontId="14" fillId="26" borderId="26" xfId="33" applyNumberFormat="1" applyFont="1" applyFill="1" applyBorder="1" applyAlignment="1">
      <alignment vertical="top" wrapText="1"/>
    </xf>
    <xf numFmtId="182" fontId="14" fillId="26" borderId="77" xfId="33" applyNumberFormat="1" applyFont="1" applyFill="1" applyBorder="1" applyAlignment="1">
      <alignment vertical="top" wrapText="1"/>
    </xf>
    <xf numFmtId="182" fontId="14" fillId="26" borderId="4" xfId="33" applyNumberFormat="1" applyFont="1" applyFill="1" applyBorder="1" applyAlignment="1">
      <alignment vertical="top" wrapText="1"/>
    </xf>
    <xf numFmtId="0" fontId="14" fillId="0" borderId="1" xfId="33" applyFont="1" applyFill="1" applyBorder="1" applyAlignment="1">
      <alignment vertical="center"/>
    </xf>
    <xf numFmtId="0" fontId="35" fillId="24" borderId="40" xfId="33" applyFont="1" applyFill="1" applyBorder="1" applyAlignment="1">
      <alignment vertical="center"/>
    </xf>
    <xf numFmtId="0" fontId="35" fillId="24" borderId="77" xfId="33" applyFont="1" applyFill="1" applyBorder="1" applyAlignment="1">
      <alignment vertical="center"/>
    </xf>
    <xf numFmtId="9" fontId="10" fillId="8" borderId="22" xfId="26" applyFont="1" applyFill="1" applyBorder="1" applyAlignment="1">
      <alignment vertical="center"/>
    </xf>
    <xf numFmtId="178" fontId="10" fillId="8" borderId="22" xfId="26" applyNumberFormat="1" applyFont="1" applyFill="1" applyBorder="1" applyAlignment="1">
      <alignment vertical="center"/>
    </xf>
    <xf numFmtId="0" fontId="11" fillId="33" borderId="1" xfId="33" applyFont="1" applyFill="1" applyBorder="1" applyAlignment="1">
      <alignment vertical="center"/>
    </xf>
    <xf numFmtId="176" fontId="10" fillId="33" borderId="1" xfId="33" applyNumberFormat="1" applyFont="1" applyFill="1" applyBorder="1" applyAlignment="1">
      <alignment vertical="center"/>
    </xf>
    <xf numFmtId="0" fontId="11" fillId="34" borderId="1" xfId="33" applyFont="1" applyFill="1" applyBorder="1" applyAlignment="1">
      <alignment vertical="center"/>
    </xf>
    <xf numFmtId="176" fontId="10" fillId="34" borderId="1" xfId="33" applyNumberFormat="1" applyFont="1" applyFill="1" applyBorder="1" applyAlignment="1">
      <alignment vertical="center"/>
    </xf>
    <xf numFmtId="176" fontId="10" fillId="31" borderId="22" xfId="33" applyNumberFormat="1" applyFont="1" applyFill="1" applyBorder="1" applyAlignment="1">
      <alignment vertical="center"/>
    </xf>
    <xf numFmtId="0" fontId="11" fillId="31" borderId="1" xfId="33" applyFont="1" applyFill="1" applyBorder="1" applyAlignment="1">
      <alignment vertical="center"/>
    </xf>
    <xf numFmtId="197" fontId="10" fillId="8" borderId="1" xfId="26" applyNumberFormat="1" applyFont="1" applyFill="1" applyBorder="1" applyAlignment="1">
      <alignment vertical="center"/>
    </xf>
    <xf numFmtId="9" fontId="10" fillId="8" borderId="1" xfId="26" applyNumberFormat="1" applyFont="1" applyFill="1" applyBorder="1" applyAlignment="1">
      <alignment vertical="center"/>
    </xf>
    <xf numFmtId="0" fontId="10" fillId="32" borderId="57" xfId="33" applyFont="1" applyFill="1" applyBorder="1" applyAlignment="1">
      <alignment vertical="center"/>
    </xf>
    <xf numFmtId="38" fontId="30" fillId="8" borderId="0" xfId="29" applyFont="1" applyFill="1" applyAlignment="1">
      <alignment vertical="center"/>
    </xf>
    <xf numFmtId="193" fontId="10" fillId="8" borderId="0" xfId="33" applyNumberFormat="1" applyFont="1" applyFill="1" applyAlignment="1">
      <alignment vertical="center"/>
    </xf>
    <xf numFmtId="0" fontId="14" fillId="11" borderId="104" xfId="33" applyFont="1" applyFill="1" applyBorder="1" applyAlignment="1">
      <alignment vertical="center"/>
    </xf>
    <xf numFmtId="0" fontId="14" fillId="35" borderId="41" xfId="33" applyFont="1" applyFill="1" applyBorder="1" applyAlignment="1">
      <alignment vertical="center"/>
    </xf>
    <xf numFmtId="0" fontId="10" fillId="35" borderId="0" xfId="33" applyFont="1" applyFill="1" applyBorder="1" applyAlignment="1">
      <alignment vertical="center"/>
    </xf>
    <xf numFmtId="0" fontId="11" fillId="35" borderId="74" xfId="33" applyFont="1" applyFill="1" applyBorder="1" applyAlignment="1">
      <alignment vertical="center" wrapText="1"/>
    </xf>
    <xf numFmtId="38" fontId="10" fillId="36" borderId="77" xfId="29" applyNumberFormat="1" applyFont="1" applyFill="1" applyBorder="1" applyAlignment="1">
      <alignment vertical="center"/>
    </xf>
    <xf numFmtId="38" fontId="10" fillId="37" borderId="77" xfId="29" applyNumberFormat="1" applyFont="1" applyFill="1" applyBorder="1" applyAlignment="1">
      <alignment vertical="center"/>
    </xf>
    <xf numFmtId="0" fontId="10" fillId="35" borderId="41" xfId="33" applyFont="1" applyFill="1" applyBorder="1" applyAlignment="1">
      <alignment vertical="center"/>
    </xf>
    <xf numFmtId="0" fontId="10" fillId="12" borderId="76" xfId="33" applyFont="1" applyFill="1" applyBorder="1" applyAlignment="1">
      <alignment vertical="center" wrapText="1"/>
    </xf>
    <xf numFmtId="38" fontId="10" fillId="21" borderId="4" xfId="29" applyNumberFormat="1" applyFont="1" applyFill="1" applyBorder="1" applyAlignment="1">
      <alignment vertical="center"/>
    </xf>
    <xf numFmtId="38" fontId="10" fillId="22" borderId="4" xfId="29" applyNumberFormat="1" applyFont="1" applyFill="1" applyBorder="1" applyAlignment="1">
      <alignment vertical="center"/>
    </xf>
    <xf numFmtId="40" fontId="10" fillId="12" borderId="4" xfId="29" applyNumberFormat="1" applyFont="1" applyFill="1" applyBorder="1" applyAlignment="1">
      <alignment vertical="center"/>
    </xf>
    <xf numFmtId="40" fontId="10" fillId="12" borderId="4" xfId="29" applyNumberFormat="1" applyFont="1" applyFill="1" applyBorder="1" applyAlignment="1">
      <alignment vertical="center" wrapText="1"/>
    </xf>
    <xf numFmtId="0" fontId="14" fillId="5" borderId="1" xfId="33" applyFont="1" applyFill="1" applyBorder="1" applyAlignment="1">
      <alignment vertical="center"/>
    </xf>
    <xf numFmtId="0" fontId="10" fillId="5" borderId="1" xfId="33" applyFont="1" applyFill="1" applyBorder="1" applyAlignment="1">
      <alignment vertical="center" wrapText="1"/>
    </xf>
    <xf numFmtId="38" fontId="10" fillId="5" borderId="1" xfId="29" applyNumberFormat="1" applyFont="1" applyFill="1" applyBorder="1" applyAlignment="1">
      <alignment vertical="center"/>
    </xf>
    <xf numFmtId="40" fontId="10" fillId="5" borderId="1" xfId="29" applyNumberFormat="1" applyFont="1" applyFill="1" applyBorder="1" applyAlignment="1">
      <alignment vertical="center"/>
    </xf>
    <xf numFmtId="40" fontId="10" fillId="5" borderId="1" xfId="29" applyNumberFormat="1" applyFont="1" applyFill="1" applyBorder="1" applyAlignment="1">
      <alignment vertical="center" wrapText="1"/>
    </xf>
    <xf numFmtId="0" fontId="10" fillId="11" borderId="105" xfId="33" applyFont="1" applyFill="1" applyBorder="1" applyAlignment="1">
      <alignment vertical="center"/>
    </xf>
    <xf numFmtId="0" fontId="10" fillId="4" borderId="50" xfId="33" applyFont="1" applyFill="1" applyBorder="1" applyAlignment="1">
      <alignment vertical="center"/>
    </xf>
    <xf numFmtId="0" fontId="11" fillId="8" borderId="106" xfId="33" applyFont="1" applyFill="1" applyBorder="1" applyAlignment="1">
      <alignment vertical="center" wrapText="1"/>
    </xf>
    <xf numFmtId="38" fontId="10" fillId="16" borderId="106" xfId="29" applyNumberFormat="1" applyFont="1" applyFill="1" applyBorder="1" applyAlignment="1">
      <alignment vertical="center"/>
    </xf>
    <xf numFmtId="38" fontId="10" fillId="17" borderId="106" xfId="29" applyNumberFormat="1" applyFont="1" applyFill="1" applyBorder="1" applyAlignment="1">
      <alignment vertical="center"/>
    </xf>
    <xf numFmtId="40" fontId="10" fillId="8" borderId="106" xfId="29" applyNumberFormat="1" applyFont="1" applyFill="1" applyBorder="1" applyAlignment="1">
      <alignment vertical="center"/>
    </xf>
    <xf numFmtId="40" fontId="10" fillId="8" borderId="106" xfId="29" applyNumberFormat="1" applyFont="1" applyFill="1" applyBorder="1" applyAlignment="1">
      <alignment vertical="center" wrapText="1"/>
    </xf>
    <xf numFmtId="0" fontId="14" fillId="38" borderId="32" xfId="33" applyFont="1" applyFill="1" applyBorder="1" applyAlignment="1">
      <alignment vertical="center"/>
    </xf>
    <xf numFmtId="40" fontId="10" fillId="35" borderId="77" xfId="29" applyNumberFormat="1" applyFont="1" applyFill="1" applyBorder="1" applyAlignment="1">
      <alignment vertical="center" wrapText="1"/>
    </xf>
    <xf numFmtId="40" fontId="10" fillId="8" borderId="107" xfId="29" applyNumberFormat="1" applyFont="1" applyFill="1" applyBorder="1" applyAlignment="1">
      <alignment vertical="center" wrapText="1"/>
    </xf>
    <xf numFmtId="38" fontId="10" fillId="31" borderId="1" xfId="29" applyNumberFormat="1" applyFont="1" applyFill="1" applyBorder="1" applyAlignment="1">
      <alignment vertical="center"/>
    </xf>
    <xf numFmtId="38" fontId="10" fillId="12" borderId="1" xfId="29" applyNumberFormat="1" applyFont="1" applyFill="1" applyBorder="1" applyAlignment="1">
      <alignment vertical="center"/>
    </xf>
    <xf numFmtId="40" fontId="10" fillId="12" borderId="1" xfId="29" applyNumberFormat="1" applyFont="1" applyFill="1" applyBorder="1" applyAlignment="1">
      <alignment vertical="center"/>
    </xf>
    <xf numFmtId="40" fontId="10" fillId="5" borderId="16" xfId="29" applyNumberFormat="1" applyFont="1" applyFill="1" applyBorder="1" applyAlignment="1">
      <alignment vertical="center"/>
    </xf>
    <xf numFmtId="40" fontId="10" fillId="12" borderId="16" xfId="29" applyNumberFormat="1" applyFont="1" applyFill="1" applyBorder="1" applyAlignment="1">
      <alignment vertical="center"/>
    </xf>
    <xf numFmtId="0" fontId="11" fillId="28" borderId="29" xfId="33" applyFont="1" applyFill="1" applyBorder="1" applyAlignment="1">
      <alignment horizontal="center" vertical="center"/>
    </xf>
    <xf numFmtId="40" fontId="10" fillId="5" borderId="3" xfId="29" applyNumberFormat="1" applyFont="1" applyFill="1" applyBorder="1" applyAlignment="1">
      <alignment vertical="center" wrapText="1"/>
    </xf>
    <xf numFmtId="40" fontId="10" fillId="12" borderId="3" xfId="29" applyNumberFormat="1" applyFont="1" applyFill="1" applyBorder="1" applyAlignment="1">
      <alignment vertical="center" wrapText="1"/>
    </xf>
    <xf numFmtId="40" fontId="15" fillId="8" borderId="108" xfId="29" applyNumberFormat="1" applyFont="1" applyFill="1" applyBorder="1" applyAlignment="1">
      <alignment vertical="center" wrapText="1"/>
    </xf>
    <xf numFmtId="38" fontId="10" fillId="37" borderId="4" xfId="29" applyNumberFormat="1" applyFont="1" applyFill="1" applyBorder="1" applyAlignment="1">
      <alignment vertical="center"/>
    </xf>
    <xf numFmtId="38" fontId="10" fillId="37" borderId="40" xfId="29" applyNumberFormat="1" applyFont="1" applyFill="1" applyBorder="1" applyAlignment="1">
      <alignment vertical="center"/>
    </xf>
    <xf numFmtId="38" fontId="10" fillId="37" borderId="109" xfId="29" applyNumberFormat="1" applyFont="1" applyFill="1" applyBorder="1" applyAlignment="1">
      <alignment vertical="center"/>
    </xf>
    <xf numFmtId="40" fontId="10" fillId="8" borderId="110" xfId="29" applyNumberFormat="1" applyFont="1" applyFill="1" applyBorder="1" applyAlignment="1">
      <alignment vertical="center"/>
    </xf>
    <xf numFmtId="40" fontId="10" fillId="8" borderId="111" xfId="29" applyNumberFormat="1" applyFont="1" applyFill="1" applyBorder="1" applyAlignment="1">
      <alignment vertical="center" wrapText="1"/>
    </xf>
    <xf numFmtId="176" fontId="10" fillId="31" borderId="4" xfId="33" applyNumberFormat="1" applyFont="1" applyFill="1" applyBorder="1" applyAlignment="1">
      <alignment vertical="center"/>
    </xf>
    <xf numFmtId="9" fontId="10" fillId="8" borderId="0" xfId="33" applyNumberFormat="1" applyFont="1" applyFill="1" applyBorder="1" applyAlignment="1">
      <alignment vertical="center"/>
    </xf>
    <xf numFmtId="38" fontId="10" fillId="8" borderId="0" xfId="29" applyFont="1" applyFill="1" applyBorder="1" applyAlignment="1">
      <alignment vertical="center"/>
    </xf>
    <xf numFmtId="0" fontId="10" fillId="26" borderId="0" xfId="33" applyFont="1" applyFill="1"/>
    <xf numFmtId="38" fontId="10" fillId="26" borderId="0" xfId="29" applyFont="1" applyFill="1" applyBorder="1" applyAlignment="1">
      <alignment vertical="center"/>
    </xf>
    <xf numFmtId="183" fontId="10" fillId="26" borderId="0" xfId="33" applyNumberFormat="1" applyFont="1" applyFill="1" applyBorder="1" applyAlignment="1">
      <alignment vertical="center"/>
    </xf>
    <xf numFmtId="183" fontId="10" fillId="26" borderId="0" xfId="33" applyNumberFormat="1" applyFont="1" applyFill="1"/>
    <xf numFmtId="0" fontId="11" fillId="31" borderId="26" xfId="33" applyFont="1" applyFill="1" applyBorder="1" applyAlignment="1">
      <alignment vertical="center"/>
    </xf>
    <xf numFmtId="176" fontId="10" fillId="31" borderId="26" xfId="33" applyNumberFormat="1" applyFont="1" applyFill="1" applyBorder="1" applyAlignment="1">
      <alignment vertical="center"/>
    </xf>
    <xf numFmtId="0" fontId="11" fillId="38" borderId="22" xfId="33" applyFont="1" applyFill="1" applyBorder="1" applyAlignment="1">
      <alignment vertical="center"/>
    </xf>
    <xf numFmtId="176" fontId="10" fillId="38" borderId="22" xfId="33" applyNumberFormat="1" applyFont="1" applyFill="1" applyBorder="1" applyAlignment="1">
      <alignment vertical="center"/>
    </xf>
    <xf numFmtId="0" fontId="11" fillId="8" borderId="26" xfId="33" applyFont="1" applyFill="1" applyBorder="1" applyAlignment="1">
      <alignment vertical="center"/>
    </xf>
    <xf numFmtId="9" fontId="10" fillId="8" borderId="26" xfId="33" applyNumberFormat="1" applyFont="1" applyFill="1" applyBorder="1" applyAlignment="1">
      <alignment vertical="center"/>
    </xf>
    <xf numFmtId="178" fontId="10" fillId="8" borderId="26" xfId="33" applyNumberFormat="1" applyFont="1" applyFill="1" applyBorder="1" applyAlignment="1">
      <alignment vertical="center"/>
    </xf>
    <xf numFmtId="38" fontId="10" fillId="8" borderId="26" xfId="29" applyFont="1" applyFill="1" applyBorder="1" applyAlignment="1">
      <alignment vertical="center"/>
    </xf>
    <xf numFmtId="183" fontId="10" fillId="8" borderId="26" xfId="33" applyNumberFormat="1" applyFont="1" applyFill="1" applyBorder="1" applyAlignment="1">
      <alignment vertical="center"/>
    </xf>
    <xf numFmtId="183" fontId="10" fillId="31" borderId="26" xfId="33" applyNumberFormat="1" applyFont="1" applyFill="1" applyBorder="1" applyAlignment="1">
      <alignment vertical="center"/>
    </xf>
    <xf numFmtId="31" fontId="0" fillId="26" borderId="0" xfId="0" applyNumberFormat="1" applyFont="1" applyFill="1" applyAlignment="1">
      <alignment horizontal="right" vertical="center"/>
    </xf>
    <xf numFmtId="0" fontId="42" fillId="30" borderId="1" xfId="34" applyFont="1" applyFill="1" applyBorder="1">
      <alignment vertical="center"/>
    </xf>
    <xf numFmtId="0" fontId="42" fillId="30" borderId="1" xfId="34" applyFont="1" applyFill="1" applyBorder="1" applyAlignment="1">
      <alignment horizontal="right" vertical="center"/>
    </xf>
    <xf numFmtId="0" fontId="42" fillId="30" borderId="1" xfId="34" applyFont="1" applyFill="1" applyBorder="1" applyAlignment="1">
      <alignment horizontal="center" vertical="center"/>
    </xf>
    <xf numFmtId="38" fontId="42" fillId="30" borderId="16" xfId="29" applyFont="1" applyFill="1" applyBorder="1" applyAlignment="1">
      <alignment horizontal="right" vertical="center"/>
    </xf>
    <xf numFmtId="0" fontId="42" fillId="30" borderId="16" xfId="34" applyFont="1" applyFill="1" applyBorder="1" applyAlignment="1">
      <alignment horizontal="right" vertical="center"/>
    </xf>
    <xf numFmtId="0" fontId="42" fillId="26" borderId="1" xfId="34" applyFont="1" applyFill="1" applyBorder="1" applyAlignment="1">
      <alignment horizontal="center" vertical="center"/>
    </xf>
    <xf numFmtId="0" fontId="42" fillId="30" borderId="0" xfId="34" applyFont="1" applyFill="1">
      <alignment vertical="center"/>
    </xf>
    <xf numFmtId="0" fontId="42" fillId="30" borderId="0" xfId="34" applyFont="1" applyFill="1" applyBorder="1" applyAlignment="1">
      <alignment vertical="center"/>
    </xf>
    <xf numFmtId="3" fontId="42" fillId="30" borderId="1" xfId="34" applyNumberFormat="1" applyFont="1" applyFill="1" applyBorder="1">
      <alignment vertical="center"/>
    </xf>
    <xf numFmtId="177" fontId="19" fillId="13" borderId="16" xfId="33" applyNumberFormat="1" applyFont="1" applyFill="1" applyBorder="1" applyAlignment="1">
      <alignment vertical="center"/>
    </xf>
    <xf numFmtId="177" fontId="19" fillId="8" borderId="112" xfId="33" applyNumberFormat="1" applyFont="1" applyFill="1" applyBorder="1" applyAlignment="1">
      <alignment vertical="center"/>
    </xf>
    <xf numFmtId="177" fontId="19" fillId="13" borderId="34" xfId="33" applyNumberFormat="1" applyFont="1" applyFill="1" applyBorder="1" applyAlignment="1">
      <alignment vertical="center"/>
    </xf>
    <xf numFmtId="177" fontId="19" fillId="8" borderId="18" xfId="33" applyNumberFormat="1" applyFont="1" applyFill="1" applyBorder="1" applyAlignment="1">
      <alignment vertical="center"/>
    </xf>
    <xf numFmtId="177" fontId="19" fillId="13" borderId="3" xfId="33" applyNumberFormat="1" applyFont="1" applyFill="1" applyBorder="1" applyAlignment="1">
      <alignment vertical="center"/>
    </xf>
    <xf numFmtId="177" fontId="19" fillId="8" borderId="113" xfId="33" applyNumberFormat="1" applyFont="1" applyFill="1" applyBorder="1" applyAlignment="1">
      <alignment vertical="center"/>
    </xf>
    <xf numFmtId="187" fontId="10" fillId="8" borderId="16" xfId="26" applyNumberFormat="1" applyFont="1" applyFill="1" applyBorder="1" applyAlignment="1">
      <alignment horizontal="right" vertical="center"/>
    </xf>
    <xf numFmtId="187" fontId="10" fillId="8" borderId="114" xfId="26" applyNumberFormat="1" applyFont="1" applyFill="1" applyBorder="1" applyAlignment="1">
      <alignment horizontal="right" vertical="center"/>
    </xf>
    <xf numFmtId="187" fontId="10" fillId="8" borderId="112" xfId="26" applyNumberFormat="1" applyFont="1" applyFill="1" applyBorder="1" applyAlignment="1">
      <alignment horizontal="right" vertical="center"/>
    </xf>
    <xf numFmtId="0" fontId="10" fillId="5" borderId="43" xfId="33" applyFont="1" applyFill="1" applyBorder="1" applyAlignment="1">
      <alignment horizontal="center" vertical="center"/>
    </xf>
    <xf numFmtId="178" fontId="10" fillId="8" borderId="34" xfId="33" applyNumberFormat="1" applyFont="1" applyFill="1" applyBorder="1" applyAlignment="1">
      <alignment vertical="center"/>
    </xf>
    <xf numFmtId="187" fontId="10" fillId="8" borderId="34" xfId="26" applyNumberFormat="1" applyFont="1" applyFill="1" applyBorder="1" applyAlignment="1">
      <alignment horizontal="right" vertical="center"/>
    </xf>
    <xf numFmtId="187" fontId="10" fillId="8" borderId="115" xfId="26" applyNumberFormat="1" applyFont="1" applyFill="1" applyBorder="1" applyAlignment="1">
      <alignment horizontal="right" vertical="center"/>
    </xf>
    <xf numFmtId="187" fontId="10" fillId="8" borderId="18" xfId="26" applyNumberFormat="1" applyFont="1" applyFill="1" applyBorder="1" applyAlignment="1">
      <alignment horizontal="right" vertical="center"/>
    </xf>
    <xf numFmtId="187" fontId="10" fillId="8" borderId="3" xfId="26" applyNumberFormat="1" applyFont="1" applyFill="1" applyBorder="1" applyAlignment="1">
      <alignment horizontal="right" vertical="center"/>
    </xf>
    <xf numFmtId="187" fontId="10" fillId="8" borderId="116" xfId="26" applyNumberFormat="1" applyFont="1" applyFill="1" applyBorder="1" applyAlignment="1">
      <alignment horizontal="right" vertical="center"/>
    </xf>
    <xf numFmtId="187" fontId="10" fillId="8" borderId="113" xfId="26" applyNumberFormat="1" applyFont="1" applyFill="1" applyBorder="1" applyAlignment="1">
      <alignment horizontal="right" vertical="center"/>
    </xf>
    <xf numFmtId="187" fontId="10" fillId="8" borderId="50" xfId="26" applyNumberFormat="1" applyFont="1" applyFill="1" applyBorder="1" applyAlignment="1">
      <alignment horizontal="right" vertical="center"/>
    </xf>
    <xf numFmtId="187" fontId="10" fillId="8" borderId="108" xfId="26" applyNumberFormat="1" applyFont="1" applyFill="1" applyBorder="1" applyAlignment="1">
      <alignment horizontal="right" vertical="center"/>
    </xf>
    <xf numFmtId="187" fontId="10" fillId="8" borderId="114" xfId="33" applyNumberFormat="1" applyFont="1" applyFill="1" applyBorder="1" applyAlignment="1">
      <alignment vertical="center"/>
    </xf>
    <xf numFmtId="187" fontId="10" fillId="8" borderId="3" xfId="33" applyNumberFormat="1" applyFont="1" applyFill="1" applyBorder="1" applyAlignment="1">
      <alignment vertical="center"/>
    </xf>
    <xf numFmtId="187" fontId="10" fillId="8" borderId="116" xfId="33" applyNumberFormat="1" applyFont="1" applyFill="1" applyBorder="1" applyAlignment="1">
      <alignment vertical="center"/>
    </xf>
    <xf numFmtId="187" fontId="10" fillId="8" borderId="108" xfId="33" applyNumberFormat="1" applyFont="1" applyFill="1" applyBorder="1" applyAlignment="1">
      <alignment vertical="center"/>
    </xf>
    <xf numFmtId="0" fontId="7" fillId="30" borderId="1" xfId="28" applyFill="1" applyBorder="1" applyAlignment="1" applyProtection="1">
      <alignment vertical="center"/>
    </xf>
    <xf numFmtId="0" fontId="14" fillId="26" borderId="0" xfId="33" applyFont="1" applyFill="1" applyBorder="1" applyAlignment="1">
      <alignment vertical="center"/>
    </xf>
    <xf numFmtId="38" fontId="14" fillId="27" borderId="77" xfId="29" applyNumberFormat="1" applyFont="1" applyFill="1" applyBorder="1" applyAlignment="1">
      <alignment horizontal="right" vertical="center"/>
    </xf>
    <xf numFmtId="38" fontId="10" fillId="39" borderId="77" xfId="29" applyNumberFormat="1" applyFont="1" applyFill="1" applyBorder="1" applyAlignment="1">
      <alignment vertical="center"/>
    </xf>
    <xf numFmtId="40" fontId="10" fillId="26" borderId="77" xfId="29" applyNumberFormat="1" applyFont="1" applyFill="1" applyBorder="1" applyAlignment="1">
      <alignment vertical="center"/>
    </xf>
    <xf numFmtId="40" fontId="10" fillId="26" borderId="33" xfId="29" applyNumberFormat="1" applyFont="1" applyFill="1" applyBorder="1" applyAlignment="1">
      <alignment vertical="center"/>
    </xf>
    <xf numFmtId="40" fontId="10" fillId="26" borderId="83" xfId="29" applyNumberFormat="1" applyFont="1" applyFill="1" applyBorder="1" applyAlignment="1">
      <alignment vertical="center" wrapText="1"/>
    </xf>
    <xf numFmtId="0" fontId="10" fillId="38" borderId="77" xfId="33" applyFont="1" applyFill="1" applyBorder="1" applyAlignment="1">
      <alignment vertical="center"/>
    </xf>
    <xf numFmtId="0" fontId="11" fillId="8" borderId="105" xfId="33" applyFont="1" applyFill="1" applyBorder="1" applyAlignment="1">
      <alignment vertical="center"/>
    </xf>
    <xf numFmtId="40" fontId="10" fillId="26" borderId="77" xfId="29" applyNumberFormat="1" applyFont="1" applyFill="1" applyBorder="1" applyAlignment="1">
      <alignment vertical="center" wrapText="1"/>
    </xf>
    <xf numFmtId="40" fontId="10" fillId="12" borderId="83" xfId="29" applyNumberFormat="1" applyFont="1" applyFill="1" applyBorder="1" applyAlignment="1">
      <alignment vertical="center" wrapText="1"/>
    </xf>
    <xf numFmtId="0" fontId="10" fillId="5" borderId="62" xfId="33" applyFont="1" applyFill="1" applyBorder="1" applyAlignment="1">
      <alignment vertical="center"/>
    </xf>
    <xf numFmtId="0" fontId="10" fillId="8" borderId="81" xfId="33" applyFont="1" applyFill="1" applyBorder="1" applyAlignment="1">
      <alignment horizontal="center" vertical="center"/>
    </xf>
    <xf numFmtId="0" fontId="10" fillId="8" borderId="101" xfId="33" applyFont="1" applyFill="1" applyBorder="1" applyAlignment="1">
      <alignment horizontal="center" vertical="center"/>
    </xf>
    <xf numFmtId="0" fontId="10" fillId="8" borderId="5" xfId="33" applyFont="1" applyFill="1" applyBorder="1" applyAlignment="1">
      <alignment horizontal="center" vertical="center" wrapText="1"/>
    </xf>
    <xf numFmtId="0" fontId="10" fillId="8" borderId="5" xfId="33" applyFont="1" applyFill="1" applyBorder="1" applyAlignment="1">
      <alignment horizontal="center" vertical="center"/>
    </xf>
    <xf numFmtId="0" fontId="10" fillId="8" borderId="117" xfId="33" applyFont="1" applyFill="1" applyBorder="1" applyAlignment="1">
      <alignment horizontal="centerContinuous" vertical="center"/>
    </xf>
    <xf numFmtId="0" fontId="10" fillId="8" borderId="118" xfId="33" applyFont="1" applyFill="1" applyBorder="1" applyAlignment="1">
      <alignment horizontal="center" vertical="center"/>
    </xf>
    <xf numFmtId="0" fontId="10" fillId="35" borderId="119" xfId="33" applyFont="1" applyFill="1" applyBorder="1" applyAlignment="1">
      <alignment vertical="center"/>
    </xf>
    <xf numFmtId="0" fontId="19" fillId="28" borderId="68" xfId="33" applyFont="1" applyFill="1" applyBorder="1" applyAlignment="1">
      <alignment horizontal="center" vertical="center" wrapText="1"/>
    </xf>
    <xf numFmtId="0" fontId="14" fillId="40" borderId="120" xfId="33" applyFont="1" applyFill="1" applyBorder="1" applyAlignment="1">
      <alignment vertical="center"/>
    </xf>
    <xf numFmtId="0" fontId="14" fillId="40" borderId="115" xfId="33" applyFont="1" applyFill="1" applyBorder="1" applyAlignment="1">
      <alignment vertical="center"/>
    </xf>
    <xf numFmtId="38" fontId="14" fillId="41" borderId="22" xfId="29" applyNumberFormat="1" applyFont="1" applyFill="1" applyBorder="1" applyAlignment="1">
      <alignment horizontal="right" vertical="center"/>
    </xf>
    <xf numFmtId="38" fontId="10" fillId="42" borderId="22" xfId="29" applyNumberFormat="1" applyFont="1" applyFill="1" applyBorder="1" applyAlignment="1">
      <alignment vertical="center"/>
    </xf>
    <xf numFmtId="40" fontId="10" fillId="40" borderId="22" xfId="29" applyNumberFormat="1" applyFont="1" applyFill="1" applyBorder="1" applyAlignment="1">
      <alignment vertical="center"/>
    </xf>
    <xf numFmtId="40" fontId="10" fillId="40" borderId="22" xfId="29" applyNumberFormat="1" applyFont="1" applyFill="1" applyBorder="1" applyAlignment="1">
      <alignment vertical="center" wrapText="1"/>
    </xf>
    <xf numFmtId="38" fontId="14" fillId="41" borderId="77" xfId="29" applyNumberFormat="1" applyFont="1" applyFill="1" applyBorder="1" applyAlignment="1">
      <alignment horizontal="right" vertical="center"/>
    </xf>
    <xf numFmtId="40" fontId="10" fillId="40" borderId="77" xfId="29" applyNumberFormat="1" applyFont="1" applyFill="1" applyBorder="1" applyAlignment="1">
      <alignment vertical="center"/>
    </xf>
    <xf numFmtId="0" fontId="11" fillId="40" borderId="22" xfId="33" applyFont="1" applyFill="1" applyBorder="1" applyAlignment="1">
      <alignment vertical="center"/>
    </xf>
    <xf numFmtId="176" fontId="10" fillId="40" borderId="22" xfId="33" applyNumberFormat="1" applyFont="1" applyFill="1" applyBorder="1" applyAlignment="1">
      <alignment vertical="center"/>
    </xf>
    <xf numFmtId="0" fontId="11" fillId="43" borderId="1" xfId="33" applyFont="1" applyFill="1" applyBorder="1" applyAlignment="1">
      <alignment vertical="center"/>
    </xf>
    <xf numFmtId="176" fontId="10" fillId="43" borderId="1" xfId="33" applyNumberFormat="1" applyFont="1" applyFill="1" applyBorder="1" applyAlignment="1">
      <alignment vertical="center"/>
    </xf>
    <xf numFmtId="178" fontId="10" fillId="8" borderId="22" xfId="33" applyNumberFormat="1" applyFont="1" applyFill="1" applyBorder="1" applyAlignment="1">
      <alignment vertical="center"/>
    </xf>
    <xf numFmtId="0" fontId="11" fillId="43" borderId="26" xfId="33" applyFont="1" applyFill="1" applyBorder="1" applyAlignment="1">
      <alignment vertical="center"/>
    </xf>
    <xf numFmtId="191" fontId="10" fillId="8" borderId="22" xfId="26" applyNumberFormat="1" applyFont="1" applyFill="1" applyBorder="1" applyAlignment="1">
      <alignment vertical="center"/>
    </xf>
    <xf numFmtId="176" fontId="10" fillId="8" borderId="77" xfId="33" applyNumberFormat="1" applyFont="1" applyFill="1" applyBorder="1" applyAlignment="1">
      <alignment vertical="center"/>
    </xf>
    <xf numFmtId="0" fontId="11" fillId="38" borderId="26" xfId="33" applyFont="1" applyFill="1" applyBorder="1" applyAlignment="1">
      <alignment vertical="center"/>
    </xf>
    <xf numFmtId="176" fontId="10" fillId="38" borderId="26" xfId="33" applyNumberFormat="1" applyFont="1" applyFill="1" applyBorder="1" applyAlignment="1">
      <alignment vertical="center"/>
    </xf>
  </cellXfs>
  <cellStyles count="36">
    <cellStyle name="2x indented GHG Textfiels" xfId="1"/>
    <cellStyle name="5x indented GHG Textfiels" xfId="2"/>
    <cellStyle name="AggblueCels_1x" xfId="3"/>
    <cellStyle name="AggBoldCells" xfId="4"/>
    <cellStyle name="AggCels" xfId="5"/>
    <cellStyle name="AggOrange" xfId="6"/>
    <cellStyle name="AggOrange9" xfId="7"/>
    <cellStyle name="AggOrangeRBorder" xfId="8"/>
    <cellStyle name="Bold GHG Numbers (0.00)" xfId="9"/>
    <cellStyle name="Constants" xfId="10"/>
    <cellStyle name="CustomizationCells" xfId="11"/>
    <cellStyle name="CustomizationGreenCells" xfId="12"/>
    <cellStyle name="DocBox_EmptyRow" xfId="13"/>
    <cellStyle name="Empty_B_border" xfId="14"/>
    <cellStyle name="Headline" xfId="15"/>
    <cellStyle name="InputCells" xfId="16"/>
    <cellStyle name="InputCells12_RBBorder" xfId="17"/>
    <cellStyle name="Normal GHG Numbers (0.00)" xfId="18"/>
    <cellStyle name="Normal GHG Textfiels Bold" xfId="19"/>
    <cellStyle name="Normal GHG whole table" xfId="20"/>
    <cellStyle name="Normal GHG-Shade" xfId="21"/>
    <cellStyle name="Normal_HELP" xfId="22"/>
    <cellStyle name="Pattern" xfId="23"/>
    <cellStyle name="Shade_R_border" xfId="24"/>
    <cellStyle name="Обычный_2++_CRFReport-template" xfId="25"/>
    <cellStyle name="パーセント" xfId="26" builtinId="5"/>
    <cellStyle name="パーセント 2" xfId="27"/>
    <cellStyle name="ハイパーリンク" xfId="28" builtinId="8"/>
    <cellStyle name="桁区切り" xfId="29" builtinId="6"/>
    <cellStyle name="標準" xfId="0" builtinId="0"/>
    <cellStyle name="標準 2" xfId="30"/>
    <cellStyle name="標準 3" xfId="31"/>
    <cellStyle name="標準_6gasデータ2001p" xfId="32"/>
    <cellStyle name="標準_6gasデータ2001q" xfId="33"/>
    <cellStyle name="標準_単位" xfId="34"/>
    <cellStyle name="未定義" xfId="3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externalLink" Target="externalLinks/externalLink7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externalLink" Target="externalLinks/externalLink6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5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8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Relationship Id="rId22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tx>
        <c:rich>
          <a:bodyPr/>
          <a:lstStyle/>
          <a:p>
            <a:pPr>
              <a:defRPr/>
            </a:pPr>
            <a:r>
              <a:rPr lang="ja-JP" altLang="en-US" sz="1600" b="1" i="0" baseline="0"/>
              <a:t>温室効果ガス</a:t>
            </a:r>
            <a:r>
              <a:rPr lang="ja-JP" altLang="ja-JP" sz="1600" b="1" i="0" baseline="0"/>
              <a:t>排出量の推移</a:t>
            </a:r>
            <a:r>
              <a:rPr lang="ja-JP" altLang="en-US" sz="1600" b="1" i="0" baseline="0"/>
              <a:t>（</a:t>
            </a:r>
            <a:r>
              <a:rPr lang="en-US" altLang="ja-JP" sz="1600" b="1" i="0" u="none" strike="noStrike" baseline="0">
                <a:effectLst/>
              </a:rPr>
              <a:t>1990-2013</a:t>
            </a:r>
            <a:r>
              <a:rPr lang="ja-JP" altLang="ja-JP" sz="1600" b="1" i="0" u="none" strike="noStrike" baseline="0">
                <a:effectLst/>
              </a:rPr>
              <a:t>年度</a:t>
            </a:r>
            <a:r>
              <a:rPr lang="ja-JP" altLang="en-US" sz="1600" b="1" i="0" u="none" strike="noStrike" baseline="0">
                <a:effectLst/>
              </a:rPr>
              <a:t>（</a:t>
            </a:r>
            <a:r>
              <a:rPr lang="ja-JP" altLang="ja-JP" sz="1600" b="1" i="0" u="none" strike="noStrike" baseline="0">
                <a:effectLst/>
              </a:rPr>
              <a:t>速報値</a:t>
            </a:r>
            <a:r>
              <a:rPr lang="ja-JP" altLang="en-US" sz="1600" b="1" i="0" u="none" strike="noStrike" baseline="0">
                <a:effectLst/>
              </a:rPr>
              <a:t>））</a:t>
            </a:r>
            <a:endParaRPr lang="ja-JP" altLang="ja-JP" sz="1600"/>
          </a:p>
        </c:rich>
      </c:tx>
    </c:title>
    <c:plotArea>
      <c:layout>
        <c:manualLayout>
          <c:layoutTarget val="inner"/>
          <c:xMode val="edge"/>
          <c:yMode val="edge"/>
          <c:x val="0.1276390526999954"/>
          <c:y val="0.1304348614112194"/>
          <c:w val="0.67571920305752109"/>
          <c:h val="0.68851548076130031"/>
        </c:manualLayout>
      </c:layout>
      <c:barChart>
        <c:barDir val="col"/>
        <c:grouping val="stacked"/>
        <c:ser>
          <c:idx val="0"/>
          <c:order val="0"/>
          <c:tx>
            <c:strRef>
              <c:f>'1) Total'!$T$6</c:f>
              <c:strCache>
                <c:ptCount val="1"/>
                <c:pt idx="0">
                  <c:v>CO2 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tx1"/>
              </a:solidFill>
            </a:ln>
          </c:spPr>
          <c:cat>
            <c:strRef>
              <c:f>'1) Total'!$Z$5:$AX$5</c:f>
              <c:strCache>
                <c:ptCount val="25"/>
                <c:pt idx="1">
                  <c:v>1990</c:v>
                </c:pt>
                <c:pt idx="2">
                  <c:v>1991</c:v>
                </c:pt>
                <c:pt idx="3">
                  <c:v>1992</c:v>
                </c:pt>
                <c:pt idx="4">
                  <c:v>1993</c:v>
                </c:pt>
                <c:pt idx="5">
                  <c:v>1994</c:v>
                </c:pt>
                <c:pt idx="6">
                  <c:v>1995</c:v>
                </c:pt>
                <c:pt idx="7">
                  <c:v>1996</c:v>
                </c:pt>
                <c:pt idx="8">
                  <c:v>1997</c:v>
                </c:pt>
                <c:pt idx="9">
                  <c:v>1998</c:v>
                </c:pt>
                <c:pt idx="10">
                  <c:v>1999</c:v>
                </c:pt>
                <c:pt idx="11">
                  <c:v>2000</c:v>
                </c:pt>
                <c:pt idx="12">
                  <c:v>2001</c:v>
                </c:pt>
                <c:pt idx="13">
                  <c:v>2002</c:v>
                </c:pt>
                <c:pt idx="14">
                  <c:v>2003</c:v>
                </c:pt>
                <c:pt idx="15">
                  <c:v>2004</c:v>
                </c:pt>
                <c:pt idx="16">
                  <c:v>2005</c:v>
                </c:pt>
                <c:pt idx="17">
                  <c:v>2006</c:v>
                </c:pt>
                <c:pt idx="18">
                  <c:v>2007</c:v>
                </c:pt>
                <c:pt idx="19">
                  <c:v>2008</c:v>
                </c:pt>
                <c:pt idx="20">
                  <c:v>2009</c:v>
                </c:pt>
                <c:pt idx="21">
                  <c:v>2010</c:v>
                </c:pt>
                <c:pt idx="22">
                  <c:v>2011</c:v>
                </c:pt>
                <c:pt idx="23">
                  <c:v>2012</c:v>
                </c:pt>
                <c:pt idx="24">
                  <c:v>2013
（速報値）</c:v>
                </c:pt>
              </c:strCache>
            </c:strRef>
          </c:cat>
          <c:val>
            <c:numRef>
              <c:f>'1) Total'!$Z$6:$AX$6</c:f>
              <c:numCache>
                <c:formatCode>#,##0.0_ </c:formatCode>
                <c:ptCount val="25"/>
                <c:pt idx="1">
                  <c:v>1154.4161260179035</c:v>
                </c:pt>
                <c:pt idx="2">
                  <c:v>1163.599455594132</c:v>
                </c:pt>
                <c:pt idx="3">
                  <c:v>1172.3000020572399</c:v>
                </c:pt>
                <c:pt idx="4">
                  <c:v>1164.6752244185157</c:v>
                </c:pt>
                <c:pt idx="5">
                  <c:v>1224.8013986612523</c:v>
                </c:pt>
                <c:pt idx="6">
                  <c:v>1238.4483307834282</c:v>
                </c:pt>
                <c:pt idx="7">
                  <c:v>1251.7446528058344</c:v>
                </c:pt>
                <c:pt idx="8">
                  <c:v>1247.5472893156964</c:v>
                </c:pt>
                <c:pt idx="9">
                  <c:v>1211.8819275338462</c:v>
                </c:pt>
                <c:pt idx="10">
                  <c:v>1247.4414457820938</c:v>
                </c:pt>
                <c:pt idx="11">
                  <c:v>1267.7988897144273</c:v>
                </c:pt>
                <c:pt idx="12">
                  <c:v>1252.6032396442351</c:v>
                </c:pt>
                <c:pt idx="13">
                  <c:v>1289.1108563330752</c:v>
                </c:pt>
                <c:pt idx="14">
                  <c:v>1294.0565309027791</c:v>
                </c:pt>
                <c:pt idx="15">
                  <c:v>1293.763969438636</c:v>
                </c:pt>
                <c:pt idx="16">
                  <c:v>1296.6967723736602</c:v>
                </c:pt>
                <c:pt idx="17">
                  <c:v>1279.0152508433321</c:v>
                </c:pt>
                <c:pt idx="18">
                  <c:v>1312.7129208014007</c:v>
                </c:pt>
                <c:pt idx="19">
                  <c:v>1229.6602944483586</c:v>
                </c:pt>
                <c:pt idx="20">
                  <c:v>1156.8968647289209</c:v>
                </c:pt>
                <c:pt idx="21">
                  <c:v>1206.9461509326511</c:v>
                </c:pt>
                <c:pt idx="22">
                  <c:v>1256.2979222202159</c:v>
                </c:pt>
                <c:pt idx="23">
                  <c:v>1290.5882532188907</c:v>
                </c:pt>
                <c:pt idx="24">
                  <c:v>1309.9209287489093</c:v>
                </c:pt>
              </c:numCache>
            </c:numRef>
          </c:val>
        </c:ser>
        <c:ser>
          <c:idx val="1"/>
          <c:order val="1"/>
          <c:tx>
            <c:strRef>
              <c:f>'1) Total'!$T$9</c:f>
              <c:strCache>
                <c:ptCount val="1"/>
                <c:pt idx="0">
                  <c:v>CH4</c:v>
                </c:pt>
              </c:strCache>
            </c:strRef>
          </c:tx>
          <c:spPr>
            <a:ln>
              <a:solidFill>
                <a:sysClr val="windowText" lastClr="000000"/>
              </a:solidFill>
            </a:ln>
          </c:spPr>
          <c:cat>
            <c:strRef>
              <c:f>'1) Total'!$Z$5:$AX$5</c:f>
              <c:strCache>
                <c:ptCount val="25"/>
                <c:pt idx="1">
                  <c:v>1990</c:v>
                </c:pt>
                <c:pt idx="2">
                  <c:v>1991</c:v>
                </c:pt>
                <c:pt idx="3">
                  <c:v>1992</c:v>
                </c:pt>
                <c:pt idx="4">
                  <c:v>1993</c:v>
                </c:pt>
                <c:pt idx="5">
                  <c:v>1994</c:v>
                </c:pt>
                <c:pt idx="6">
                  <c:v>1995</c:v>
                </c:pt>
                <c:pt idx="7">
                  <c:v>1996</c:v>
                </c:pt>
                <c:pt idx="8">
                  <c:v>1997</c:v>
                </c:pt>
                <c:pt idx="9">
                  <c:v>1998</c:v>
                </c:pt>
                <c:pt idx="10">
                  <c:v>1999</c:v>
                </c:pt>
                <c:pt idx="11">
                  <c:v>2000</c:v>
                </c:pt>
                <c:pt idx="12">
                  <c:v>2001</c:v>
                </c:pt>
                <c:pt idx="13">
                  <c:v>2002</c:v>
                </c:pt>
                <c:pt idx="14">
                  <c:v>2003</c:v>
                </c:pt>
                <c:pt idx="15">
                  <c:v>2004</c:v>
                </c:pt>
                <c:pt idx="16">
                  <c:v>2005</c:v>
                </c:pt>
                <c:pt idx="17">
                  <c:v>2006</c:v>
                </c:pt>
                <c:pt idx="18">
                  <c:v>2007</c:v>
                </c:pt>
                <c:pt idx="19">
                  <c:v>2008</c:v>
                </c:pt>
                <c:pt idx="20">
                  <c:v>2009</c:v>
                </c:pt>
                <c:pt idx="21">
                  <c:v>2010</c:v>
                </c:pt>
                <c:pt idx="22">
                  <c:v>2011</c:v>
                </c:pt>
                <c:pt idx="23">
                  <c:v>2012</c:v>
                </c:pt>
                <c:pt idx="24">
                  <c:v>2013
（速報値）</c:v>
                </c:pt>
              </c:strCache>
            </c:strRef>
          </c:cat>
          <c:val>
            <c:numRef>
              <c:f>'1) Total'!$Z$9:$AX$9</c:f>
              <c:numCache>
                <c:formatCode>#,##0.0_ </c:formatCode>
                <c:ptCount val="25"/>
                <c:pt idx="1">
                  <c:v>39.706928277478326</c:v>
                </c:pt>
                <c:pt idx="2">
                  <c:v>39.12774585359309</c:v>
                </c:pt>
                <c:pt idx="3">
                  <c:v>38.914834695795371</c:v>
                </c:pt>
                <c:pt idx="4">
                  <c:v>38.060887048681195</c:v>
                </c:pt>
                <c:pt idx="5">
                  <c:v>37.548582707869514</c:v>
                </c:pt>
                <c:pt idx="6">
                  <c:v>36.487972462529406</c:v>
                </c:pt>
                <c:pt idx="7">
                  <c:v>35.142089500404623</c:v>
                </c:pt>
                <c:pt idx="8">
                  <c:v>34.478767879558319</c:v>
                </c:pt>
                <c:pt idx="9">
                  <c:v>33.109971470748718</c:v>
                </c:pt>
                <c:pt idx="10">
                  <c:v>32.560466286557748</c:v>
                </c:pt>
                <c:pt idx="11">
                  <c:v>31.858230569462712</c:v>
                </c:pt>
                <c:pt idx="12">
                  <c:v>30.734008181816542</c:v>
                </c:pt>
                <c:pt idx="13">
                  <c:v>29.710513269899451</c:v>
                </c:pt>
                <c:pt idx="14">
                  <c:v>29.057379177990178</c:v>
                </c:pt>
                <c:pt idx="15">
                  <c:v>28.585799085296902</c:v>
                </c:pt>
                <c:pt idx="16">
                  <c:v>28.244387020648766</c:v>
                </c:pt>
                <c:pt idx="17">
                  <c:v>27.788124393626948</c:v>
                </c:pt>
                <c:pt idx="18">
                  <c:v>27.346129802594234</c:v>
                </c:pt>
                <c:pt idx="19">
                  <c:v>26.725800405731064</c:v>
                </c:pt>
                <c:pt idx="20">
                  <c:v>26.097138631195602</c:v>
                </c:pt>
                <c:pt idx="21">
                  <c:v>25.472036309689951</c:v>
                </c:pt>
                <c:pt idx="22">
                  <c:v>25.036169830333165</c:v>
                </c:pt>
                <c:pt idx="23">
                  <c:v>24.632585645212764</c:v>
                </c:pt>
                <c:pt idx="24">
                  <c:v>24.23698565238352</c:v>
                </c:pt>
              </c:numCache>
            </c:numRef>
          </c:val>
        </c:ser>
        <c:ser>
          <c:idx val="2"/>
          <c:order val="2"/>
          <c:tx>
            <c:strRef>
              <c:f>'1) Total'!$T$10</c:f>
              <c:strCache>
                <c:ptCount val="1"/>
                <c:pt idx="0">
                  <c:v>N2O</c:v>
                </c:pt>
              </c:strCache>
            </c:strRef>
          </c:tx>
          <c:spPr>
            <a:ln>
              <a:solidFill>
                <a:sysClr val="windowText" lastClr="000000"/>
              </a:solidFill>
            </a:ln>
          </c:spPr>
          <c:cat>
            <c:strRef>
              <c:f>'1) Total'!$Z$5:$AX$5</c:f>
              <c:strCache>
                <c:ptCount val="25"/>
                <c:pt idx="1">
                  <c:v>1990</c:v>
                </c:pt>
                <c:pt idx="2">
                  <c:v>1991</c:v>
                </c:pt>
                <c:pt idx="3">
                  <c:v>1992</c:v>
                </c:pt>
                <c:pt idx="4">
                  <c:v>1993</c:v>
                </c:pt>
                <c:pt idx="5">
                  <c:v>1994</c:v>
                </c:pt>
                <c:pt idx="6">
                  <c:v>1995</c:v>
                </c:pt>
                <c:pt idx="7">
                  <c:v>1996</c:v>
                </c:pt>
                <c:pt idx="8">
                  <c:v>1997</c:v>
                </c:pt>
                <c:pt idx="9">
                  <c:v>1998</c:v>
                </c:pt>
                <c:pt idx="10">
                  <c:v>1999</c:v>
                </c:pt>
                <c:pt idx="11">
                  <c:v>2000</c:v>
                </c:pt>
                <c:pt idx="12">
                  <c:v>2001</c:v>
                </c:pt>
                <c:pt idx="13">
                  <c:v>2002</c:v>
                </c:pt>
                <c:pt idx="14">
                  <c:v>2003</c:v>
                </c:pt>
                <c:pt idx="15">
                  <c:v>2004</c:v>
                </c:pt>
                <c:pt idx="16">
                  <c:v>2005</c:v>
                </c:pt>
                <c:pt idx="17">
                  <c:v>2006</c:v>
                </c:pt>
                <c:pt idx="18">
                  <c:v>2007</c:v>
                </c:pt>
                <c:pt idx="19">
                  <c:v>2008</c:v>
                </c:pt>
                <c:pt idx="20">
                  <c:v>2009</c:v>
                </c:pt>
                <c:pt idx="21">
                  <c:v>2010</c:v>
                </c:pt>
                <c:pt idx="22">
                  <c:v>2011</c:v>
                </c:pt>
                <c:pt idx="23">
                  <c:v>2012</c:v>
                </c:pt>
                <c:pt idx="24">
                  <c:v>2013
（速報値）</c:v>
                </c:pt>
              </c:strCache>
            </c:strRef>
          </c:cat>
          <c:val>
            <c:numRef>
              <c:f>'1) Total'!$Z$10:$AX$10</c:f>
              <c:numCache>
                <c:formatCode>#,##0.0_ </c:formatCode>
                <c:ptCount val="25"/>
                <c:pt idx="1">
                  <c:v>31.254756913581801</c:v>
                </c:pt>
                <c:pt idx="2">
                  <c:v>31.056008888670323</c:v>
                </c:pt>
                <c:pt idx="3">
                  <c:v>31.223358483818139</c:v>
                </c:pt>
                <c:pt idx="4">
                  <c:v>31.167175195258313</c:v>
                </c:pt>
                <c:pt idx="5">
                  <c:v>32.467252849743907</c:v>
                </c:pt>
                <c:pt idx="6">
                  <c:v>32.794488720180986</c:v>
                </c:pt>
                <c:pt idx="7">
                  <c:v>33.92373988854979</c:v>
                </c:pt>
                <c:pt idx="8">
                  <c:v>34.692934843720451</c:v>
                </c:pt>
                <c:pt idx="9">
                  <c:v>33.066192550707591</c:v>
                </c:pt>
                <c:pt idx="10">
                  <c:v>26.969372054894873</c:v>
                </c:pt>
                <c:pt idx="11">
                  <c:v>29.448916499577287</c:v>
                </c:pt>
                <c:pt idx="12">
                  <c:v>25.93522533442005</c:v>
                </c:pt>
                <c:pt idx="13">
                  <c:v>25.375032614695474</c:v>
                </c:pt>
                <c:pt idx="14">
                  <c:v>25.177175146940428</c:v>
                </c:pt>
                <c:pt idx="15">
                  <c:v>25.181099576895278</c:v>
                </c:pt>
                <c:pt idx="16">
                  <c:v>24.697588462153046</c:v>
                </c:pt>
                <c:pt idx="17">
                  <c:v>24.715575969617216</c:v>
                </c:pt>
                <c:pt idx="18">
                  <c:v>24.046896761290409</c:v>
                </c:pt>
                <c:pt idx="19">
                  <c:v>23.286301216560645</c:v>
                </c:pt>
                <c:pt idx="20">
                  <c:v>22.957801200861347</c:v>
                </c:pt>
                <c:pt idx="21">
                  <c:v>22.50838577915334</c:v>
                </c:pt>
                <c:pt idx="22">
                  <c:v>22.121880709121029</c:v>
                </c:pt>
                <c:pt idx="23">
                  <c:v>21.82850834967179</c:v>
                </c:pt>
                <c:pt idx="24">
                  <c:v>21.798138072909612</c:v>
                </c:pt>
              </c:numCache>
            </c:numRef>
          </c:val>
        </c:ser>
        <c:ser>
          <c:idx val="3"/>
          <c:order val="3"/>
          <c:tx>
            <c:strRef>
              <c:f>'1) Total'!$T$11</c:f>
              <c:strCache>
                <c:ptCount val="1"/>
                <c:pt idx="0">
                  <c:v>HFCs</c:v>
                </c:pt>
              </c:strCache>
            </c:strRef>
          </c:tx>
          <c:spPr>
            <a:ln>
              <a:solidFill>
                <a:sysClr val="windowText" lastClr="000000"/>
              </a:solidFill>
            </a:ln>
          </c:spPr>
          <c:cat>
            <c:strRef>
              <c:f>'1) Total'!$Z$5:$AX$5</c:f>
              <c:strCache>
                <c:ptCount val="25"/>
                <c:pt idx="1">
                  <c:v>1990</c:v>
                </c:pt>
                <c:pt idx="2">
                  <c:v>1991</c:v>
                </c:pt>
                <c:pt idx="3">
                  <c:v>1992</c:v>
                </c:pt>
                <c:pt idx="4">
                  <c:v>1993</c:v>
                </c:pt>
                <c:pt idx="5">
                  <c:v>1994</c:v>
                </c:pt>
                <c:pt idx="6">
                  <c:v>1995</c:v>
                </c:pt>
                <c:pt idx="7">
                  <c:v>1996</c:v>
                </c:pt>
                <c:pt idx="8">
                  <c:v>1997</c:v>
                </c:pt>
                <c:pt idx="9">
                  <c:v>1998</c:v>
                </c:pt>
                <c:pt idx="10">
                  <c:v>1999</c:v>
                </c:pt>
                <c:pt idx="11">
                  <c:v>2000</c:v>
                </c:pt>
                <c:pt idx="12">
                  <c:v>2001</c:v>
                </c:pt>
                <c:pt idx="13">
                  <c:v>2002</c:v>
                </c:pt>
                <c:pt idx="14">
                  <c:v>2003</c:v>
                </c:pt>
                <c:pt idx="15">
                  <c:v>2004</c:v>
                </c:pt>
                <c:pt idx="16">
                  <c:v>2005</c:v>
                </c:pt>
                <c:pt idx="17">
                  <c:v>2006</c:v>
                </c:pt>
                <c:pt idx="18">
                  <c:v>2007</c:v>
                </c:pt>
                <c:pt idx="19">
                  <c:v>2008</c:v>
                </c:pt>
                <c:pt idx="20">
                  <c:v>2009</c:v>
                </c:pt>
                <c:pt idx="21">
                  <c:v>2010</c:v>
                </c:pt>
                <c:pt idx="22">
                  <c:v>2011</c:v>
                </c:pt>
                <c:pt idx="23">
                  <c:v>2012</c:v>
                </c:pt>
                <c:pt idx="24">
                  <c:v>2013
（速報値）</c:v>
                </c:pt>
              </c:strCache>
            </c:strRef>
          </c:cat>
          <c:val>
            <c:numRef>
              <c:f>'1) Total'!$Z$11:$AX$11</c:f>
              <c:numCache>
                <c:formatCode>#,##0.0_ </c:formatCode>
                <c:ptCount val="25"/>
                <c:pt idx="1">
                  <c:v>15.932308570761124</c:v>
                </c:pt>
                <c:pt idx="2">
                  <c:v>17.349612944863189</c:v>
                </c:pt>
                <c:pt idx="3">
                  <c:v>17.7671623736308</c:v>
                </c:pt>
                <c:pt idx="4">
                  <c:v>18.128303474122305</c:v>
                </c:pt>
                <c:pt idx="5">
                  <c:v>21.049389447035505</c:v>
                </c:pt>
                <c:pt idx="6">
                  <c:v>25.211724401970866</c:v>
                </c:pt>
                <c:pt idx="7">
                  <c:v>24.596338878510732</c:v>
                </c:pt>
                <c:pt idx="8">
                  <c:v>24.434714230473698</c:v>
                </c:pt>
                <c:pt idx="9">
                  <c:v>23.73959019710723</c:v>
                </c:pt>
                <c:pt idx="10">
                  <c:v>24.364615303764715</c:v>
                </c:pt>
                <c:pt idx="11">
                  <c:v>22.845367966565657</c:v>
                </c:pt>
                <c:pt idx="12">
                  <c:v>19.450901852987645</c:v>
                </c:pt>
                <c:pt idx="13">
                  <c:v>16.217091571602687</c:v>
                </c:pt>
                <c:pt idx="14">
                  <c:v>16.199685108049398</c:v>
                </c:pt>
                <c:pt idx="15">
                  <c:v>12.379101951542518</c:v>
                </c:pt>
                <c:pt idx="16">
                  <c:v>12.722318047624162</c:v>
                </c:pt>
                <c:pt idx="17">
                  <c:v>14.545201277938657</c:v>
                </c:pt>
                <c:pt idx="18">
                  <c:v>16.599808837217157</c:v>
                </c:pt>
                <c:pt idx="19">
                  <c:v>19.150081021889619</c:v>
                </c:pt>
                <c:pt idx="20">
                  <c:v>20.780388687890806</c:v>
                </c:pt>
                <c:pt idx="21">
                  <c:v>23.115252721921202</c:v>
                </c:pt>
                <c:pt idx="22">
                  <c:v>25.829962102665732</c:v>
                </c:pt>
                <c:pt idx="23">
                  <c:v>29.060545656480677</c:v>
                </c:pt>
                <c:pt idx="24">
                  <c:v>32.05988616936807</c:v>
                </c:pt>
              </c:numCache>
            </c:numRef>
          </c:val>
        </c:ser>
        <c:ser>
          <c:idx val="4"/>
          <c:order val="4"/>
          <c:tx>
            <c:strRef>
              <c:f>'1) Total'!$T$12</c:f>
              <c:strCache>
                <c:ptCount val="1"/>
                <c:pt idx="0">
                  <c:v>PFCs</c:v>
                </c:pt>
              </c:strCache>
            </c:strRef>
          </c:tx>
          <c:spPr>
            <a:ln>
              <a:solidFill>
                <a:sysClr val="windowText" lastClr="000000"/>
              </a:solidFill>
            </a:ln>
          </c:spPr>
          <c:cat>
            <c:strRef>
              <c:f>'1) Total'!$Z$5:$AX$5</c:f>
              <c:strCache>
                <c:ptCount val="25"/>
                <c:pt idx="1">
                  <c:v>1990</c:v>
                </c:pt>
                <c:pt idx="2">
                  <c:v>1991</c:v>
                </c:pt>
                <c:pt idx="3">
                  <c:v>1992</c:v>
                </c:pt>
                <c:pt idx="4">
                  <c:v>1993</c:v>
                </c:pt>
                <c:pt idx="5">
                  <c:v>1994</c:v>
                </c:pt>
                <c:pt idx="6">
                  <c:v>1995</c:v>
                </c:pt>
                <c:pt idx="7">
                  <c:v>1996</c:v>
                </c:pt>
                <c:pt idx="8">
                  <c:v>1997</c:v>
                </c:pt>
                <c:pt idx="9">
                  <c:v>1998</c:v>
                </c:pt>
                <c:pt idx="10">
                  <c:v>1999</c:v>
                </c:pt>
                <c:pt idx="11">
                  <c:v>2000</c:v>
                </c:pt>
                <c:pt idx="12">
                  <c:v>2001</c:v>
                </c:pt>
                <c:pt idx="13">
                  <c:v>2002</c:v>
                </c:pt>
                <c:pt idx="14">
                  <c:v>2003</c:v>
                </c:pt>
                <c:pt idx="15">
                  <c:v>2004</c:v>
                </c:pt>
                <c:pt idx="16">
                  <c:v>2005</c:v>
                </c:pt>
                <c:pt idx="17">
                  <c:v>2006</c:v>
                </c:pt>
                <c:pt idx="18">
                  <c:v>2007</c:v>
                </c:pt>
                <c:pt idx="19">
                  <c:v>2008</c:v>
                </c:pt>
                <c:pt idx="20">
                  <c:v>2009</c:v>
                </c:pt>
                <c:pt idx="21">
                  <c:v>2010</c:v>
                </c:pt>
                <c:pt idx="22">
                  <c:v>2011</c:v>
                </c:pt>
                <c:pt idx="23">
                  <c:v>2012</c:v>
                </c:pt>
                <c:pt idx="24">
                  <c:v>2013
（速報値）</c:v>
                </c:pt>
              </c:strCache>
            </c:strRef>
          </c:cat>
          <c:val>
            <c:numRef>
              <c:f>'1) Total'!$Z$12:$AX$12</c:f>
              <c:numCache>
                <c:formatCode>#,##0.0_ </c:formatCode>
                <c:ptCount val="25"/>
                <c:pt idx="1">
                  <c:v>6.4982953011363023</c:v>
                </c:pt>
                <c:pt idx="2">
                  <c:v>7.4594437354065137</c:v>
                </c:pt>
                <c:pt idx="3">
                  <c:v>7.5687357014715504</c:v>
                </c:pt>
                <c:pt idx="4">
                  <c:v>10.872658548234039</c:v>
                </c:pt>
                <c:pt idx="5">
                  <c:v>13.357137559360188</c:v>
                </c:pt>
                <c:pt idx="6">
                  <c:v>17.471020753450247</c:v>
                </c:pt>
                <c:pt idx="7">
                  <c:v>15.974903000076793</c:v>
                </c:pt>
                <c:pt idx="8">
                  <c:v>17.704279706533804</c:v>
                </c:pt>
                <c:pt idx="9">
                  <c:v>14.917001109386518</c:v>
                </c:pt>
                <c:pt idx="10">
                  <c:v>12.165576538149629</c:v>
                </c:pt>
                <c:pt idx="11">
                  <c:v>11.208313860036299</c:v>
                </c:pt>
                <c:pt idx="12">
                  <c:v>9.2010859480072646</c:v>
                </c:pt>
                <c:pt idx="13">
                  <c:v>8.6570436534766433</c:v>
                </c:pt>
                <c:pt idx="14">
                  <c:v>8.3579352828259239</c:v>
                </c:pt>
                <c:pt idx="15">
                  <c:v>8.7036300570637746</c:v>
                </c:pt>
                <c:pt idx="16">
                  <c:v>8.0647921326753398</c:v>
                </c:pt>
                <c:pt idx="17">
                  <c:v>8.4172256209935306</c:v>
                </c:pt>
                <c:pt idx="18">
                  <c:v>7.4389954665146281</c:v>
                </c:pt>
                <c:pt idx="19">
                  <c:v>5.6071333171138766</c:v>
                </c:pt>
                <c:pt idx="20">
                  <c:v>3.9114362948079733</c:v>
                </c:pt>
                <c:pt idx="21">
                  <c:v>4.1141078534440005</c:v>
                </c:pt>
                <c:pt idx="22">
                  <c:v>3.6200106421442277</c:v>
                </c:pt>
                <c:pt idx="23">
                  <c:v>3.3008924565569329</c:v>
                </c:pt>
                <c:pt idx="24">
                  <c:v>3.1446234570478633</c:v>
                </c:pt>
              </c:numCache>
            </c:numRef>
          </c:val>
        </c:ser>
        <c:ser>
          <c:idx val="5"/>
          <c:order val="5"/>
          <c:tx>
            <c:strRef>
              <c:f>'1) Total'!$T$13</c:f>
              <c:strCache>
                <c:ptCount val="1"/>
                <c:pt idx="0">
                  <c:v>SF6</c:v>
                </c:pt>
              </c:strCache>
            </c:strRef>
          </c:tx>
          <c:spPr>
            <a:ln>
              <a:solidFill>
                <a:sysClr val="windowText" lastClr="000000"/>
              </a:solidFill>
            </a:ln>
          </c:spPr>
          <c:cat>
            <c:strRef>
              <c:f>'1) Total'!$Z$5:$AX$5</c:f>
              <c:strCache>
                <c:ptCount val="25"/>
                <c:pt idx="1">
                  <c:v>1990</c:v>
                </c:pt>
                <c:pt idx="2">
                  <c:v>1991</c:v>
                </c:pt>
                <c:pt idx="3">
                  <c:v>1992</c:v>
                </c:pt>
                <c:pt idx="4">
                  <c:v>1993</c:v>
                </c:pt>
                <c:pt idx="5">
                  <c:v>1994</c:v>
                </c:pt>
                <c:pt idx="6">
                  <c:v>1995</c:v>
                </c:pt>
                <c:pt idx="7">
                  <c:v>1996</c:v>
                </c:pt>
                <c:pt idx="8">
                  <c:v>1997</c:v>
                </c:pt>
                <c:pt idx="9">
                  <c:v>1998</c:v>
                </c:pt>
                <c:pt idx="10">
                  <c:v>1999</c:v>
                </c:pt>
                <c:pt idx="11">
                  <c:v>2000</c:v>
                </c:pt>
                <c:pt idx="12">
                  <c:v>2001</c:v>
                </c:pt>
                <c:pt idx="13">
                  <c:v>2002</c:v>
                </c:pt>
                <c:pt idx="14">
                  <c:v>2003</c:v>
                </c:pt>
                <c:pt idx="15">
                  <c:v>2004</c:v>
                </c:pt>
                <c:pt idx="16">
                  <c:v>2005</c:v>
                </c:pt>
                <c:pt idx="17">
                  <c:v>2006</c:v>
                </c:pt>
                <c:pt idx="18">
                  <c:v>2007</c:v>
                </c:pt>
                <c:pt idx="19">
                  <c:v>2008</c:v>
                </c:pt>
                <c:pt idx="20">
                  <c:v>2009</c:v>
                </c:pt>
                <c:pt idx="21">
                  <c:v>2010</c:v>
                </c:pt>
                <c:pt idx="22">
                  <c:v>2011</c:v>
                </c:pt>
                <c:pt idx="23">
                  <c:v>2012</c:v>
                </c:pt>
                <c:pt idx="24">
                  <c:v>2013
（速報値）</c:v>
                </c:pt>
              </c:strCache>
            </c:strRef>
          </c:cat>
          <c:val>
            <c:numRef>
              <c:f>'1) Total'!$Z$13:$AX$13</c:f>
              <c:numCache>
                <c:formatCode>#,##0.0_ </c:formatCode>
                <c:ptCount val="25"/>
                <c:pt idx="1">
                  <c:v>12.850069876123966</c:v>
                </c:pt>
                <c:pt idx="2">
                  <c:v>14.206042348977288</c:v>
                </c:pt>
                <c:pt idx="3">
                  <c:v>15.635824676234234</c:v>
                </c:pt>
                <c:pt idx="4">
                  <c:v>15.701970570462503</c:v>
                </c:pt>
                <c:pt idx="5">
                  <c:v>15.019955788766001</c:v>
                </c:pt>
                <c:pt idx="6">
                  <c:v>16.447524694550538</c:v>
                </c:pt>
                <c:pt idx="7">
                  <c:v>17.022187764473411</c:v>
                </c:pt>
                <c:pt idx="8">
                  <c:v>14.510540478356033</c:v>
                </c:pt>
                <c:pt idx="9">
                  <c:v>13.224101247799888</c:v>
                </c:pt>
                <c:pt idx="10">
                  <c:v>9.1782076927411893</c:v>
                </c:pt>
                <c:pt idx="11">
                  <c:v>7.0334109307549006</c:v>
                </c:pt>
                <c:pt idx="12">
                  <c:v>6.0680687800018456</c:v>
                </c:pt>
                <c:pt idx="13">
                  <c:v>5.7375327991064209</c:v>
                </c:pt>
                <c:pt idx="14">
                  <c:v>5.4083628216924833</c:v>
                </c:pt>
                <c:pt idx="15">
                  <c:v>5.2607543289238077</c:v>
                </c:pt>
                <c:pt idx="16">
                  <c:v>5.0659112154062855</c:v>
                </c:pt>
                <c:pt idx="17">
                  <c:v>5.2459617773588239</c:v>
                </c:pt>
                <c:pt idx="18">
                  <c:v>4.7565571706817105</c:v>
                </c:pt>
                <c:pt idx="19">
                  <c:v>4.208171348522157</c:v>
                </c:pt>
                <c:pt idx="20">
                  <c:v>2.4766984709569222</c:v>
                </c:pt>
                <c:pt idx="21">
                  <c:v>2.4705016540555809</c:v>
                </c:pt>
                <c:pt idx="22">
                  <c:v>2.3016075126332765</c:v>
                </c:pt>
                <c:pt idx="23">
                  <c:v>2.3013733035202395</c:v>
                </c:pt>
                <c:pt idx="24">
                  <c:v>2.1678124141541621</c:v>
                </c:pt>
              </c:numCache>
            </c:numRef>
          </c:val>
        </c:ser>
        <c:ser>
          <c:idx val="6"/>
          <c:order val="6"/>
          <c:tx>
            <c:strRef>
              <c:f>'1) Total'!$T$14</c:f>
              <c:strCache>
                <c:ptCount val="1"/>
                <c:pt idx="0">
                  <c:v>NF3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cat>
            <c:strRef>
              <c:f>'1) Total'!$Z$5:$AX$5</c:f>
              <c:strCache>
                <c:ptCount val="25"/>
                <c:pt idx="1">
                  <c:v>1990</c:v>
                </c:pt>
                <c:pt idx="2">
                  <c:v>1991</c:v>
                </c:pt>
                <c:pt idx="3">
                  <c:v>1992</c:v>
                </c:pt>
                <c:pt idx="4">
                  <c:v>1993</c:v>
                </c:pt>
                <c:pt idx="5">
                  <c:v>1994</c:v>
                </c:pt>
                <c:pt idx="6">
                  <c:v>1995</c:v>
                </c:pt>
                <c:pt idx="7">
                  <c:v>1996</c:v>
                </c:pt>
                <c:pt idx="8">
                  <c:v>1997</c:v>
                </c:pt>
                <c:pt idx="9">
                  <c:v>1998</c:v>
                </c:pt>
                <c:pt idx="10">
                  <c:v>1999</c:v>
                </c:pt>
                <c:pt idx="11">
                  <c:v>2000</c:v>
                </c:pt>
                <c:pt idx="12">
                  <c:v>2001</c:v>
                </c:pt>
                <c:pt idx="13">
                  <c:v>2002</c:v>
                </c:pt>
                <c:pt idx="14">
                  <c:v>2003</c:v>
                </c:pt>
                <c:pt idx="15">
                  <c:v>2004</c:v>
                </c:pt>
                <c:pt idx="16">
                  <c:v>2005</c:v>
                </c:pt>
                <c:pt idx="17">
                  <c:v>2006</c:v>
                </c:pt>
                <c:pt idx="18">
                  <c:v>2007</c:v>
                </c:pt>
                <c:pt idx="19">
                  <c:v>2008</c:v>
                </c:pt>
                <c:pt idx="20">
                  <c:v>2009</c:v>
                </c:pt>
                <c:pt idx="21">
                  <c:v>2010</c:v>
                </c:pt>
                <c:pt idx="22">
                  <c:v>2011</c:v>
                </c:pt>
                <c:pt idx="23">
                  <c:v>2012</c:v>
                </c:pt>
                <c:pt idx="24">
                  <c:v>2013
（速報値）</c:v>
                </c:pt>
              </c:strCache>
            </c:strRef>
          </c:cat>
          <c:val>
            <c:numRef>
              <c:f>'1) Total'!$Z$14:$AX$14</c:f>
              <c:numCache>
                <c:formatCode>#,##0.0_ </c:formatCode>
                <c:ptCount val="25"/>
                <c:pt idx="1">
                  <c:v>3.6456905589705761E-2</c:v>
                </c:pt>
                <c:pt idx="2">
                  <c:v>3.6456905589705761E-2</c:v>
                </c:pt>
                <c:pt idx="3">
                  <c:v>3.6456905589705761E-2</c:v>
                </c:pt>
                <c:pt idx="4">
                  <c:v>4.860920745294102E-2</c:v>
                </c:pt>
                <c:pt idx="5">
                  <c:v>8.5066113042646788E-2</c:v>
                </c:pt>
                <c:pt idx="6">
                  <c:v>0.20281409884585214</c:v>
                </c:pt>
                <c:pt idx="7">
                  <c:v>0.19427413105106325</c:v>
                </c:pt>
                <c:pt idx="8">
                  <c:v>0.17277935042516238</c:v>
                </c:pt>
                <c:pt idx="9">
                  <c:v>0.17265466808746663</c:v>
                </c:pt>
                <c:pt idx="10">
                  <c:v>0.28258917107369835</c:v>
                </c:pt>
                <c:pt idx="11">
                  <c:v>0.18601261607893385</c:v>
                </c:pt>
                <c:pt idx="12">
                  <c:v>0.1950529104876621</c:v>
                </c:pt>
                <c:pt idx="13">
                  <c:v>0.27172283306236583</c:v>
                </c:pt>
                <c:pt idx="14">
                  <c:v>0.29913627155908129</c:v>
                </c:pt>
                <c:pt idx="15">
                  <c:v>0.36735833940564011</c:v>
                </c:pt>
                <c:pt idx="16">
                  <c:v>1.2498727115608002</c:v>
                </c:pt>
                <c:pt idx="17">
                  <c:v>1.0934337439505402</c:v>
                </c:pt>
                <c:pt idx="18">
                  <c:v>1.2101174562836103</c:v>
                </c:pt>
                <c:pt idx="19">
                  <c:v>1.1731596538669968</c:v>
                </c:pt>
                <c:pt idx="20">
                  <c:v>1.1666753975192692</c:v>
                </c:pt>
                <c:pt idx="21">
                  <c:v>1.3694614715489335</c:v>
                </c:pt>
                <c:pt idx="22">
                  <c:v>1.5612999689066398</c:v>
                </c:pt>
                <c:pt idx="23">
                  <c:v>1.255572249382888</c:v>
                </c:pt>
                <c:pt idx="24">
                  <c:v>1.3609573656739451</c:v>
                </c:pt>
              </c:numCache>
            </c:numRef>
          </c:val>
        </c:ser>
        <c:dLbls/>
        <c:gapWidth val="47"/>
        <c:overlap val="100"/>
        <c:axId val="107263488"/>
        <c:axId val="107265408"/>
      </c:barChart>
      <c:catAx>
        <c:axId val="10726348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ja-JP" sz="1200"/>
                  <a:t>（年度）</a:t>
                </a:r>
              </a:p>
            </c:rich>
          </c:tx>
          <c:layout>
            <c:manualLayout>
              <c:xMode val="edge"/>
              <c:yMode val="edge"/>
              <c:x val="0.44724496010436859"/>
              <c:y val="0.88900023860653787"/>
            </c:manualLayout>
          </c:layout>
        </c:title>
        <c:numFmt formatCode="General" sourceLinked="0"/>
        <c:majorTickMark val="in"/>
        <c:tickLblPos val="nextTo"/>
        <c:txPr>
          <a:bodyPr rot="-5400000" vert="horz" anchor="t" anchorCtr="1"/>
          <a:lstStyle/>
          <a:p>
            <a:pPr>
              <a:defRPr sz="1100"/>
            </a:pPr>
            <a:endParaRPr lang="ja-JP"/>
          </a:p>
        </c:txPr>
        <c:crossAx val="107265408"/>
        <c:crossesAt val="0"/>
        <c:auto val="1"/>
        <c:lblAlgn val="ctr"/>
        <c:lblOffset val="100"/>
        <c:tickLblSkip val="1"/>
        <c:tickMarkSkip val="1"/>
      </c:catAx>
      <c:valAx>
        <c:axId val="107265408"/>
        <c:scaling>
          <c:orientation val="minMax"/>
          <c:max val="1400"/>
          <c:min val="600"/>
        </c:scaling>
        <c:axPos val="l"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ja-JP" sz="1200"/>
                  <a:t>（単位　百万トン</a:t>
                </a:r>
                <a:r>
                  <a:rPr lang="en-US" sz="1200"/>
                  <a:t>CO</a:t>
                </a:r>
                <a:r>
                  <a:rPr lang="en-US" sz="1200" baseline="-25000"/>
                  <a:t>2 </a:t>
                </a:r>
                <a:r>
                  <a:rPr lang="ja-JP" sz="1200"/>
                  <a:t>換算）</a:t>
                </a:r>
              </a:p>
            </c:rich>
          </c:tx>
          <c:layout>
            <c:manualLayout>
              <c:xMode val="edge"/>
              <c:yMode val="edge"/>
              <c:x val="1.7578686056469089E-2"/>
              <c:y val="0.30858949449500639"/>
            </c:manualLayout>
          </c:layout>
        </c:title>
        <c:numFmt formatCode="#,##0_ " sourceLinked="0"/>
        <c:majorTickMark val="in"/>
        <c:tickLblPos val="nextTo"/>
        <c:txPr>
          <a:bodyPr rot="0" vert="horz"/>
          <a:lstStyle/>
          <a:p>
            <a:pPr>
              <a:defRPr sz="1100"/>
            </a:pPr>
            <a:endParaRPr lang="ja-JP"/>
          </a:p>
        </c:txPr>
        <c:crossAx val="107263488"/>
        <c:crosses val="autoZero"/>
        <c:crossBetween val="between"/>
        <c:majorUnit val="200"/>
      </c:valAx>
    </c:plotArea>
    <c:legend>
      <c:legendPos val="r"/>
      <c:layout>
        <c:manualLayout>
          <c:xMode val="edge"/>
          <c:yMode val="edge"/>
          <c:x val="0.83722978090636191"/>
          <c:y val="0.41896478849234764"/>
          <c:w val="7.3658001230411566E-2"/>
          <c:h val="0.26345877219892977"/>
        </c:manualLayout>
      </c:layout>
      <c:txPr>
        <a:bodyPr/>
        <a:lstStyle/>
        <a:p>
          <a:pPr>
            <a:defRPr sz="1100"/>
          </a:pPr>
          <a:endParaRPr lang="ja-JP"/>
        </a:p>
      </c:txPr>
    </c:legend>
    <c:plotVisOnly val="1"/>
    <c:dispBlanksAs val="gap"/>
  </c:chart>
  <c:spPr>
    <a:solidFill>
      <a:sysClr val="window" lastClr="FFFFFF"/>
    </a:solidFill>
    <a:ln>
      <a:noFill/>
    </a:ln>
  </c:sp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style val="36"/>
  <c:chart>
    <c:plotArea>
      <c:layout>
        <c:manualLayout>
          <c:layoutTarget val="inner"/>
          <c:xMode val="edge"/>
          <c:yMode val="edge"/>
          <c:x val="0.14221692578062201"/>
          <c:y val="0.20010644645133299"/>
          <c:w val="0.72559333320253949"/>
          <c:h val="0.7371695346606234"/>
        </c:manualLayout>
      </c:layout>
      <c:doughnutChart>
        <c:varyColors val="1"/>
        <c:ser>
          <c:idx val="0"/>
          <c:order val="0"/>
          <c:dPt>
            <c:idx val="0"/>
          </c:dPt>
          <c:dPt>
            <c:idx val="1"/>
          </c:dPt>
          <c:dPt>
            <c:idx val="2"/>
          </c:dPt>
          <c:dPt>
            <c:idx val="3"/>
          </c:dPt>
          <c:dPt>
            <c:idx val="4"/>
          </c:dPt>
          <c:dLbls>
            <c:dLbl>
              <c:idx val="0"/>
              <c:layout>
                <c:manualLayout>
                  <c:x val="4.8328650548637372E-3"/>
                  <c:y val="-0.1927386688604223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Val val="1"/>
              <c:showCatName val="1"/>
            </c:dLbl>
            <c:dLbl>
              <c:idx val="1"/>
              <c:layout>
                <c:manualLayout>
                  <c:x val="0.13235376414952535"/>
                  <c:y val="-0.16446474041491085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Val val="1"/>
              <c:showCatName val="1"/>
            </c:dLbl>
            <c:dLbl>
              <c:idx val="2"/>
              <c:layout>
                <c:manualLayout>
                  <c:x val="-8.990484119000549E-3"/>
                  <c:y val="1.0100230008562364E-3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Val val="1"/>
              <c:showCatName val="1"/>
            </c:dLbl>
            <c:dLbl>
              <c:idx val="3"/>
              <c:layout>
                <c:manualLayout>
                  <c:x val="9.7112860892388467E-3"/>
                  <c:y val="-3.7553514765878153E-3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Val val="1"/>
              <c:showCatName val="1"/>
            </c:dLbl>
            <c:dLbl>
              <c:idx val="4"/>
              <c:layout>
                <c:manualLayout>
                  <c:x val="1.2723993201290366E-2"/>
                  <c:y val="-3.4428756106979166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Val val="1"/>
              <c:showCatName val="1"/>
            </c:dLbl>
            <c:dLbl>
              <c:idx val="5"/>
              <c:layout>
                <c:manualLayout>
                  <c:x val="-1.8502755331067811E-2"/>
                  <c:y val="-1.5182416286312804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Val val="1"/>
              <c:showCatName val="1"/>
            </c:dLbl>
            <c:showVal val="1"/>
            <c:showCatName val="1"/>
          </c:dLbls>
          <c:cat>
            <c:strRef>
              <c:f>'9) F-gas'!$Y$50:$Y$54</c:f>
              <c:strCache>
                <c:ptCount val="5"/>
                <c:pt idx="0">
                  <c:v>SF6製造時の漏出</c:v>
                </c:pt>
                <c:pt idx="1">
                  <c:v>金属生産</c:v>
                </c:pt>
                <c:pt idx="2">
                  <c:v>半導体製造・液晶</c:v>
                </c:pt>
                <c:pt idx="3">
                  <c:v>電気絶縁ガス使用機器</c:v>
                </c:pt>
                <c:pt idx="4">
                  <c:v>粒子加速器等</c:v>
                </c:pt>
              </c:strCache>
            </c:strRef>
          </c:cat>
          <c:val>
            <c:numRef>
              <c:f>'9) F-gas'!$AX$50:$AX$54</c:f>
              <c:numCache>
                <c:formatCode>0.0%</c:formatCode>
                <c:ptCount val="5"/>
                <c:pt idx="0">
                  <c:v>4.2806286832805684E-2</c:v>
                </c:pt>
                <c:pt idx="1">
                  <c:v>7.3622606346348832E-2</c:v>
                </c:pt>
                <c:pt idx="2" formatCode="0%">
                  <c:v>0.16205667252934328</c:v>
                </c:pt>
                <c:pt idx="3" formatCode="0%">
                  <c:v>0.29649491415949952</c:v>
                </c:pt>
                <c:pt idx="4" formatCode="0%">
                  <c:v>0.42501952013200256</c:v>
                </c:pt>
              </c:numCache>
            </c:numRef>
          </c:val>
        </c:ser>
        <c:dLbls/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</c:chart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style val="38"/>
  <c:chart>
    <c:plotArea>
      <c:layout>
        <c:manualLayout>
          <c:layoutTarget val="inner"/>
          <c:xMode val="edge"/>
          <c:yMode val="edge"/>
          <c:x val="0.10334591108277766"/>
          <c:y val="0.12004531058452728"/>
          <c:w val="0.79641585088603173"/>
          <c:h val="0.78265871107939866"/>
        </c:manualLayout>
      </c:layout>
      <c:doughnutChart>
        <c:varyColors val="1"/>
        <c:ser>
          <c:idx val="0"/>
          <c:order val="0"/>
          <c:dPt>
            <c:idx val="0"/>
          </c:dPt>
          <c:dPt>
            <c:idx val="1"/>
          </c:dPt>
          <c:dLbls>
            <c:dLbl>
              <c:idx val="1"/>
              <c:layout>
                <c:manualLayout>
                  <c:x val="-2.0423048869438375E-2"/>
                  <c:y val="-2.8368794326241137E-3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Val val="1"/>
              <c:showCatName val="1"/>
            </c:dLbl>
            <c:dLbl>
              <c:idx val="2"/>
              <c:layout>
                <c:manualLayout>
                  <c:x val="8.7527352297593047E-3"/>
                  <c:y val="-0.15602836879432627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Val val="1"/>
              <c:showCatName val="1"/>
            </c:dLbl>
            <c:showVal val="1"/>
            <c:showCatName val="1"/>
          </c:dLbls>
          <c:cat>
            <c:strRef>
              <c:f>'9) F-gas'!$Y$56:$Y$57</c:f>
              <c:strCache>
                <c:ptCount val="2"/>
                <c:pt idx="0">
                  <c:v>NF3 製造時の漏出</c:v>
                </c:pt>
                <c:pt idx="1">
                  <c:v>半導体製造・液晶</c:v>
                </c:pt>
              </c:strCache>
            </c:strRef>
          </c:cat>
          <c:val>
            <c:numRef>
              <c:f>'9) F-gas'!$AX$56:$AX$57</c:f>
              <c:numCache>
                <c:formatCode>0.0%</c:formatCode>
                <c:ptCount val="2"/>
                <c:pt idx="0">
                  <c:v>0.90362860073210582</c:v>
                </c:pt>
                <c:pt idx="1">
                  <c:v>9.637139926789412E-2</c:v>
                </c:pt>
              </c:numCache>
            </c:numRef>
          </c:val>
        </c:ser>
        <c:dLbls/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</c:chart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style val="37"/>
  <c:chart>
    <c:plotArea>
      <c:layout>
        <c:manualLayout>
          <c:layoutTarget val="inner"/>
          <c:xMode val="edge"/>
          <c:yMode val="edge"/>
          <c:x val="0.10645600069222118"/>
          <c:y val="0.157273930502277"/>
          <c:w val="0.81053122205878125"/>
          <c:h val="0.78801646589048158"/>
        </c:manualLayout>
      </c:layout>
      <c:doughnutChart>
        <c:varyColors val="1"/>
        <c:ser>
          <c:idx val="0"/>
          <c:order val="0"/>
          <c:dPt>
            <c:idx val="0"/>
          </c:dPt>
          <c:dPt>
            <c:idx val="1"/>
          </c:dPt>
          <c:dPt>
            <c:idx val="2"/>
          </c:dPt>
          <c:dPt>
            <c:idx val="3"/>
          </c:dPt>
          <c:dPt>
            <c:idx val="4"/>
          </c:dPt>
          <c:dPt>
            <c:idx val="5"/>
          </c:dPt>
          <c:dPt>
            <c:idx val="6"/>
          </c:dPt>
          <c:dPt>
            <c:idx val="7"/>
          </c:dPt>
          <c:dPt>
            <c:idx val="8"/>
          </c:dPt>
          <c:dLbls>
            <c:dLbl>
              <c:idx val="0"/>
              <c:layout>
                <c:manualLayout>
                  <c:x val="5.4341951170379082E-3"/>
                  <c:y val="-0.19604560931190121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1"/>
              <c:showVal val="1"/>
              <c:showCatName val="1"/>
            </c:dLbl>
            <c:dLbl>
              <c:idx val="1"/>
              <c:layout>
                <c:manualLayout>
                  <c:x val="0.22849226611952098"/>
                  <c:y val="-0.21318009569810981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1"/>
              <c:showVal val="1"/>
              <c:showCatName val="1"/>
            </c:dLbl>
            <c:dLbl>
              <c:idx val="2"/>
              <c:layout>
                <c:manualLayout>
                  <c:x val="0.36770902935645461"/>
                  <c:y val="-0.12539936427496803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1"/>
              <c:showVal val="1"/>
              <c:showCatName val="1"/>
            </c:dLbl>
            <c:dLbl>
              <c:idx val="3"/>
              <c:layout>
                <c:manualLayout>
                  <c:x val="0.38577900839318169"/>
                  <c:y val="-3.990622967000923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1"/>
              <c:showVal val="1"/>
              <c:showCatName val="1"/>
            </c:dLbl>
            <c:dLbl>
              <c:idx val="4"/>
              <c:layout>
                <c:manualLayout>
                  <c:x val="-7.5642467768451974E-2"/>
                  <c:y val="-2.4325773380891386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1"/>
              <c:showVal val="1"/>
              <c:showCatName val="1"/>
            </c:dLbl>
            <c:dLbl>
              <c:idx val="5"/>
              <c:layout>
                <c:manualLayout>
                  <c:x val="-0.30262701092239291"/>
                  <c:y val="1.7874971638572261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1"/>
              <c:showVal val="1"/>
              <c:showCatName val="1"/>
            </c:dLbl>
            <c:dLbl>
              <c:idx val="6"/>
              <c:layout>
                <c:manualLayout>
                  <c:x val="-0.37005589685904655"/>
                  <c:y val="-4.0163537250151413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1"/>
              <c:showVal val="1"/>
              <c:showCatName val="1"/>
            </c:dLbl>
            <c:dLbl>
              <c:idx val="7"/>
              <c:layout>
                <c:manualLayout>
                  <c:x val="-0.38304711180642231"/>
                  <c:y val="-0.12593458456270148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1"/>
              <c:showVal val="1"/>
              <c:showCatName val="1"/>
            </c:dLbl>
            <c:dLbl>
              <c:idx val="8"/>
              <c:layout>
                <c:manualLayout>
                  <c:x val="-0.27499258407651989"/>
                  <c:y val="-0.20462925466330328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1"/>
              <c:showVal val="1"/>
              <c:showCatName val="1"/>
            </c:dLbl>
            <c:showLegendKey val="1"/>
            <c:showVal val="1"/>
            <c:showCatName val="1"/>
          </c:dLbls>
          <c:cat>
            <c:strRef>
              <c:f>'9) F-gas'!$Y$35:$Y$43</c:f>
              <c:strCache>
                <c:ptCount val="9"/>
                <c:pt idx="0">
                  <c:v>HCFC22製造時の副生HFC23</c:v>
                </c:pt>
                <c:pt idx="1">
                  <c:v>HFCs製造時の漏出</c:v>
                </c:pt>
                <c:pt idx="2">
                  <c:v>金属生産</c:v>
                </c:pt>
                <c:pt idx="3">
                  <c:v>半導体製造・液晶</c:v>
                </c:pt>
                <c:pt idx="4">
                  <c:v>冷媒</c:v>
                </c:pt>
                <c:pt idx="5">
                  <c:v>発泡</c:v>
                </c:pt>
                <c:pt idx="6">
                  <c:v>消火剤</c:v>
                </c:pt>
                <c:pt idx="7">
                  <c:v>エアゾール・MDI</c:v>
                </c:pt>
                <c:pt idx="8">
                  <c:v>洗浄剤・溶剤等</c:v>
                </c:pt>
              </c:strCache>
            </c:strRef>
          </c:cat>
          <c:val>
            <c:numRef>
              <c:f>'9) F-gas'!$AX$35:$AX$43</c:f>
              <c:numCache>
                <c:formatCode>0.00%</c:formatCode>
                <c:ptCount val="9"/>
                <c:pt idx="0">
                  <c:v>5.0779968194506202E-4</c:v>
                </c:pt>
                <c:pt idx="1">
                  <c:v>4.0565989321653126E-3</c:v>
                </c:pt>
                <c:pt idx="2" formatCode="0.000%">
                  <c:v>4.0143623505116378E-5</c:v>
                </c:pt>
                <c:pt idx="3">
                  <c:v>3.4812530245674602E-3</c:v>
                </c:pt>
                <c:pt idx="4" formatCode="0%">
                  <c:v>0.90379637074597119</c:v>
                </c:pt>
                <c:pt idx="5">
                  <c:v>6.962012850602689E-2</c:v>
                </c:pt>
                <c:pt idx="6">
                  <c:v>2.7475407651372899E-4</c:v>
                </c:pt>
                <c:pt idx="7">
                  <c:v>1.524028648819219E-2</c:v>
                </c:pt>
                <c:pt idx="8">
                  <c:v>2.9826649211130698E-3</c:v>
                </c:pt>
              </c:numCache>
            </c:numRef>
          </c:val>
        </c:ser>
        <c:dLbls/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</c:chart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/>
      <c:lineChart>
        <c:grouping val="standard"/>
        <c:ser>
          <c:idx val="1"/>
          <c:order val="0"/>
          <c:tx>
            <c:strRef>
              <c:f>'2) CO2-Sector'!#REF!</c:f>
              <c:strCache>
                <c:ptCount val="1"/>
                <c:pt idx="0">
                  <c:v>#REF!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'2) CO2-Sector'!#REF!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'2) CO2-Sector'!#REF!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2"/>
          <c:order val="1"/>
          <c:tx>
            <c:strRef>
              <c:f>'2) CO2-Sector'!#REF!</c:f>
              <c:strCache>
                <c:ptCount val="1"/>
                <c:pt idx="0">
                  <c:v>#REF!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'2) CO2-Sector'!#REF!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'2) CO2-Sector'!#REF!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3"/>
          <c:order val="2"/>
          <c:tx>
            <c:strRef>
              <c:f>'2) CO2-Sector'!#REF!</c:f>
              <c:strCache>
                <c:ptCount val="1"/>
                <c:pt idx="0">
                  <c:v>#REF!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'2) CO2-Sector'!#REF!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'2) CO2-Sector'!#REF!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/>
        <c:marker val="1"/>
        <c:axId val="114875392"/>
        <c:axId val="115090176"/>
      </c:lineChart>
      <c:catAx>
        <c:axId val="114875392"/>
        <c:scaling>
          <c:orientation val="minMax"/>
        </c:scaling>
        <c:axPos val="b"/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ja-JP"/>
          </a:p>
        </c:txPr>
        <c:crossAx val="115090176"/>
        <c:crosses val="autoZero"/>
        <c:auto val="1"/>
        <c:lblAlgn val="ctr"/>
        <c:lblOffset val="100"/>
        <c:tickLblSkip val="1"/>
        <c:tickMarkSkip val="1"/>
      </c:catAx>
      <c:valAx>
        <c:axId val="115090176"/>
        <c:scaling>
          <c:orientation val="minMax"/>
          <c:min val="150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ja-JP"/>
          </a:p>
        </c:txPr>
        <c:crossAx val="114875392"/>
        <c:crosses val="autoZero"/>
        <c:crossBetween val="between"/>
        <c:majorUnit val="5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Century"/>
          <a:ea typeface="Century"/>
          <a:cs typeface="Century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tx>
        <c:rich>
          <a:bodyPr/>
          <a:lstStyle/>
          <a:p>
            <a:pPr>
              <a:defRPr/>
            </a:pPr>
            <a:r>
              <a:rPr lang="ja-JP" altLang="en-US" sz="1600"/>
              <a:t>部門別 </a:t>
            </a:r>
            <a:r>
              <a:rPr lang="en-US" altLang="ja-JP" sz="1600"/>
              <a:t>CO</a:t>
            </a:r>
            <a:r>
              <a:rPr lang="en-US" altLang="ja-JP" sz="1600" baseline="-25000"/>
              <a:t>2 </a:t>
            </a:r>
            <a:r>
              <a:rPr lang="ja-JP" altLang="en-US" sz="1600"/>
              <a:t>排出量の推移</a:t>
            </a:r>
            <a:r>
              <a:rPr lang="ja-JP" altLang="ja-JP" sz="1600" b="1" i="0" u="none" strike="noStrike" baseline="0">
                <a:effectLst/>
              </a:rPr>
              <a:t>（</a:t>
            </a:r>
            <a:r>
              <a:rPr lang="en-US" altLang="ja-JP" sz="1600" b="1" i="0" u="none" strike="noStrike" baseline="0">
                <a:effectLst/>
              </a:rPr>
              <a:t>1990-2013</a:t>
            </a:r>
            <a:r>
              <a:rPr lang="ja-JP" altLang="ja-JP" sz="1600" b="1" i="0" u="none" strike="noStrike" baseline="0">
                <a:effectLst/>
              </a:rPr>
              <a:t>年度（速報値））</a:t>
            </a:r>
            <a:endParaRPr lang="ja-JP" altLang="en-US" sz="1600"/>
          </a:p>
        </c:rich>
      </c:tx>
    </c:title>
    <c:plotArea>
      <c:layout>
        <c:manualLayout>
          <c:layoutTarget val="inner"/>
          <c:xMode val="edge"/>
          <c:yMode val="edge"/>
          <c:x val="0.10153923611111113"/>
          <c:y val="0.1214177177177177"/>
          <c:w val="0.73044732473676899"/>
          <c:h val="0.72568678678678677"/>
        </c:manualLayout>
      </c:layout>
      <c:lineChart>
        <c:grouping val="standard"/>
        <c:ser>
          <c:idx val="0"/>
          <c:order val="0"/>
          <c:tx>
            <c:strRef>
              <c:f>'3) Allocated_CO2-Sector'!$Y$41</c:f>
              <c:strCache>
                <c:ptCount val="1"/>
                <c:pt idx="0">
                  <c:v>エネルギー転換部門</c:v>
                </c:pt>
              </c:strCache>
            </c:strRef>
          </c:tx>
          <c:spPr>
            <a:ln>
              <a:solidFill>
                <a:schemeClr val="accent3">
                  <a:lumMod val="60000"/>
                  <a:lumOff val="40000"/>
                </a:schemeClr>
              </a:solidFill>
            </a:ln>
          </c:spPr>
          <c:marker>
            <c:spPr>
              <a:solidFill>
                <a:schemeClr val="accent3">
                  <a:lumMod val="60000"/>
                  <a:lumOff val="40000"/>
                </a:schemeClr>
              </a:solidFill>
              <a:ln>
                <a:solidFill>
                  <a:schemeClr val="accent3">
                    <a:lumMod val="60000"/>
                    <a:lumOff val="40000"/>
                  </a:schemeClr>
                </a:solidFill>
              </a:ln>
            </c:spPr>
          </c:marker>
          <c:dPt>
            <c:idx val="1"/>
            <c:spPr>
              <a:ln>
                <a:solidFill>
                  <a:schemeClr val="accent3">
                    <a:lumMod val="60000"/>
                    <a:lumOff val="40000"/>
                  </a:schemeClr>
                </a:solidFill>
              </a:ln>
            </c:spPr>
          </c:dPt>
          <c:dLbls>
            <c:dLbl>
              <c:idx val="0"/>
              <c:layout>
                <c:manualLayout>
                  <c:x val="-1.7862597041032845E-2"/>
                  <c:y val="-1.774301203587364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Val val="1"/>
            </c:dLbl>
            <c:dLbl>
              <c:idx val="1"/>
              <c:delete val="1"/>
            </c:dLbl>
            <c:dLbl>
              <c:idx val="2"/>
              <c:delete val="1"/>
            </c:dLbl>
            <c:dLbl>
              <c:idx val="3"/>
              <c:delete val="1"/>
            </c:dLbl>
            <c:dLbl>
              <c:idx val="4"/>
              <c:delete val="1"/>
            </c:dLbl>
            <c:dLbl>
              <c:idx val="5"/>
              <c:delete val="1"/>
            </c:dLbl>
            <c:dLbl>
              <c:idx val="6"/>
              <c:delete val="1"/>
            </c:dLbl>
            <c:dLbl>
              <c:idx val="7"/>
              <c:delete val="1"/>
            </c:dLbl>
            <c:dLbl>
              <c:idx val="8"/>
              <c:delete val="1"/>
            </c:dLbl>
            <c:dLbl>
              <c:idx val="9"/>
              <c:delete val="1"/>
            </c:dLbl>
            <c:dLbl>
              <c:idx val="10"/>
              <c:delete val="1"/>
            </c:dLbl>
            <c:dLbl>
              <c:idx val="11"/>
              <c:delete val="1"/>
            </c:dLbl>
            <c:dLbl>
              <c:idx val="12"/>
              <c:delete val="1"/>
            </c:dLbl>
            <c:dLbl>
              <c:idx val="13"/>
              <c:delete val="1"/>
            </c:dLbl>
            <c:dLbl>
              <c:idx val="14"/>
              <c:delete val="1"/>
            </c:dLbl>
            <c:dLbl>
              <c:idx val="15"/>
              <c:layout>
                <c:manualLayout>
                  <c:x val="-1.7862597041032845E-2"/>
                  <c:y val="-2.2122640281303185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Val val="1"/>
            </c:dLbl>
            <c:dLbl>
              <c:idx val="16"/>
              <c:delete val="1"/>
            </c:dLbl>
            <c:dLbl>
              <c:idx val="17"/>
              <c:delete val="1"/>
            </c:dLbl>
            <c:dLbl>
              <c:idx val="18"/>
              <c:delete val="1"/>
            </c:dLbl>
            <c:dLbl>
              <c:idx val="19"/>
              <c:delete val="1"/>
            </c:dLbl>
            <c:dLbl>
              <c:idx val="20"/>
              <c:delete val="1"/>
            </c:dLbl>
            <c:dLbl>
              <c:idx val="21"/>
              <c:delete val="1"/>
            </c:dLbl>
            <c:dLbl>
              <c:idx val="22"/>
              <c:delete val="1"/>
            </c:dLbl>
            <c:dLbl>
              <c:idx val="23"/>
              <c:layout>
                <c:manualLayout>
                  <c:x val="7.8560520203648631E-3"/>
                  <c:y val="-6.8982593391691948E-3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Val val="1"/>
            </c:dLbl>
            <c:dLblPos val="t"/>
            <c:showVal val="1"/>
          </c:dLbls>
          <c:cat>
            <c:numRef>
              <c:f>'3) Allocated_CO2-Sector'!$AA$40:$AX$40</c:f>
              <c:numCache>
                <c:formatCode>General</c:formatCode>
                <c:ptCount val="2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</c:numCache>
            </c:numRef>
          </c:cat>
          <c:val>
            <c:numRef>
              <c:f>'3) Allocated_CO2-Sector'!$AA$41:$AX$41</c:f>
              <c:numCache>
                <c:formatCode>#,##0_ </c:formatCode>
                <c:ptCount val="24"/>
                <c:pt idx="0">
                  <c:v>67.833953087208386</c:v>
                </c:pt>
                <c:pt idx="1">
                  <c:v>68.776891737580286</c:v>
                </c:pt>
                <c:pt idx="2">
                  <c:v>68.97931439545097</c:v>
                </c:pt>
                <c:pt idx="3">
                  <c:v>67.258611496971838</c:v>
                </c:pt>
                <c:pt idx="4">
                  <c:v>74.262907430690305</c:v>
                </c:pt>
                <c:pt idx="5">
                  <c:v>73.301235912775866</c:v>
                </c:pt>
                <c:pt idx="6">
                  <c:v>71.67407233612596</c:v>
                </c:pt>
                <c:pt idx="7">
                  <c:v>72.270062870111261</c:v>
                </c:pt>
                <c:pt idx="8">
                  <c:v>73.146068992367759</c:v>
                </c:pt>
                <c:pt idx="9">
                  <c:v>72.093990055277231</c:v>
                </c:pt>
                <c:pt idx="10">
                  <c:v>70.766462102115185</c:v>
                </c:pt>
                <c:pt idx="11">
                  <c:v>68.937502911945955</c:v>
                </c:pt>
                <c:pt idx="12">
                  <c:v>76.612636208222</c:v>
                </c:pt>
                <c:pt idx="13">
                  <c:v>73.792827660491994</c:v>
                </c:pt>
                <c:pt idx="14">
                  <c:v>73.88881123102847</c:v>
                </c:pt>
                <c:pt idx="15">
                  <c:v>79.322760959610505</c:v>
                </c:pt>
                <c:pt idx="16">
                  <c:v>76.958550385104346</c:v>
                </c:pt>
                <c:pt idx="17">
                  <c:v>82.922924689208131</c:v>
                </c:pt>
                <c:pt idx="18">
                  <c:v>79.095568902735124</c:v>
                </c:pt>
                <c:pt idx="19">
                  <c:v>80.024124019011211</c:v>
                </c:pt>
                <c:pt idx="20">
                  <c:v>81.138556227883981</c:v>
                </c:pt>
                <c:pt idx="21">
                  <c:v>87.637755185133813</c:v>
                </c:pt>
                <c:pt idx="22">
                  <c:v>87.832793380780885</c:v>
                </c:pt>
                <c:pt idx="23">
                  <c:v>88.032095565586161</c:v>
                </c:pt>
              </c:numCache>
            </c:numRef>
          </c:val>
        </c:ser>
        <c:ser>
          <c:idx val="1"/>
          <c:order val="1"/>
          <c:tx>
            <c:strRef>
              <c:f>'3) Allocated_CO2-Sector'!$Y$42</c:f>
              <c:strCache>
                <c:ptCount val="1"/>
                <c:pt idx="0">
                  <c:v>産業部門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pPr>
              <a:solidFill>
                <a:schemeClr val="accent5">
                  <a:lumMod val="75000"/>
                </a:schemeClr>
              </a:solidFill>
              <a:ln>
                <a:solidFill>
                  <a:schemeClr val="accent1"/>
                </a:solidFill>
              </a:ln>
            </c:spPr>
          </c:marker>
          <c:dPt>
            <c:idx val="0"/>
          </c:dPt>
          <c:dPt>
            <c:idx val="1"/>
          </c:dPt>
          <c:dLbls>
            <c:dLbl>
              <c:idx val="0"/>
              <c:layout>
                <c:manualLayout>
                  <c:x val="-1.7078375913688309E-2"/>
                  <c:y val="-3.3153751960509271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Val val="1"/>
            </c:dLbl>
            <c:dLbl>
              <c:idx val="1"/>
              <c:delete val="1"/>
            </c:dLbl>
            <c:dLbl>
              <c:idx val="2"/>
              <c:delete val="1"/>
            </c:dLbl>
            <c:dLbl>
              <c:idx val="3"/>
              <c:delete val="1"/>
            </c:dLbl>
            <c:dLbl>
              <c:idx val="4"/>
              <c:delete val="1"/>
            </c:dLbl>
            <c:dLbl>
              <c:idx val="5"/>
              <c:delete val="1"/>
            </c:dLbl>
            <c:dLbl>
              <c:idx val="6"/>
              <c:delete val="1"/>
            </c:dLbl>
            <c:dLbl>
              <c:idx val="7"/>
              <c:delete val="1"/>
            </c:dLbl>
            <c:dLbl>
              <c:idx val="8"/>
              <c:delete val="1"/>
            </c:dLbl>
            <c:dLbl>
              <c:idx val="9"/>
              <c:delete val="1"/>
            </c:dLbl>
            <c:dLbl>
              <c:idx val="10"/>
              <c:delete val="1"/>
            </c:dLbl>
            <c:dLbl>
              <c:idx val="11"/>
              <c:delete val="1"/>
            </c:dLbl>
            <c:dLbl>
              <c:idx val="12"/>
              <c:delete val="1"/>
            </c:dLbl>
            <c:dLbl>
              <c:idx val="13"/>
              <c:delete val="1"/>
            </c:dLbl>
            <c:dLbl>
              <c:idx val="14"/>
              <c:delete val="1"/>
            </c:dLbl>
            <c:dLbl>
              <c:idx val="15"/>
              <c:layout>
                <c:manualLayout>
                  <c:x val="-1.9518143901358066E-2"/>
                  <c:y val="-3.5364002091209885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Val val="1"/>
            </c:dLbl>
            <c:dLbl>
              <c:idx val="16"/>
              <c:delete val="1"/>
            </c:dLbl>
            <c:dLbl>
              <c:idx val="17"/>
              <c:delete val="1"/>
            </c:dLbl>
            <c:dLbl>
              <c:idx val="18"/>
              <c:delete val="1"/>
            </c:dLbl>
            <c:dLbl>
              <c:idx val="19"/>
              <c:delete val="1"/>
            </c:dLbl>
            <c:dLbl>
              <c:idx val="20"/>
              <c:delete val="1"/>
            </c:dLbl>
            <c:dLbl>
              <c:idx val="21"/>
              <c:delete val="1"/>
            </c:dLbl>
            <c:dLbl>
              <c:idx val="22"/>
              <c:delete val="1"/>
            </c:dLbl>
            <c:showVal val="1"/>
          </c:dLbls>
          <c:cat>
            <c:numRef>
              <c:f>'3) Allocated_CO2-Sector'!$AA$40:$AX$40</c:f>
              <c:numCache>
                <c:formatCode>General</c:formatCode>
                <c:ptCount val="2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</c:numCache>
            </c:numRef>
          </c:cat>
          <c:val>
            <c:numRef>
              <c:f>'3) Allocated_CO2-Sector'!$AA$42:$AX$42</c:f>
              <c:numCache>
                <c:formatCode>#,##0_ </c:formatCode>
                <c:ptCount val="24"/>
                <c:pt idx="0">
                  <c:v>482.16891446457407</c:v>
                </c:pt>
                <c:pt idx="1">
                  <c:v>476.07085077485743</c:v>
                </c:pt>
                <c:pt idx="2">
                  <c:v>466.38568607030152</c:v>
                </c:pt>
                <c:pt idx="3">
                  <c:v>455.23255849896009</c:v>
                </c:pt>
                <c:pt idx="4">
                  <c:v>472.64407929760154</c:v>
                </c:pt>
                <c:pt idx="5">
                  <c:v>471.1490404211583</c:v>
                </c:pt>
                <c:pt idx="6">
                  <c:v>479.95893113300093</c:v>
                </c:pt>
                <c:pt idx="7">
                  <c:v>480.44239260556725</c:v>
                </c:pt>
                <c:pt idx="8">
                  <c:v>444.86456003160509</c:v>
                </c:pt>
                <c:pt idx="9">
                  <c:v>456.45231906954223</c:v>
                </c:pt>
                <c:pt idx="10">
                  <c:v>467.19557337436123</c:v>
                </c:pt>
                <c:pt idx="11">
                  <c:v>449.63320365291139</c:v>
                </c:pt>
                <c:pt idx="12">
                  <c:v>461.16454735925106</c:v>
                </c:pt>
                <c:pt idx="13">
                  <c:v>465.02551088323958</c:v>
                </c:pt>
                <c:pt idx="14">
                  <c:v>465.31640194060412</c:v>
                </c:pt>
                <c:pt idx="15">
                  <c:v>459.26690244731066</c:v>
                </c:pt>
                <c:pt idx="16">
                  <c:v>456.98378609931655</c:v>
                </c:pt>
                <c:pt idx="17">
                  <c:v>467.46369281228084</c:v>
                </c:pt>
                <c:pt idx="18">
                  <c:v>418.99058733515727</c:v>
                </c:pt>
                <c:pt idx="19">
                  <c:v>388.05409981520154</c:v>
                </c:pt>
                <c:pt idx="20">
                  <c:v>420.93862915308262</c:v>
                </c:pt>
                <c:pt idx="21">
                  <c:v>417.13719495536765</c:v>
                </c:pt>
                <c:pt idx="22">
                  <c:v>417.74988045511179</c:v>
                </c:pt>
                <c:pt idx="23">
                  <c:v>430.10669311053607</c:v>
                </c:pt>
              </c:numCache>
            </c:numRef>
          </c:val>
        </c:ser>
        <c:ser>
          <c:idx val="2"/>
          <c:order val="2"/>
          <c:tx>
            <c:strRef>
              <c:f>'3) Allocated_CO2-Sector'!$Y$43</c:f>
              <c:strCache>
                <c:ptCount val="1"/>
                <c:pt idx="0">
                  <c:v>運輸部門</c:v>
                </c:pt>
              </c:strCache>
            </c:strRef>
          </c:tx>
          <c:spPr>
            <a:ln>
              <a:solidFill>
                <a:schemeClr val="accent4">
                  <a:lumMod val="75000"/>
                </a:schemeClr>
              </a:solidFill>
            </a:ln>
          </c:spPr>
          <c:marker>
            <c:spPr>
              <a:solidFill>
                <a:schemeClr val="accent4">
                  <a:lumMod val="75000"/>
                </a:schemeClr>
              </a:solidFill>
              <a:ln>
                <a:solidFill>
                  <a:schemeClr val="accent4">
                    <a:lumMod val="75000"/>
                  </a:schemeClr>
                </a:solidFill>
              </a:ln>
            </c:spPr>
          </c:marker>
          <c:dPt>
            <c:idx val="1"/>
          </c:dPt>
          <c:dLbls>
            <c:dLbl>
              <c:idx val="1"/>
              <c:delete val="1"/>
            </c:dLbl>
            <c:dLbl>
              <c:idx val="2"/>
              <c:delete val="1"/>
            </c:dLbl>
            <c:dLbl>
              <c:idx val="3"/>
              <c:delete val="1"/>
            </c:dLbl>
            <c:dLbl>
              <c:idx val="4"/>
              <c:delete val="1"/>
            </c:dLbl>
            <c:dLbl>
              <c:idx val="5"/>
              <c:delete val="1"/>
            </c:dLbl>
            <c:dLbl>
              <c:idx val="6"/>
              <c:delete val="1"/>
            </c:dLbl>
            <c:dLbl>
              <c:idx val="7"/>
              <c:delete val="1"/>
            </c:dLbl>
            <c:dLbl>
              <c:idx val="8"/>
              <c:delete val="1"/>
            </c:dLbl>
            <c:dLbl>
              <c:idx val="9"/>
              <c:delete val="1"/>
            </c:dLbl>
            <c:dLbl>
              <c:idx val="10"/>
              <c:delete val="1"/>
            </c:dLbl>
            <c:dLbl>
              <c:idx val="11"/>
              <c:delete val="1"/>
            </c:dLbl>
            <c:dLbl>
              <c:idx val="12"/>
              <c:delete val="1"/>
            </c:dLbl>
            <c:dLbl>
              <c:idx val="13"/>
              <c:delete val="1"/>
            </c:dLbl>
            <c:dLbl>
              <c:idx val="14"/>
              <c:delete val="1"/>
            </c:dLbl>
            <c:dLbl>
              <c:idx val="16"/>
              <c:delete val="1"/>
            </c:dLbl>
            <c:dLbl>
              <c:idx val="17"/>
              <c:delete val="1"/>
            </c:dLbl>
            <c:dLbl>
              <c:idx val="18"/>
              <c:delete val="1"/>
            </c:dLbl>
            <c:dLbl>
              <c:idx val="19"/>
              <c:delete val="1"/>
            </c:dLbl>
            <c:dLbl>
              <c:idx val="20"/>
              <c:delete val="1"/>
            </c:dLbl>
            <c:dLbl>
              <c:idx val="21"/>
              <c:delete val="1"/>
            </c:dLbl>
            <c:dLbl>
              <c:idx val="22"/>
              <c:delete val="1"/>
            </c:dLbl>
            <c:dLbl>
              <c:idx val="23"/>
              <c:layout>
                <c:manualLayout>
                  <c:x val="2.2878010913254224E-3"/>
                  <c:y val="-2.033521566219357E-4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Val val="1"/>
            </c:dLbl>
            <c:dLblPos val="t"/>
            <c:showVal val="1"/>
          </c:dLbls>
          <c:cat>
            <c:numRef>
              <c:f>'3) Allocated_CO2-Sector'!$AA$40:$AX$40</c:f>
              <c:numCache>
                <c:formatCode>General</c:formatCode>
                <c:ptCount val="2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</c:numCache>
            </c:numRef>
          </c:cat>
          <c:val>
            <c:numRef>
              <c:f>'3) Allocated_CO2-Sector'!$AA$43:$AX$43</c:f>
              <c:numCache>
                <c:formatCode>#,##0_ </c:formatCode>
                <c:ptCount val="24"/>
                <c:pt idx="0">
                  <c:v>217.38240351899807</c:v>
                </c:pt>
                <c:pt idx="1">
                  <c:v>228.859997453495</c:v>
                </c:pt>
                <c:pt idx="2">
                  <c:v>233.45874231792916</c:v>
                </c:pt>
                <c:pt idx="3">
                  <c:v>237.97503322043784</c:v>
                </c:pt>
                <c:pt idx="4">
                  <c:v>250.4097276536738</c:v>
                </c:pt>
                <c:pt idx="5">
                  <c:v>257.58948372347487</c:v>
                </c:pt>
                <c:pt idx="6">
                  <c:v>263.04742145164266</c:v>
                </c:pt>
                <c:pt idx="7">
                  <c:v>264.81399580046451</c:v>
                </c:pt>
                <c:pt idx="8">
                  <c:v>263.77432966838848</c:v>
                </c:pt>
                <c:pt idx="9">
                  <c:v>266.22998159018715</c:v>
                </c:pt>
                <c:pt idx="10">
                  <c:v>265.38246922400191</c:v>
                </c:pt>
                <c:pt idx="11">
                  <c:v>267.45677575813204</c:v>
                </c:pt>
                <c:pt idx="12">
                  <c:v>262.38828929906492</c:v>
                </c:pt>
                <c:pt idx="13">
                  <c:v>260.30330402612003</c:v>
                </c:pt>
                <c:pt idx="14">
                  <c:v>259.65171314465823</c:v>
                </c:pt>
                <c:pt idx="15">
                  <c:v>254.38822653541732</c:v>
                </c:pt>
                <c:pt idx="16">
                  <c:v>250.74428393064073</c:v>
                </c:pt>
                <c:pt idx="17">
                  <c:v>245.68119928268362</c:v>
                </c:pt>
                <c:pt idx="18">
                  <c:v>235.73483011606214</c:v>
                </c:pt>
                <c:pt idx="19">
                  <c:v>230.06747744561872</c:v>
                </c:pt>
                <c:pt idx="20">
                  <c:v>232.50161891615664</c:v>
                </c:pt>
                <c:pt idx="21">
                  <c:v>229.58802299039854</c:v>
                </c:pt>
                <c:pt idx="22">
                  <c:v>226.34165354520374</c:v>
                </c:pt>
                <c:pt idx="23">
                  <c:v>222.30185606456598</c:v>
                </c:pt>
              </c:numCache>
            </c:numRef>
          </c:val>
        </c:ser>
        <c:ser>
          <c:idx val="3"/>
          <c:order val="3"/>
          <c:tx>
            <c:strRef>
              <c:f>'3) Allocated_CO2-Sector'!$Y$44</c:f>
              <c:strCache>
                <c:ptCount val="1"/>
                <c:pt idx="0">
                  <c:v>業務その他部門</c:v>
                </c:pt>
              </c:strCache>
            </c:strRef>
          </c:tx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pPr>
              <a:solidFill>
                <a:schemeClr val="accent6">
                  <a:lumMod val="75000"/>
                </a:schemeClr>
              </a:solidFill>
              <a:ln>
                <a:solidFill>
                  <a:schemeClr val="accent6">
                    <a:lumMod val="75000"/>
                  </a:schemeClr>
                </a:solidFill>
              </a:ln>
            </c:spPr>
          </c:marker>
          <c:dPt>
            <c:idx val="1"/>
          </c:dPt>
          <c:dLbls>
            <c:dLbl>
              <c:idx val="1"/>
              <c:delete val="1"/>
            </c:dLbl>
            <c:dLbl>
              <c:idx val="2"/>
              <c:delete val="1"/>
            </c:dLbl>
            <c:dLbl>
              <c:idx val="3"/>
              <c:delete val="1"/>
            </c:dLbl>
            <c:dLbl>
              <c:idx val="4"/>
              <c:delete val="1"/>
            </c:dLbl>
            <c:dLbl>
              <c:idx val="5"/>
              <c:delete val="1"/>
            </c:dLbl>
            <c:dLbl>
              <c:idx val="6"/>
              <c:delete val="1"/>
            </c:dLbl>
            <c:dLbl>
              <c:idx val="7"/>
              <c:delete val="1"/>
            </c:dLbl>
            <c:dLbl>
              <c:idx val="8"/>
              <c:delete val="1"/>
            </c:dLbl>
            <c:dLbl>
              <c:idx val="9"/>
              <c:delete val="1"/>
            </c:dLbl>
            <c:dLbl>
              <c:idx val="10"/>
              <c:delete val="1"/>
            </c:dLbl>
            <c:dLbl>
              <c:idx val="11"/>
              <c:delete val="1"/>
            </c:dLbl>
            <c:dLbl>
              <c:idx val="12"/>
              <c:delete val="1"/>
            </c:dLbl>
            <c:dLbl>
              <c:idx val="13"/>
              <c:delete val="1"/>
            </c:dLbl>
            <c:dLbl>
              <c:idx val="14"/>
              <c:delete val="1"/>
            </c:dLbl>
            <c:dLbl>
              <c:idx val="15"/>
              <c:layout>
                <c:manualLayout>
                  <c:x val="-2.0866163741474503E-2"/>
                  <c:y val="1.9665657029047913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Val val="1"/>
            </c:dLbl>
            <c:dLbl>
              <c:idx val="16"/>
              <c:delete val="1"/>
            </c:dLbl>
            <c:dLbl>
              <c:idx val="17"/>
              <c:delete val="1"/>
            </c:dLbl>
            <c:dLbl>
              <c:idx val="18"/>
              <c:delete val="1"/>
            </c:dLbl>
            <c:dLbl>
              <c:idx val="19"/>
              <c:delete val="1"/>
            </c:dLbl>
            <c:dLbl>
              <c:idx val="20"/>
              <c:delete val="1"/>
            </c:dLbl>
            <c:dLbl>
              <c:idx val="21"/>
              <c:delete val="1"/>
            </c:dLbl>
            <c:dLbl>
              <c:idx val="22"/>
              <c:delete val="1"/>
            </c:dLbl>
            <c:dLbl>
              <c:idx val="23"/>
              <c:layout>
                <c:manualLayout>
                  <c:x val="2.3094231035717446E-3"/>
                  <c:y val="-2.4423169042099824E-3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Val val="1"/>
            </c:dLbl>
            <c:dLblPos val="t"/>
            <c:showVal val="1"/>
          </c:dLbls>
          <c:cat>
            <c:numRef>
              <c:f>'3) Allocated_CO2-Sector'!$AA$40:$AX$40</c:f>
              <c:numCache>
                <c:formatCode>General</c:formatCode>
                <c:ptCount val="2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</c:numCache>
            </c:numRef>
          </c:cat>
          <c:val>
            <c:numRef>
              <c:f>'3) Allocated_CO2-Sector'!$AA$44:$AX$44</c:f>
              <c:numCache>
                <c:formatCode>#,##0_ </c:formatCode>
                <c:ptCount val="24"/>
                <c:pt idx="0">
                  <c:v>164.30808217447824</c:v>
                </c:pt>
                <c:pt idx="1">
                  <c:v>163.54881678512854</c:v>
                </c:pt>
                <c:pt idx="2">
                  <c:v>168.45201534582344</c:v>
                </c:pt>
                <c:pt idx="3">
                  <c:v>169.17384691868958</c:v>
                </c:pt>
                <c:pt idx="4">
                  <c:v>180.61473669106201</c:v>
                </c:pt>
                <c:pt idx="5">
                  <c:v>185.12220401172112</c:v>
                </c:pt>
                <c:pt idx="6">
                  <c:v>184.61684067281359</c:v>
                </c:pt>
                <c:pt idx="7">
                  <c:v>181.53652717685475</c:v>
                </c:pt>
                <c:pt idx="8">
                  <c:v>187.35212877627077</c:v>
                </c:pt>
                <c:pt idx="9">
                  <c:v>201.23191097388548</c:v>
                </c:pt>
                <c:pt idx="10">
                  <c:v>206.02034069810205</c:v>
                </c:pt>
                <c:pt idx="11">
                  <c:v>213.4632988311233</c:v>
                </c:pt>
                <c:pt idx="12">
                  <c:v>227.26545676564487</c:v>
                </c:pt>
                <c:pt idx="13">
                  <c:v>231.42940770999584</c:v>
                </c:pt>
                <c:pt idx="14">
                  <c:v>232.00623054401288</c:v>
                </c:pt>
                <c:pt idx="15">
                  <c:v>235.37598275475855</c:v>
                </c:pt>
                <c:pt idx="16">
                  <c:v>234.66413086091902</c:v>
                </c:pt>
                <c:pt idx="17">
                  <c:v>242.65355890881864</c:v>
                </c:pt>
                <c:pt idx="18">
                  <c:v>233.59385538682511</c:v>
                </c:pt>
                <c:pt idx="19">
                  <c:v>215.40572869596758</c:v>
                </c:pt>
                <c:pt idx="20">
                  <c:v>216.9156391167341</c:v>
                </c:pt>
                <c:pt idx="21">
                  <c:v>250.01238323849248</c:v>
                </c:pt>
                <c:pt idx="22">
                  <c:v>272.37375640169995</c:v>
                </c:pt>
                <c:pt idx="23">
                  <c:v>281.19712063541482</c:v>
                </c:pt>
              </c:numCache>
            </c:numRef>
          </c:val>
        </c:ser>
        <c:ser>
          <c:idx val="4"/>
          <c:order val="4"/>
          <c:tx>
            <c:strRef>
              <c:f>'3) Allocated_CO2-Sector'!$Y$45</c:f>
              <c:strCache>
                <c:ptCount val="1"/>
                <c:pt idx="0">
                  <c:v>家庭部門</c:v>
                </c:pt>
              </c:strCache>
            </c:strRef>
          </c:tx>
          <c:spPr>
            <a:ln>
              <a:solidFill>
                <a:schemeClr val="accent6">
                  <a:lumMod val="60000"/>
                  <a:lumOff val="40000"/>
                </a:schemeClr>
              </a:solidFill>
            </a:ln>
          </c:spPr>
          <c:marker>
            <c:spPr>
              <a:solidFill>
                <a:schemeClr val="accent6">
                  <a:lumMod val="60000"/>
                  <a:lumOff val="40000"/>
                </a:schemeClr>
              </a:solidFill>
              <a:ln>
                <a:solidFill>
                  <a:schemeClr val="accent6">
                    <a:lumMod val="60000"/>
                    <a:lumOff val="40000"/>
                  </a:schemeClr>
                </a:solidFill>
              </a:ln>
            </c:spPr>
          </c:marker>
          <c:dPt>
            <c:idx val="1"/>
          </c:dPt>
          <c:dLbls>
            <c:dLbl>
              <c:idx val="1"/>
              <c:delete val="1"/>
            </c:dLbl>
            <c:dLbl>
              <c:idx val="2"/>
              <c:delete val="1"/>
            </c:dLbl>
            <c:dLbl>
              <c:idx val="3"/>
              <c:delete val="1"/>
            </c:dLbl>
            <c:dLbl>
              <c:idx val="4"/>
              <c:delete val="1"/>
            </c:dLbl>
            <c:dLbl>
              <c:idx val="5"/>
              <c:delete val="1"/>
            </c:dLbl>
            <c:dLbl>
              <c:idx val="6"/>
              <c:delete val="1"/>
            </c:dLbl>
            <c:dLbl>
              <c:idx val="7"/>
              <c:delete val="1"/>
            </c:dLbl>
            <c:dLbl>
              <c:idx val="8"/>
              <c:delete val="1"/>
            </c:dLbl>
            <c:dLbl>
              <c:idx val="9"/>
              <c:delete val="1"/>
            </c:dLbl>
            <c:dLbl>
              <c:idx val="10"/>
              <c:delete val="1"/>
            </c:dLbl>
            <c:dLbl>
              <c:idx val="11"/>
              <c:delete val="1"/>
            </c:dLbl>
            <c:dLbl>
              <c:idx val="12"/>
              <c:delete val="1"/>
            </c:dLbl>
            <c:dLbl>
              <c:idx val="13"/>
              <c:delete val="1"/>
            </c:dLbl>
            <c:dLbl>
              <c:idx val="14"/>
              <c:delete val="1"/>
            </c:dLbl>
            <c:dLbl>
              <c:idx val="16"/>
              <c:delete val="1"/>
            </c:dLbl>
            <c:dLbl>
              <c:idx val="17"/>
              <c:delete val="1"/>
            </c:dLbl>
            <c:dLbl>
              <c:idx val="18"/>
              <c:delete val="1"/>
            </c:dLbl>
            <c:dLbl>
              <c:idx val="19"/>
              <c:delete val="1"/>
            </c:dLbl>
            <c:dLbl>
              <c:idx val="20"/>
              <c:delete val="1"/>
            </c:dLbl>
            <c:dLbl>
              <c:idx val="21"/>
              <c:delete val="1"/>
            </c:dLbl>
            <c:dLbl>
              <c:idx val="22"/>
              <c:delete val="1"/>
            </c:dLbl>
            <c:dLbl>
              <c:idx val="23"/>
              <c:layout>
                <c:manualLayout>
                  <c:x val="2.3055269706980007E-3"/>
                  <c:y val="1.2953181601630052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Val val="1"/>
            </c:dLbl>
            <c:dLblPos val="t"/>
            <c:showVal val="1"/>
          </c:dLbls>
          <c:cat>
            <c:numRef>
              <c:f>'3) Allocated_CO2-Sector'!$AA$40:$AX$40</c:f>
              <c:numCache>
                <c:formatCode>General</c:formatCode>
                <c:ptCount val="2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</c:numCache>
            </c:numRef>
          </c:cat>
          <c:val>
            <c:numRef>
              <c:f>'3) Allocated_CO2-Sector'!$AA$45:$AX$45</c:f>
              <c:numCache>
                <c:formatCode>#,##0_ </c:formatCode>
                <c:ptCount val="24"/>
                <c:pt idx="0">
                  <c:v>127.45038312484743</c:v>
                </c:pt>
                <c:pt idx="1">
                  <c:v>129.37149400324654</c:v>
                </c:pt>
                <c:pt idx="2">
                  <c:v>136.40914097138605</c:v>
                </c:pt>
                <c:pt idx="3">
                  <c:v>137.91977515805328</c:v>
                </c:pt>
                <c:pt idx="4">
                  <c:v>145.01845841853171</c:v>
                </c:pt>
                <c:pt idx="5">
                  <c:v>148.10455486033692</c:v>
                </c:pt>
                <c:pt idx="6">
                  <c:v>147.82619565475727</c:v>
                </c:pt>
                <c:pt idx="7">
                  <c:v>144.30859074110609</c:v>
                </c:pt>
                <c:pt idx="8">
                  <c:v>143.92756453431289</c:v>
                </c:pt>
                <c:pt idx="9">
                  <c:v>151.91526462304833</c:v>
                </c:pt>
                <c:pt idx="10">
                  <c:v>157.53710268925025</c:v>
                </c:pt>
                <c:pt idx="11">
                  <c:v>153.7263868357272</c:v>
                </c:pt>
                <c:pt idx="12">
                  <c:v>165.44104748365376</c:v>
                </c:pt>
                <c:pt idx="13">
                  <c:v>167.52448936935298</c:v>
                </c:pt>
                <c:pt idx="14">
                  <c:v>167.55780387199155</c:v>
                </c:pt>
                <c:pt idx="15">
                  <c:v>174.21934066395676</c:v>
                </c:pt>
                <c:pt idx="16">
                  <c:v>165.75873908595554</c:v>
                </c:pt>
                <c:pt idx="17">
                  <c:v>179.77501840765913</c:v>
                </c:pt>
                <c:pt idx="18">
                  <c:v>171.02656550986543</c:v>
                </c:pt>
                <c:pt idx="19">
                  <c:v>161.68961316736238</c:v>
                </c:pt>
                <c:pt idx="20">
                  <c:v>171.97550216036601</c:v>
                </c:pt>
                <c:pt idx="21">
                  <c:v>188.75062623388763</c:v>
                </c:pt>
                <c:pt idx="22">
                  <c:v>203.49451292101116</c:v>
                </c:pt>
                <c:pt idx="23">
                  <c:v>202.65179317407143</c:v>
                </c:pt>
              </c:numCache>
            </c:numRef>
          </c:val>
        </c:ser>
        <c:ser>
          <c:idx val="5"/>
          <c:order val="5"/>
          <c:tx>
            <c:strRef>
              <c:f>'3) Allocated_CO2-Sector'!$Y$46</c:f>
              <c:strCache>
                <c:ptCount val="1"/>
                <c:pt idx="0">
                  <c:v>工業プロセス及び製品の使用</c:v>
                </c:pt>
              </c:strCache>
            </c:strRef>
          </c:tx>
          <c:spPr>
            <a:ln>
              <a:solidFill>
                <a:schemeClr val="bg1">
                  <a:lumMod val="75000"/>
                </a:schemeClr>
              </a:solidFill>
            </a:ln>
          </c:spPr>
          <c:marker>
            <c:spPr>
              <a:solidFill>
                <a:schemeClr val="bg1">
                  <a:lumMod val="75000"/>
                </a:schemeClr>
              </a:solidFill>
              <a:ln>
                <a:solidFill>
                  <a:schemeClr val="bg1">
                    <a:lumMod val="75000"/>
                  </a:schemeClr>
                </a:solidFill>
              </a:ln>
            </c:spPr>
          </c:marker>
          <c:dPt>
            <c:idx val="1"/>
          </c:dPt>
          <c:dLbls>
            <c:dLbl>
              <c:idx val="0"/>
              <c:layout>
                <c:manualLayout>
                  <c:x val="-1.7773689016914732E-2"/>
                  <c:y val="1.4591231535944243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Val val="1"/>
            </c:dLbl>
            <c:dLbl>
              <c:idx val="1"/>
              <c:delete val="1"/>
            </c:dLbl>
            <c:dLbl>
              <c:idx val="2"/>
              <c:delete val="1"/>
            </c:dLbl>
            <c:dLbl>
              <c:idx val="3"/>
              <c:delete val="1"/>
            </c:dLbl>
            <c:dLbl>
              <c:idx val="4"/>
              <c:delete val="1"/>
            </c:dLbl>
            <c:dLbl>
              <c:idx val="5"/>
              <c:delete val="1"/>
            </c:dLbl>
            <c:dLbl>
              <c:idx val="6"/>
              <c:delete val="1"/>
            </c:dLbl>
            <c:dLbl>
              <c:idx val="7"/>
              <c:delete val="1"/>
            </c:dLbl>
            <c:dLbl>
              <c:idx val="8"/>
              <c:delete val="1"/>
            </c:dLbl>
            <c:dLbl>
              <c:idx val="9"/>
              <c:delete val="1"/>
            </c:dLbl>
            <c:dLbl>
              <c:idx val="10"/>
              <c:delete val="1"/>
            </c:dLbl>
            <c:dLbl>
              <c:idx val="11"/>
              <c:delete val="1"/>
            </c:dLbl>
            <c:dLbl>
              <c:idx val="12"/>
              <c:delete val="1"/>
            </c:dLbl>
            <c:dLbl>
              <c:idx val="13"/>
              <c:delete val="1"/>
            </c:dLbl>
            <c:dLbl>
              <c:idx val="14"/>
              <c:delete val="1"/>
            </c:dLbl>
            <c:dLbl>
              <c:idx val="15"/>
              <c:layout>
                <c:manualLayout>
                  <c:x val="-1.7862597041032845E-2"/>
                  <c:y val="-1.774301203587364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Val val="1"/>
            </c:dLbl>
            <c:dLbl>
              <c:idx val="16"/>
              <c:delete val="1"/>
            </c:dLbl>
            <c:dLbl>
              <c:idx val="17"/>
              <c:delete val="1"/>
            </c:dLbl>
            <c:dLbl>
              <c:idx val="18"/>
              <c:delete val="1"/>
            </c:dLbl>
            <c:dLbl>
              <c:idx val="19"/>
              <c:delete val="1"/>
            </c:dLbl>
            <c:dLbl>
              <c:idx val="20"/>
              <c:delete val="1"/>
            </c:dLbl>
            <c:dLbl>
              <c:idx val="21"/>
              <c:delete val="1"/>
            </c:dLbl>
            <c:dLbl>
              <c:idx val="22"/>
              <c:delete val="1"/>
            </c:dLbl>
            <c:dLbl>
              <c:idx val="23"/>
              <c:layout>
                <c:manualLayout>
                  <c:x val="7.8499703639919628E-3"/>
                  <c:y val="-4.6470614504949418E-3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Val val="1"/>
            </c:dLbl>
            <c:dLblPos val="t"/>
            <c:showVal val="1"/>
          </c:dLbls>
          <c:cat>
            <c:numRef>
              <c:f>'3) Allocated_CO2-Sector'!$AA$40:$AX$40</c:f>
              <c:numCache>
                <c:formatCode>General</c:formatCode>
                <c:ptCount val="2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</c:numCache>
            </c:numRef>
          </c:cat>
          <c:val>
            <c:numRef>
              <c:f>'3) Allocated_CO2-Sector'!$AA$46:$AX$46</c:f>
              <c:numCache>
                <c:formatCode>#,##0_ </c:formatCode>
                <c:ptCount val="24"/>
                <c:pt idx="0">
                  <c:v>63.788363125296605</c:v>
                </c:pt>
                <c:pt idx="1">
                  <c:v>64.870115051805854</c:v>
                </c:pt>
                <c:pt idx="2">
                  <c:v>64.806829365931321</c:v>
                </c:pt>
                <c:pt idx="3">
                  <c:v>63.440100756284679</c:v>
                </c:pt>
                <c:pt idx="4">
                  <c:v>64.925562647454569</c:v>
                </c:pt>
                <c:pt idx="5">
                  <c:v>65.178238671075036</c:v>
                </c:pt>
                <c:pt idx="6">
                  <c:v>65.665923986658925</c:v>
                </c:pt>
                <c:pt idx="7">
                  <c:v>63.065049504458841</c:v>
                </c:pt>
                <c:pt idx="8">
                  <c:v>57.263756218177932</c:v>
                </c:pt>
                <c:pt idx="9">
                  <c:v>57.467763283308905</c:v>
                </c:pt>
                <c:pt idx="10">
                  <c:v>57.941627908633066</c:v>
                </c:pt>
                <c:pt idx="11">
                  <c:v>56.515266445745439</c:v>
                </c:pt>
                <c:pt idx="12">
                  <c:v>53.788629624539823</c:v>
                </c:pt>
                <c:pt idx="13">
                  <c:v>53.024744282592778</c:v>
                </c:pt>
                <c:pt idx="14">
                  <c:v>53.02939388932775</c:v>
                </c:pt>
                <c:pt idx="15">
                  <c:v>54.072021003246526</c:v>
                </c:pt>
                <c:pt idx="16">
                  <c:v>54.268742841401298</c:v>
                </c:pt>
                <c:pt idx="17">
                  <c:v>53.547756491777875</c:v>
                </c:pt>
                <c:pt idx="18">
                  <c:v>49.361689495955225</c:v>
                </c:pt>
                <c:pt idx="19">
                  <c:v>43.815709932783221</c:v>
                </c:pt>
                <c:pt idx="20">
                  <c:v>44.962898327964517</c:v>
                </c:pt>
                <c:pt idx="21">
                  <c:v>45.59741415091036</c:v>
                </c:pt>
                <c:pt idx="22">
                  <c:v>45.187543667604892</c:v>
                </c:pt>
                <c:pt idx="23">
                  <c:v>46.926489167883041</c:v>
                </c:pt>
              </c:numCache>
            </c:numRef>
          </c:val>
        </c:ser>
        <c:ser>
          <c:idx val="6"/>
          <c:order val="6"/>
          <c:tx>
            <c:strRef>
              <c:f>'3) Allocated_CO2-Sector'!$Y$47</c:f>
              <c:strCache>
                <c:ptCount val="1"/>
                <c:pt idx="0">
                  <c:v>廃棄物</c:v>
                </c:pt>
              </c:strCache>
            </c:strRef>
          </c:tx>
          <c:spPr>
            <a:ln>
              <a:solidFill>
                <a:schemeClr val="tx2">
                  <a:lumMod val="40000"/>
                  <a:lumOff val="60000"/>
                </a:schemeClr>
              </a:solidFill>
            </a:ln>
          </c:spPr>
          <c:marker>
            <c:spPr>
              <a:solidFill>
                <a:schemeClr val="tx2">
                  <a:lumMod val="40000"/>
                  <a:lumOff val="60000"/>
                </a:schemeClr>
              </a:solidFill>
              <a:ln>
                <a:solidFill>
                  <a:schemeClr val="tx2">
                    <a:lumMod val="40000"/>
                    <a:lumOff val="60000"/>
                  </a:schemeClr>
                </a:solidFill>
              </a:ln>
            </c:spPr>
          </c:marker>
          <c:dPt>
            <c:idx val="1"/>
          </c:dPt>
          <c:dLbls>
            <c:dLbl>
              <c:idx val="0"/>
              <c:layout>
                <c:manualLayout>
                  <c:x val="-1.7862597041032845E-2"/>
                  <c:y val="-1.774301203587364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Val val="1"/>
            </c:dLbl>
            <c:dLbl>
              <c:idx val="1"/>
              <c:delete val="1"/>
            </c:dLbl>
            <c:dLbl>
              <c:idx val="2"/>
              <c:delete val="1"/>
            </c:dLbl>
            <c:dLbl>
              <c:idx val="3"/>
              <c:delete val="1"/>
            </c:dLbl>
            <c:dLbl>
              <c:idx val="4"/>
              <c:delete val="1"/>
            </c:dLbl>
            <c:dLbl>
              <c:idx val="5"/>
              <c:delete val="1"/>
            </c:dLbl>
            <c:dLbl>
              <c:idx val="6"/>
              <c:delete val="1"/>
            </c:dLbl>
            <c:dLbl>
              <c:idx val="7"/>
              <c:delete val="1"/>
            </c:dLbl>
            <c:dLbl>
              <c:idx val="8"/>
              <c:delete val="1"/>
            </c:dLbl>
            <c:dLbl>
              <c:idx val="9"/>
              <c:delete val="1"/>
            </c:dLbl>
            <c:dLbl>
              <c:idx val="10"/>
              <c:delete val="1"/>
            </c:dLbl>
            <c:dLbl>
              <c:idx val="11"/>
              <c:delete val="1"/>
            </c:dLbl>
            <c:dLbl>
              <c:idx val="12"/>
              <c:delete val="1"/>
            </c:dLbl>
            <c:dLbl>
              <c:idx val="13"/>
              <c:delete val="1"/>
            </c:dLbl>
            <c:dLbl>
              <c:idx val="14"/>
              <c:delete val="1"/>
            </c:dLbl>
            <c:dLbl>
              <c:idx val="15"/>
              <c:layout>
                <c:manualLayout>
                  <c:x val="-1.7862597041032845E-2"/>
                  <c:y val="-1.5553197913158869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Val val="1"/>
            </c:dLbl>
            <c:dLbl>
              <c:idx val="16"/>
              <c:delete val="1"/>
            </c:dLbl>
            <c:dLbl>
              <c:idx val="17"/>
              <c:delete val="1"/>
            </c:dLbl>
            <c:dLbl>
              <c:idx val="18"/>
              <c:delete val="1"/>
            </c:dLbl>
            <c:dLbl>
              <c:idx val="19"/>
              <c:delete val="1"/>
            </c:dLbl>
            <c:dLbl>
              <c:idx val="20"/>
              <c:delete val="1"/>
            </c:dLbl>
            <c:dLbl>
              <c:idx val="21"/>
              <c:delete val="1"/>
            </c:dLbl>
            <c:dLbl>
              <c:idx val="22"/>
              <c:delete val="1"/>
            </c:dLbl>
            <c:dLbl>
              <c:idx val="23"/>
              <c:layout>
                <c:manualLayout>
                  <c:x val="7.8621336767377616E-3"/>
                  <c:y val="-2.4572473277801716E-3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Val val="1"/>
            </c:dLbl>
            <c:dLblPos val="t"/>
            <c:showVal val="1"/>
          </c:dLbls>
          <c:cat>
            <c:numRef>
              <c:f>'3) Allocated_CO2-Sector'!$AA$40:$AX$40</c:f>
              <c:numCache>
                <c:formatCode>General</c:formatCode>
                <c:ptCount val="2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</c:numCache>
            </c:numRef>
          </c:cat>
          <c:val>
            <c:numRef>
              <c:f>'3) Allocated_CO2-Sector'!$AA$47:$AX$47</c:f>
              <c:numCache>
                <c:formatCode>#,##0_ </c:formatCode>
                <c:ptCount val="24"/>
                <c:pt idx="0">
                  <c:v>22.4602489541221</c:v>
                </c:pt>
                <c:pt idx="1">
                  <c:v>22.789779258699916</c:v>
                </c:pt>
                <c:pt idx="2">
                  <c:v>24.203340001294396</c:v>
                </c:pt>
                <c:pt idx="3">
                  <c:v>23.724289661010836</c:v>
                </c:pt>
                <c:pt idx="4">
                  <c:v>26.905432519362808</c:v>
                </c:pt>
                <c:pt idx="5">
                  <c:v>27.474005708784055</c:v>
                </c:pt>
                <c:pt idx="6">
                  <c:v>28.185879177648136</c:v>
                </c:pt>
                <c:pt idx="7">
                  <c:v>29.544358461396218</c:v>
                </c:pt>
                <c:pt idx="8">
                  <c:v>29.913428918803099</c:v>
                </c:pt>
                <c:pt idx="9">
                  <c:v>29.986619780807175</c:v>
                </c:pt>
                <c:pt idx="10">
                  <c:v>31.117697110134941</c:v>
                </c:pt>
                <c:pt idx="11">
                  <c:v>30.900097365295508</c:v>
                </c:pt>
                <c:pt idx="12">
                  <c:v>31.151211648970833</c:v>
                </c:pt>
                <c:pt idx="13">
                  <c:v>31.907706386129146</c:v>
                </c:pt>
                <c:pt idx="14">
                  <c:v>31.100085564819302</c:v>
                </c:pt>
                <c:pt idx="15">
                  <c:v>30.114059780006514</c:v>
                </c:pt>
                <c:pt idx="16">
                  <c:v>28.329809849460645</c:v>
                </c:pt>
                <c:pt idx="17">
                  <c:v>28.888844844257989</c:v>
                </c:pt>
                <c:pt idx="18">
                  <c:v>30.224570535075813</c:v>
                </c:pt>
                <c:pt idx="19">
                  <c:v>26.448595773792732</c:v>
                </c:pt>
                <c:pt idx="20">
                  <c:v>26.955263688509397</c:v>
                </c:pt>
                <c:pt idx="21">
                  <c:v>26.775309367648429</c:v>
                </c:pt>
                <c:pt idx="22">
                  <c:v>27.021497630444706</c:v>
                </c:pt>
                <c:pt idx="23">
                  <c:v>27.424659433284223</c:v>
                </c:pt>
              </c:numCache>
            </c:numRef>
          </c:val>
        </c:ser>
        <c:ser>
          <c:idx val="7"/>
          <c:order val="7"/>
          <c:tx>
            <c:strRef>
              <c:f>'3) Allocated_CO2-Sector'!$Y$48</c:f>
              <c:strCache>
                <c:ptCount val="1"/>
                <c:pt idx="0">
                  <c:v>その他</c:v>
                </c:pt>
              </c:strCache>
            </c:strRef>
          </c:tx>
          <c:spPr>
            <a:ln>
              <a:solidFill>
                <a:schemeClr val="accent2">
                  <a:lumMod val="75000"/>
                </a:schemeClr>
              </a:solidFill>
            </a:ln>
          </c:spPr>
          <c:marker>
            <c:spPr>
              <a:solidFill>
                <a:schemeClr val="accent2">
                  <a:lumMod val="75000"/>
                </a:schemeClr>
              </a:solidFill>
              <a:ln>
                <a:solidFill>
                  <a:schemeClr val="accent2">
                    <a:lumMod val="75000"/>
                  </a:schemeClr>
                </a:solidFill>
              </a:ln>
            </c:spPr>
          </c:marker>
          <c:dLbls>
            <c:dLbl>
              <c:idx val="0"/>
              <c:layout>
                <c:manualLayout>
                  <c:x val="-1.4754774100252728E-2"/>
                  <c:y val="-4.6041272995850204E-3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Val val="1"/>
            </c:dLbl>
            <c:dLbl>
              <c:idx val="15"/>
              <c:layout>
                <c:manualLayout>
                  <c:x val="-1.7862597041032845E-2"/>
                  <c:y val="-1.33633837904441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Val val="1"/>
            </c:dLbl>
            <c:dLbl>
              <c:idx val="23"/>
              <c:layout>
                <c:manualLayout>
                  <c:x val="9.0820367177590205E-3"/>
                  <c:y val="1.9632459528527851E-3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Val val="1"/>
            </c:dLbl>
            <c:delete val="1"/>
          </c:dLbls>
          <c:cat>
            <c:numRef>
              <c:f>'3) Allocated_CO2-Sector'!$AA$40:$AX$40</c:f>
              <c:numCache>
                <c:formatCode>General</c:formatCode>
                <c:ptCount val="2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</c:numCache>
            </c:numRef>
          </c:cat>
          <c:val>
            <c:numRef>
              <c:f>'3) Allocated_CO2-Sector'!$AA$48:$AX$48</c:f>
              <c:numCache>
                <c:formatCode>#,##0_ </c:formatCode>
                <c:ptCount val="24"/>
                <c:pt idx="0">
                  <c:v>9.0237775683783958</c:v>
                </c:pt>
                <c:pt idx="1">
                  <c:v>9.3115105293184453</c:v>
                </c:pt>
                <c:pt idx="2">
                  <c:v>9.604933589123295</c:v>
                </c:pt>
                <c:pt idx="3">
                  <c:v>9.9510087081070822</c:v>
                </c:pt>
                <c:pt idx="4">
                  <c:v>10.020494002875443</c:v>
                </c:pt>
                <c:pt idx="5">
                  <c:v>10.529567474101732</c:v>
                </c:pt>
                <c:pt idx="6">
                  <c:v>10.769388393187223</c:v>
                </c:pt>
                <c:pt idx="7">
                  <c:v>11.566312155737133</c:v>
                </c:pt>
                <c:pt idx="8">
                  <c:v>11.640090393920282</c:v>
                </c:pt>
                <c:pt idx="9">
                  <c:v>12.063596406037393</c:v>
                </c:pt>
                <c:pt idx="10">
                  <c:v>11.837616607828998</c:v>
                </c:pt>
                <c:pt idx="11">
                  <c:v>11.970707843354154</c:v>
                </c:pt>
                <c:pt idx="12">
                  <c:v>11.299037943727862</c:v>
                </c:pt>
                <c:pt idx="13">
                  <c:v>11.048540584856791</c:v>
                </c:pt>
                <c:pt idx="14">
                  <c:v>11.213529252193688</c:v>
                </c:pt>
                <c:pt idx="15">
                  <c:v>9.9374782293534452</c:v>
                </c:pt>
                <c:pt idx="16">
                  <c:v>11.307207790533971</c:v>
                </c:pt>
                <c:pt idx="17">
                  <c:v>11.779925364714348</c:v>
                </c:pt>
                <c:pt idx="18">
                  <c:v>11.632627166682765</c:v>
                </c:pt>
                <c:pt idx="19">
                  <c:v>11.391515879183498</c:v>
                </c:pt>
                <c:pt idx="20">
                  <c:v>11.558043341953866</c:v>
                </c:pt>
                <c:pt idx="21">
                  <c:v>10.799216098376649</c:v>
                </c:pt>
                <c:pt idx="22">
                  <c:v>10.58661521703309</c:v>
                </c:pt>
                <c:pt idx="23">
                  <c:v>11.280221597567953</c:v>
                </c:pt>
              </c:numCache>
            </c:numRef>
          </c:val>
        </c:ser>
        <c:dLbls/>
        <c:marker val="1"/>
        <c:axId val="115699072"/>
        <c:axId val="115754112"/>
      </c:lineChart>
      <c:catAx>
        <c:axId val="115699072"/>
        <c:scaling>
          <c:orientation val="minMax"/>
        </c:scaling>
        <c:axPos val="b"/>
        <c:numFmt formatCode="General" sourceLinked="1"/>
        <c:majorTickMark val="in"/>
        <c:tickLblPos val="nextTo"/>
        <c:txPr>
          <a:bodyPr rot="-5400000" vert="horz" anchor="t" anchorCtr="1"/>
          <a:lstStyle/>
          <a:p>
            <a:pPr>
              <a:defRPr sz="1200"/>
            </a:pPr>
            <a:endParaRPr lang="ja-JP"/>
          </a:p>
        </c:txPr>
        <c:crossAx val="115754112"/>
        <c:crosses val="autoZero"/>
        <c:auto val="1"/>
        <c:lblAlgn val="ctr"/>
        <c:lblOffset val="100"/>
      </c:catAx>
      <c:valAx>
        <c:axId val="115754112"/>
        <c:scaling>
          <c:orientation val="minMax"/>
          <c:max val="500"/>
        </c:scaling>
        <c:axPos val="l"/>
        <c:numFmt formatCode="#,##0_ " sourceLinked="0"/>
        <c:tickLblPos val="nextTo"/>
        <c:txPr>
          <a:bodyPr/>
          <a:lstStyle/>
          <a:p>
            <a:pPr>
              <a:defRPr sz="1200"/>
            </a:pPr>
            <a:endParaRPr lang="ja-JP"/>
          </a:p>
        </c:txPr>
        <c:crossAx val="115699072"/>
        <c:crosses val="autoZero"/>
        <c:crossBetween val="between"/>
      </c:valAx>
    </c:plotArea>
    <c:plotVisOnly val="1"/>
    <c:dispBlanksAs val="gap"/>
  </c:chart>
  <c:spPr>
    <a:solidFill>
      <a:sysClr val="window" lastClr="FFFFFF"/>
    </a:solidFill>
    <a:ln>
      <a:noFill/>
    </a:ln>
  </c:sp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1200" verticalDpi="0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>
        <c:manualLayout>
          <c:layoutTarget val="inner"/>
          <c:xMode val="edge"/>
          <c:yMode val="edge"/>
          <c:x val="0.23353338934121867"/>
          <c:y val="0.20558922309526087"/>
          <c:w val="0.54491124179617678"/>
          <c:h val="0.54491124179617678"/>
        </c:manualLayout>
      </c:layout>
      <c:doughnutChart>
        <c:varyColors val="1"/>
        <c:ser>
          <c:idx val="0"/>
          <c:order val="0"/>
          <c:tx>
            <c:strRef>
              <c:f>'4) CO2-Share-1990'!$C$4</c:f>
              <c:strCache>
                <c:ptCount val="1"/>
                <c:pt idx="0">
                  <c:v>電気・熱配分前</c:v>
                </c:pt>
              </c:strCache>
            </c:strRef>
          </c:tx>
          <c:spPr>
            <a:ln>
              <a:solidFill>
                <a:sysClr val="windowText" lastClr="000000"/>
              </a:solidFill>
            </a:ln>
          </c:spPr>
          <c:dPt>
            <c:idx val="0"/>
            <c:spPr>
              <a:solidFill>
                <a:srgbClr val="CCFF99"/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1"/>
            <c:spPr>
              <a:solidFill>
                <a:srgbClr val="CCFFFF"/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2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3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4"/>
            <c:spPr>
              <a:solidFill>
                <a:schemeClr val="accent6">
                  <a:lumMod val="20000"/>
                  <a:lumOff val="80000"/>
                </a:schemeClr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5"/>
            <c:spPr>
              <a:solidFill>
                <a:schemeClr val="bg1">
                  <a:lumMod val="75000"/>
                </a:schemeClr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6"/>
            <c:spPr>
              <a:solidFill>
                <a:schemeClr val="tx2">
                  <a:lumMod val="60000"/>
                  <a:lumOff val="40000"/>
                </a:schemeClr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7"/>
          </c:dPt>
          <c:cat>
            <c:strRef>
              <c:f>'4) CO2-Share-1990'!$B$5:$B$12</c:f>
              <c:strCache>
                <c:ptCount val="8"/>
                <c:pt idx="0">
                  <c:v>エネルギー転換</c:v>
                </c:pt>
                <c:pt idx="1">
                  <c:v>産業</c:v>
                </c:pt>
                <c:pt idx="2">
                  <c:v>運輸</c:v>
                </c:pt>
                <c:pt idx="3">
                  <c:v>業務その他</c:v>
                </c:pt>
                <c:pt idx="4">
                  <c:v>家庭</c:v>
                </c:pt>
                <c:pt idx="5">
                  <c:v>工業プロセス及び製品の使用</c:v>
                </c:pt>
                <c:pt idx="6">
                  <c:v>廃棄物</c:v>
                </c:pt>
                <c:pt idx="7">
                  <c:v>その他</c:v>
                </c:pt>
              </c:strCache>
            </c:strRef>
          </c:cat>
          <c:val>
            <c:numRef>
              <c:f>'4) CO2-Share-1990'!$C$5:$C$12</c:f>
              <c:numCache>
                <c:formatCode>#,##0_ </c:formatCode>
                <c:ptCount val="8"/>
                <c:pt idx="0">
                  <c:v>317760.47818417865</c:v>
                </c:pt>
                <c:pt idx="1">
                  <c:v>390068.02964779432</c:v>
                </c:pt>
                <c:pt idx="2">
                  <c:v>211056.80938490652</c:v>
                </c:pt>
                <c:pt idx="3">
                  <c:v>83590.124777844656</c:v>
                </c:pt>
                <c:pt idx="4">
                  <c:v>56668.294375382</c:v>
                </c:pt>
                <c:pt idx="5">
                  <c:v>63788.363125296608</c:v>
                </c:pt>
                <c:pt idx="6">
                  <c:v>22460.2489541221</c:v>
                </c:pt>
                <c:pt idx="7">
                  <c:v>9023.7775683783966</c:v>
                </c:pt>
              </c:numCache>
            </c:numRef>
          </c:val>
        </c:ser>
        <c:ser>
          <c:idx val="1"/>
          <c:order val="1"/>
          <c:tx>
            <c:strRef>
              <c:f>'4) CO2-Share-1990'!$D$4</c:f>
              <c:strCache>
                <c:ptCount val="1"/>
                <c:pt idx="0">
                  <c:v>電気・熱配分後</c:v>
                </c:pt>
              </c:strCache>
            </c:strRef>
          </c:tx>
          <c:spPr>
            <a:ln>
              <a:solidFill>
                <a:sysClr val="windowText" lastClr="000000"/>
              </a:solidFill>
            </a:ln>
          </c:spPr>
          <c:dPt>
            <c:idx val="0"/>
            <c:spPr>
              <a:solidFill>
                <a:srgbClr val="CCFF99"/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1"/>
            <c:spPr>
              <a:solidFill>
                <a:srgbClr val="CCFFFF"/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2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3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4"/>
            <c:spPr>
              <a:solidFill>
                <a:schemeClr val="accent6">
                  <a:lumMod val="20000"/>
                  <a:lumOff val="80000"/>
                </a:schemeClr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5"/>
            <c:spPr>
              <a:solidFill>
                <a:schemeClr val="bg1">
                  <a:lumMod val="75000"/>
                </a:schemeClr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6"/>
            <c:spPr>
              <a:solidFill>
                <a:schemeClr val="tx2">
                  <a:lumMod val="60000"/>
                  <a:lumOff val="40000"/>
                </a:schemeClr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7"/>
          </c:dPt>
          <c:cat>
            <c:strRef>
              <c:f>'4) CO2-Share-1990'!$B$5:$B$12</c:f>
              <c:strCache>
                <c:ptCount val="8"/>
                <c:pt idx="0">
                  <c:v>エネルギー転換</c:v>
                </c:pt>
                <c:pt idx="1">
                  <c:v>産業</c:v>
                </c:pt>
                <c:pt idx="2">
                  <c:v>運輸</c:v>
                </c:pt>
                <c:pt idx="3">
                  <c:v>業務その他</c:v>
                </c:pt>
                <c:pt idx="4">
                  <c:v>家庭</c:v>
                </c:pt>
                <c:pt idx="5">
                  <c:v>工業プロセス及び製品の使用</c:v>
                </c:pt>
                <c:pt idx="6">
                  <c:v>廃棄物</c:v>
                </c:pt>
                <c:pt idx="7">
                  <c:v>その他</c:v>
                </c:pt>
              </c:strCache>
            </c:strRef>
          </c:cat>
          <c:val>
            <c:numRef>
              <c:f>'4) CO2-Share-1990'!$D$5:$D$12</c:f>
              <c:numCache>
                <c:formatCode>#,##0_ </c:formatCode>
                <c:ptCount val="8"/>
                <c:pt idx="0">
                  <c:v>67833.953087208385</c:v>
                </c:pt>
                <c:pt idx="1">
                  <c:v>482168.91446457407</c:v>
                </c:pt>
                <c:pt idx="2">
                  <c:v>217382.40351899806</c:v>
                </c:pt>
                <c:pt idx="3">
                  <c:v>164308.08217447824</c:v>
                </c:pt>
                <c:pt idx="4">
                  <c:v>127450.38312484743</c:v>
                </c:pt>
                <c:pt idx="5">
                  <c:v>63788.363125296608</c:v>
                </c:pt>
                <c:pt idx="6">
                  <c:v>22460.2489541221</c:v>
                </c:pt>
                <c:pt idx="7">
                  <c:v>9023.7775683783966</c:v>
                </c:pt>
              </c:numCache>
            </c:numRef>
          </c:val>
        </c:ser>
        <c:dLbls/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</c:chart>
  <c:spPr>
    <a:ln>
      <a:noFill/>
    </a:ln>
  </c:sp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>
        <c:manualLayout>
          <c:layoutTarget val="inner"/>
          <c:xMode val="edge"/>
          <c:yMode val="edge"/>
          <c:x val="0.23353338934121867"/>
          <c:y val="0.20558922309526087"/>
          <c:w val="0.54491124179617678"/>
          <c:h val="0.54491124179617678"/>
        </c:manualLayout>
      </c:layout>
      <c:doughnutChart>
        <c:varyColors val="1"/>
        <c:ser>
          <c:idx val="0"/>
          <c:order val="0"/>
          <c:tx>
            <c:strRef>
              <c:f>'5) CO2-Share-2005'!$C$4</c:f>
              <c:strCache>
                <c:ptCount val="1"/>
                <c:pt idx="0">
                  <c:v>電気・熱配分前</c:v>
                </c:pt>
              </c:strCache>
            </c:strRef>
          </c:tx>
          <c:spPr>
            <a:ln>
              <a:solidFill>
                <a:sysClr val="windowText" lastClr="000000"/>
              </a:solidFill>
            </a:ln>
          </c:spPr>
          <c:dPt>
            <c:idx val="0"/>
            <c:spPr>
              <a:solidFill>
                <a:srgbClr val="CCFF99"/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1"/>
            <c:spPr>
              <a:solidFill>
                <a:srgbClr val="CCFFFF"/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2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3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4"/>
            <c:spPr>
              <a:solidFill>
                <a:schemeClr val="accent6">
                  <a:lumMod val="20000"/>
                  <a:lumOff val="80000"/>
                </a:schemeClr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5"/>
            <c:spPr>
              <a:solidFill>
                <a:schemeClr val="bg1">
                  <a:lumMod val="75000"/>
                </a:schemeClr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6"/>
            <c:spPr>
              <a:solidFill>
                <a:schemeClr val="tx2">
                  <a:lumMod val="60000"/>
                  <a:lumOff val="40000"/>
                </a:schemeClr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7"/>
          </c:dPt>
          <c:cat>
            <c:strRef>
              <c:f>'5) CO2-Share-2005'!$B$5:$B$12</c:f>
              <c:strCache>
                <c:ptCount val="8"/>
                <c:pt idx="0">
                  <c:v>エネルギー転換</c:v>
                </c:pt>
                <c:pt idx="1">
                  <c:v>産業</c:v>
                </c:pt>
                <c:pt idx="2">
                  <c:v>運輸</c:v>
                </c:pt>
                <c:pt idx="3">
                  <c:v>業務その他</c:v>
                </c:pt>
                <c:pt idx="4">
                  <c:v>家庭</c:v>
                </c:pt>
                <c:pt idx="5">
                  <c:v>工業プロセス及び製品の使用</c:v>
                </c:pt>
                <c:pt idx="6">
                  <c:v>廃棄物</c:v>
                </c:pt>
                <c:pt idx="7">
                  <c:v>その他</c:v>
                </c:pt>
              </c:strCache>
            </c:strRef>
          </c:cat>
          <c:val>
            <c:numRef>
              <c:f>'5) CO2-Share-2005'!$C$5:$C$12</c:f>
              <c:numCache>
                <c:formatCode>#,##0_ </c:formatCode>
                <c:ptCount val="8"/>
                <c:pt idx="0">
                  <c:v>397828.14673061034</c:v>
                </c:pt>
                <c:pt idx="1">
                  <c:v>379474.43436189537</c:v>
                </c:pt>
                <c:pt idx="2">
                  <c:v>247211.90099066682</c:v>
                </c:pt>
                <c:pt idx="3">
                  <c:v>110476.0587100127</c:v>
                </c:pt>
                <c:pt idx="4">
                  <c:v>67582.672567868576</c:v>
                </c:pt>
                <c:pt idx="5">
                  <c:v>54072.021003246526</c:v>
                </c:pt>
                <c:pt idx="6">
                  <c:v>30114.059780006515</c:v>
                </c:pt>
                <c:pt idx="7">
                  <c:v>9937.4782293534445</c:v>
                </c:pt>
              </c:numCache>
            </c:numRef>
          </c:val>
        </c:ser>
        <c:ser>
          <c:idx val="1"/>
          <c:order val="1"/>
          <c:tx>
            <c:strRef>
              <c:f>'5) CO2-Share-2005'!$D$4</c:f>
              <c:strCache>
                <c:ptCount val="1"/>
                <c:pt idx="0">
                  <c:v>電気・熱配分後</c:v>
                </c:pt>
              </c:strCache>
            </c:strRef>
          </c:tx>
          <c:spPr>
            <a:ln>
              <a:solidFill>
                <a:sysClr val="windowText" lastClr="000000"/>
              </a:solidFill>
            </a:ln>
          </c:spPr>
          <c:dPt>
            <c:idx val="0"/>
            <c:spPr>
              <a:solidFill>
                <a:srgbClr val="CCFF99"/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1"/>
            <c:spPr>
              <a:solidFill>
                <a:srgbClr val="CCFFFF"/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2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3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4"/>
            <c:spPr>
              <a:solidFill>
                <a:schemeClr val="accent6">
                  <a:lumMod val="20000"/>
                  <a:lumOff val="80000"/>
                </a:schemeClr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5"/>
            <c:spPr>
              <a:solidFill>
                <a:schemeClr val="bg1">
                  <a:lumMod val="75000"/>
                </a:schemeClr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6"/>
            <c:spPr>
              <a:solidFill>
                <a:schemeClr val="tx2">
                  <a:lumMod val="60000"/>
                  <a:lumOff val="40000"/>
                </a:schemeClr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7"/>
          </c:dPt>
          <c:cat>
            <c:strRef>
              <c:f>'5) CO2-Share-2005'!$B$5:$B$12</c:f>
              <c:strCache>
                <c:ptCount val="8"/>
                <c:pt idx="0">
                  <c:v>エネルギー転換</c:v>
                </c:pt>
                <c:pt idx="1">
                  <c:v>産業</c:v>
                </c:pt>
                <c:pt idx="2">
                  <c:v>運輸</c:v>
                </c:pt>
                <c:pt idx="3">
                  <c:v>業務その他</c:v>
                </c:pt>
                <c:pt idx="4">
                  <c:v>家庭</c:v>
                </c:pt>
                <c:pt idx="5">
                  <c:v>工業プロセス及び製品の使用</c:v>
                </c:pt>
                <c:pt idx="6">
                  <c:v>廃棄物</c:v>
                </c:pt>
                <c:pt idx="7">
                  <c:v>その他</c:v>
                </c:pt>
              </c:strCache>
            </c:strRef>
          </c:cat>
          <c:val>
            <c:numRef>
              <c:f>'5) CO2-Share-2005'!$D$5:$D$12</c:f>
              <c:numCache>
                <c:formatCode>#,##0_ </c:formatCode>
                <c:ptCount val="8"/>
                <c:pt idx="0">
                  <c:v>79322.760959610503</c:v>
                </c:pt>
                <c:pt idx="1">
                  <c:v>459266.90244731068</c:v>
                </c:pt>
                <c:pt idx="2">
                  <c:v>254388.22653541731</c:v>
                </c:pt>
                <c:pt idx="3">
                  <c:v>235375.98275475856</c:v>
                </c:pt>
                <c:pt idx="4">
                  <c:v>174219.34066395677</c:v>
                </c:pt>
                <c:pt idx="5">
                  <c:v>54072.021003246526</c:v>
                </c:pt>
                <c:pt idx="6">
                  <c:v>30114.059780006515</c:v>
                </c:pt>
                <c:pt idx="7">
                  <c:v>9937.4782293534445</c:v>
                </c:pt>
              </c:numCache>
            </c:numRef>
          </c:val>
        </c:ser>
        <c:dLbls/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</c:chart>
  <c:spPr>
    <a:ln>
      <a:noFill/>
    </a:ln>
  </c:sp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>
        <c:manualLayout>
          <c:layoutTarget val="inner"/>
          <c:xMode val="edge"/>
          <c:yMode val="edge"/>
          <c:x val="0.22954136559179614"/>
          <c:y val="0.20200000000000001"/>
          <c:w val="0.55089927742031075"/>
          <c:h val="0.55200000000000005"/>
        </c:manualLayout>
      </c:layout>
      <c:doughnutChart>
        <c:varyColors val="1"/>
        <c:ser>
          <c:idx val="0"/>
          <c:order val="0"/>
          <c:tx>
            <c:strRef>
              <c:f>'6) CO2-Share-2013'!$C$4</c:f>
              <c:strCache>
                <c:ptCount val="1"/>
                <c:pt idx="0">
                  <c:v>電気・熱配分前</c:v>
                </c:pt>
              </c:strCache>
            </c:strRef>
          </c:tx>
          <c:spPr>
            <a:ln>
              <a:solidFill>
                <a:sysClr val="windowText" lastClr="000000"/>
              </a:solidFill>
            </a:ln>
          </c:spPr>
          <c:dPt>
            <c:idx val="0"/>
            <c:spPr>
              <a:solidFill>
                <a:srgbClr val="CCFF99"/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1"/>
            <c:spPr>
              <a:solidFill>
                <a:srgbClr val="CCFFFF"/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2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3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4"/>
            <c:spPr>
              <a:solidFill>
                <a:schemeClr val="accent6">
                  <a:lumMod val="20000"/>
                  <a:lumOff val="80000"/>
                </a:schemeClr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5"/>
            <c:spPr>
              <a:solidFill>
                <a:schemeClr val="bg1">
                  <a:lumMod val="75000"/>
                </a:schemeClr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6"/>
            <c:spPr>
              <a:solidFill>
                <a:schemeClr val="tx2">
                  <a:lumMod val="60000"/>
                  <a:lumOff val="40000"/>
                </a:schemeClr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7"/>
          </c:dPt>
          <c:cat>
            <c:strRef>
              <c:f>'6) CO2-Share-2013'!$B$5:$B$12</c:f>
              <c:strCache>
                <c:ptCount val="8"/>
                <c:pt idx="0">
                  <c:v>エネルギー転換</c:v>
                </c:pt>
                <c:pt idx="1">
                  <c:v>産業</c:v>
                </c:pt>
                <c:pt idx="2">
                  <c:v>運輸</c:v>
                </c:pt>
                <c:pt idx="3">
                  <c:v>業務その他</c:v>
                </c:pt>
                <c:pt idx="4">
                  <c:v>家庭</c:v>
                </c:pt>
                <c:pt idx="5">
                  <c:v>工業プロセス及び製品の使用</c:v>
                </c:pt>
                <c:pt idx="6">
                  <c:v>廃棄物</c:v>
                </c:pt>
                <c:pt idx="7">
                  <c:v>その他</c:v>
                </c:pt>
              </c:strCache>
            </c:strRef>
          </c:cat>
          <c:val>
            <c:numRef>
              <c:f>'6) CO2-Share-2013'!$C$5:$C$12</c:f>
              <c:numCache>
                <c:formatCode>#,##0_ </c:formatCode>
                <c:ptCount val="8"/>
                <c:pt idx="0">
                  <c:v>507813.77697428426</c:v>
                </c:pt>
                <c:pt idx="1">
                  <c:v>351003.54608050152</c:v>
                </c:pt>
                <c:pt idx="2">
                  <c:v>213013.44990491486</c:v>
                </c:pt>
                <c:pt idx="3">
                  <c:v>96190.093913858902</c:v>
                </c:pt>
                <c:pt idx="4">
                  <c:v>56268.691676615126</c:v>
                </c:pt>
                <c:pt idx="5">
                  <c:v>46926.489167883039</c:v>
                </c:pt>
                <c:pt idx="6">
                  <c:v>27424.659433284221</c:v>
                </c:pt>
                <c:pt idx="7">
                  <c:v>11280.221597567954</c:v>
                </c:pt>
              </c:numCache>
            </c:numRef>
          </c:val>
        </c:ser>
        <c:ser>
          <c:idx val="1"/>
          <c:order val="1"/>
          <c:tx>
            <c:strRef>
              <c:f>'6) CO2-Share-2013'!$D$4</c:f>
              <c:strCache>
                <c:ptCount val="1"/>
                <c:pt idx="0">
                  <c:v>電気・熱配分後</c:v>
                </c:pt>
              </c:strCache>
            </c:strRef>
          </c:tx>
          <c:spPr>
            <a:ln>
              <a:solidFill>
                <a:sysClr val="windowText" lastClr="000000"/>
              </a:solidFill>
            </a:ln>
          </c:spPr>
          <c:dPt>
            <c:idx val="0"/>
            <c:spPr>
              <a:solidFill>
                <a:srgbClr val="CCFF99"/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1"/>
            <c:spPr>
              <a:solidFill>
                <a:srgbClr val="CCFFFF"/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2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3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4"/>
            <c:spPr>
              <a:solidFill>
                <a:schemeClr val="accent6">
                  <a:lumMod val="20000"/>
                  <a:lumOff val="80000"/>
                </a:schemeClr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5"/>
            <c:spPr>
              <a:solidFill>
                <a:schemeClr val="bg1">
                  <a:lumMod val="75000"/>
                </a:schemeClr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6"/>
            <c:spPr>
              <a:solidFill>
                <a:schemeClr val="tx2">
                  <a:lumMod val="60000"/>
                  <a:lumOff val="40000"/>
                </a:schemeClr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7"/>
          </c:dPt>
          <c:cat>
            <c:strRef>
              <c:f>'6) CO2-Share-2013'!$B$5:$B$12</c:f>
              <c:strCache>
                <c:ptCount val="8"/>
                <c:pt idx="0">
                  <c:v>エネルギー転換</c:v>
                </c:pt>
                <c:pt idx="1">
                  <c:v>産業</c:v>
                </c:pt>
                <c:pt idx="2">
                  <c:v>運輸</c:v>
                </c:pt>
                <c:pt idx="3">
                  <c:v>業務その他</c:v>
                </c:pt>
                <c:pt idx="4">
                  <c:v>家庭</c:v>
                </c:pt>
                <c:pt idx="5">
                  <c:v>工業プロセス及び製品の使用</c:v>
                </c:pt>
                <c:pt idx="6">
                  <c:v>廃棄物</c:v>
                </c:pt>
                <c:pt idx="7">
                  <c:v>その他</c:v>
                </c:pt>
              </c:strCache>
            </c:strRef>
          </c:cat>
          <c:val>
            <c:numRef>
              <c:f>'6) CO2-Share-2013'!$D$5:$D$12</c:f>
              <c:numCache>
                <c:formatCode>#,##0_ </c:formatCode>
                <c:ptCount val="8"/>
                <c:pt idx="0">
                  <c:v>88032.095565586162</c:v>
                </c:pt>
                <c:pt idx="1">
                  <c:v>430106.69311053609</c:v>
                </c:pt>
                <c:pt idx="2">
                  <c:v>222301.85606456597</c:v>
                </c:pt>
                <c:pt idx="3">
                  <c:v>281197.12063541485</c:v>
                </c:pt>
                <c:pt idx="4">
                  <c:v>202651.79317407144</c:v>
                </c:pt>
                <c:pt idx="5">
                  <c:v>46926.489167883039</c:v>
                </c:pt>
                <c:pt idx="6">
                  <c:v>27424.659433284221</c:v>
                </c:pt>
                <c:pt idx="7">
                  <c:v>11280.221597567954</c:v>
                </c:pt>
              </c:numCache>
            </c:numRef>
          </c:val>
        </c:ser>
        <c:dLbls/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</c:chart>
  <c:spPr>
    <a:ln>
      <a:noFill/>
    </a:ln>
  </c:sp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>
        <c:manualLayout>
          <c:layoutTarget val="inner"/>
          <c:xMode val="edge"/>
          <c:yMode val="edge"/>
          <c:x val="0.15940777226635222"/>
          <c:y val="0.21034536982436675"/>
          <c:w val="0.69377178073005197"/>
          <c:h val="0.69377178073005197"/>
        </c:manualLayout>
      </c:layout>
      <c:doughnutChart>
        <c:varyColors val="1"/>
        <c:ser>
          <c:idx val="0"/>
          <c:order val="0"/>
          <c:spPr>
            <a:ln>
              <a:solidFill>
                <a:schemeClr val="tx1"/>
              </a:solidFill>
            </a:ln>
          </c:spPr>
          <c:dPt>
            <c:idx val="0"/>
            <c:spPr>
              <a:solidFill>
                <a:srgbClr val="FF99CC"/>
              </a:solidFill>
              <a:ln>
                <a:solidFill>
                  <a:schemeClr val="tx1"/>
                </a:solidFill>
              </a:ln>
            </c:spPr>
          </c:dPt>
          <c:dPt>
            <c:idx val="1"/>
            <c:spPr>
              <a:solidFill>
                <a:srgbClr val="99FF66"/>
              </a:solidFill>
              <a:ln>
                <a:solidFill>
                  <a:schemeClr val="tx1"/>
                </a:solidFill>
              </a:ln>
            </c:spPr>
          </c:dPt>
          <c:dPt>
            <c:idx val="2"/>
            <c:spPr>
              <a:solidFill>
                <a:schemeClr val="bg1">
                  <a:lumMod val="75000"/>
                </a:schemeClr>
              </a:solidFill>
              <a:ln>
                <a:solidFill>
                  <a:schemeClr val="tx1"/>
                </a:solidFill>
              </a:ln>
            </c:spPr>
          </c:dPt>
          <c:dPt>
            <c:idx val="3"/>
            <c:spPr>
              <a:solidFill>
                <a:schemeClr val="accent3">
                  <a:lumMod val="60000"/>
                  <a:lumOff val="40000"/>
                </a:schemeClr>
              </a:solidFill>
              <a:ln>
                <a:solidFill>
                  <a:schemeClr val="tx1"/>
                </a:solidFill>
              </a:ln>
            </c:spPr>
          </c:dPt>
          <c:dPt>
            <c:idx val="4"/>
            <c:spPr>
              <a:solidFill>
                <a:srgbClr val="99CCFF"/>
              </a:solidFill>
              <a:ln>
                <a:solidFill>
                  <a:schemeClr val="tx1"/>
                </a:solidFill>
              </a:ln>
            </c:spPr>
          </c:dPt>
          <c:dLbls>
            <c:dLbl>
              <c:idx val="0"/>
              <c:layout>
                <c:manualLayout>
                  <c:x val="-5.9065293049822533E-2"/>
                  <c:y val="-0.16344606703897696"/>
                </c:manualLayout>
              </c:layout>
              <c:showVal val="1"/>
            </c:dLbl>
            <c:dLbl>
              <c:idx val="1"/>
              <c:layout>
                <c:manualLayout>
                  <c:x val="0.1219491946766566"/>
                  <c:y val="-0.15899730595349595"/>
                </c:manualLayout>
              </c:layout>
              <c:showVal val="1"/>
            </c:dLbl>
            <c:dLbl>
              <c:idx val="2"/>
              <c:layout>
                <c:manualLayout>
                  <c:x val="0.21769583868095785"/>
                  <c:y val="-4.5515511001653401E-2"/>
                </c:manualLayout>
              </c:layout>
              <c:showVal val="1"/>
            </c:dLbl>
            <c:dLbl>
              <c:idx val="3"/>
              <c:layout>
                <c:manualLayout>
                  <c:x val="0.2295577370009366"/>
                  <c:y val="0.13764751485417739"/>
                </c:manualLayout>
              </c:layout>
              <c:showVal val="1"/>
            </c:dLbl>
            <c:dLbl>
              <c:idx val="4"/>
              <c:layout>
                <c:manualLayout>
                  <c:x val="-0.16397585764334521"/>
                  <c:y val="-9.1155433764612048E-2"/>
                </c:manualLayout>
              </c:layout>
              <c:showVal val="1"/>
            </c:dLbl>
            <c:txPr>
              <a:bodyPr/>
              <a:lstStyle/>
              <a:p>
                <a:pPr>
                  <a:defRPr sz="1200"/>
                </a:pPr>
                <a:endParaRPr lang="ja-JP"/>
              </a:p>
            </c:txPr>
            <c:showVal val="1"/>
          </c:dLbls>
          <c:val>
            <c:numRef>
              <c:f>'7) CH4'!$AX$16:$AX$20</c:f>
              <c:numCache>
                <c:formatCode>0.0%</c:formatCode>
                <c:ptCount val="5"/>
                <c:pt idx="0">
                  <c:v>4.6925041337341607E-2</c:v>
                </c:pt>
                <c:pt idx="1">
                  <c:v>3.2786042452489984E-2</c:v>
                </c:pt>
                <c:pt idx="2">
                  <c:v>1.923403429890447E-3</c:v>
                </c:pt>
                <c:pt idx="3" formatCode="0%">
                  <c:v>0.69572850003568032</c:v>
                </c:pt>
                <c:pt idx="4" formatCode="0%">
                  <c:v>0.22263701274459771</c:v>
                </c:pt>
              </c:numCache>
            </c:numRef>
          </c:val>
        </c:ser>
        <c:dLbls/>
        <c:firstSliceAng val="0"/>
        <c:holeSize val="65"/>
      </c:doughnutChart>
      <c:spPr>
        <a:noFill/>
        <a:ln w="25400">
          <a:noFill/>
        </a:ln>
      </c:spPr>
    </c:plotArea>
    <c:plotVisOnly val="1"/>
    <c:dispBlanksAs val="zero"/>
  </c:chart>
  <c:spPr>
    <a:ln>
      <a:noFill/>
    </a:ln>
  </c:sp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>
        <c:manualLayout>
          <c:layoutTarget val="inner"/>
          <c:xMode val="edge"/>
          <c:yMode val="edge"/>
          <c:x val="0.15611571681293146"/>
          <c:y val="0.17584376842762497"/>
          <c:w val="0.71702359892238143"/>
          <c:h val="0.71702359892238143"/>
        </c:manualLayout>
      </c:layout>
      <c:doughnutChart>
        <c:varyColors val="1"/>
        <c:ser>
          <c:idx val="0"/>
          <c:order val="0"/>
          <c:spPr>
            <a:ln>
              <a:solidFill>
                <a:sysClr val="windowText" lastClr="000000"/>
              </a:solidFill>
            </a:ln>
          </c:spPr>
          <c:dPt>
            <c:idx val="0"/>
            <c:spPr>
              <a:solidFill>
                <a:srgbClr val="FF99CC"/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1"/>
            <c:spPr>
              <a:solidFill>
                <a:schemeClr val="bg1">
                  <a:lumMod val="75000"/>
                </a:schemeClr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2"/>
            <c:spPr>
              <a:solidFill>
                <a:schemeClr val="accent3">
                  <a:lumMod val="60000"/>
                  <a:lumOff val="40000"/>
                </a:schemeClr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3"/>
            <c:spPr>
              <a:solidFill>
                <a:srgbClr val="99CCFF"/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4"/>
            <c:spPr>
              <a:solidFill>
                <a:schemeClr val="accent2">
                  <a:lumMod val="40000"/>
                  <a:lumOff val="60000"/>
                </a:schemeClr>
              </a:solidFill>
              <a:ln>
                <a:solidFill>
                  <a:sysClr val="windowText" lastClr="000000"/>
                </a:solidFill>
              </a:ln>
            </c:spPr>
          </c:dPt>
          <c:dLbls>
            <c:dLbl>
              <c:idx val="0"/>
              <c:layout>
                <c:manualLayout>
                  <c:x val="7.7275426362902896E-2"/>
                  <c:y val="-0.17514936994689226"/>
                </c:manualLayout>
              </c:layout>
              <c:showVal val="1"/>
            </c:dLbl>
            <c:dLbl>
              <c:idx val="1"/>
              <c:layout>
                <c:manualLayout>
                  <c:x val="4.3188438283220013E-2"/>
                  <c:y val="0.26044921375978436"/>
                </c:manualLayout>
              </c:layout>
              <c:showVal val="1"/>
            </c:dLbl>
            <c:dLbl>
              <c:idx val="2"/>
              <c:layout>
                <c:manualLayout>
                  <c:x val="-0.13020343503576842"/>
                  <c:y val="0.19603047406684795"/>
                </c:manualLayout>
              </c:layout>
              <c:showVal val="1"/>
            </c:dLbl>
            <c:dLbl>
              <c:idx val="3"/>
              <c:layout>
                <c:manualLayout>
                  <c:x val="-0.18486666652744047"/>
                  <c:y val="-0.11866745639095999"/>
                </c:manualLayout>
              </c:layout>
              <c:showVal val="1"/>
            </c:dLbl>
            <c:dLbl>
              <c:idx val="4"/>
              <c:layout>
                <c:manualLayout>
                  <c:x val="-6.6562604784534112E-3"/>
                  <c:y val="-0.12943771896354361"/>
                </c:manualLayout>
              </c:layout>
              <c:showVal val="1"/>
            </c:dLbl>
            <c:dLbl>
              <c:idx val="5"/>
              <c:layout>
                <c:manualLayout>
                  <c:x val="-0.20333989784972062"/>
                  <c:y val="-0.10925198543802862"/>
                </c:manualLayout>
              </c:layout>
              <c:showVal val="1"/>
            </c:dLbl>
            <c:txPr>
              <a:bodyPr/>
              <a:lstStyle/>
              <a:p>
                <a:pPr>
                  <a:defRPr sz="1200"/>
                </a:pPr>
                <a:endParaRPr lang="ja-JP"/>
              </a:p>
            </c:txPr>
            <c:showVal val="1"/>
          </c:dLbls>
          <c:val>
            <c:numRef>
              <c:f>'8) N2O'!$AX$16:$AX$20</c:f>
              <c:numCache>
                <c:formatCode>0%</c:formatCode>
                <c:ptCount val="5"/>
                <c:pt idx="0">
                  <c:v>0.31757539126783613</c:v>
                </c:pt>
                <c:pt idx="1">
                  <c:v>6.7192117645609617E-2</c:v>
                </c:pt>
                <c:pt idx="2">
                  <c:v>0.46066252218173115</c:v>
                </c:pt>
                <c:pt idx="3">
                  <c:v>0.14530034990022164</c:v>
                </c:pt>
                <c:pt idx="4" formatCode="0.0%">
                  <c:v>9.2696190046014596E-3</c:v>
                </c:pt>
              </c:numCache>
            </c:numRef>
          </c:val>
        </c:ser>
        <c:ser>
          <c:idx val="1"/>
          <c:order val="1"/>
          <c:dPt>
            <c:idx val="0"/>
          </c:dPt>
          <c:dPt>
            <c:idx val="1"/>
          </c:dPt>
          <c:dPt>
            <c:idx val="2"/>
          </c:dPt>
          <c:dPt>
            <c:idx val="3"/>
          </c:dPt>
          <c:dPt>
            <c:idx val="4"/>
          </c:dPt>
          <c:val>
            <c:numRef>
              <c:f>'8) N2O'!$AY$16:$AY$20</c:f>
            </c:numRef>
          </c:val>
        </c:ser>
        <c:ser>
          <c:idx val="2"/>
          <c:order val="2"/>
          <c:dPt>
            <c:idx val="0"/>
          </c:dPt>
          <c:dPt>
            <c:idx val="1"/>
          </c:dPt>
          <c:dPt>
            <c:idx val="2"/>
          </c:dPt>
          <c:dPt>
            <c:idx val="3"/>
          </c:dPt>
          <c:dPt>
            <c:idx val="4"/>
          </c:dPt>
          <c:val>
            <c:numRef>
              <c:f>'8) N2O'!$AZ$16:$AZ$20</c:f>
            </c:numRef>
          </c:val>
        </c:ser>
        <c:ser>
          <c:idx val="3"/>
          <c:order val="3"/>
          <c:dPt>
            <c:idx val="0"/>
          </c:dPt>
          <c:dPt>
            <c:idx val="1"/>
          </c:dPt>
          <c:dPt>
            <c:idx val="2"/>
          </c:dPt>
          <c:dPt>
            <c:idx val="3"/>
          </c:dPt>
          <c:dPt>
            <c:idx val="4"/>
          </c:dPt>
          <c:val>
            <c:numRef>
              <c:f>'8) N2O'!$BA$16:$BA$20</c:f>
            </c:numRef>
          </c:val>
        </c:ser>
        <c:ser>
          <c:idx val="4"/>
          <c:order val="4"/>
          <c:dPt>
            <c:idx val="0"/>
          </c:dPt>
          <c:dPt>
            <c:idx val="1"/>
          </c:dPt>
          <c:dPt>
            <c:idx val="2"/>
          </c:dPt>
          <c:dPt>
            <c:idx val="3"/>
          </c:dPt>
          <c:dPt>
            <c:idx val="4"/>
          </c:dPt>
          <c:val>
            <c:numRef>
              <c:f>'8) N2O'!$BB$16:$BB$20</c:f>
            </c:numRef>
          </c:val>
        </c:ser>
        <c:ser>
          <c:idx val="5"/>
          <c:order val="5"/>
          <c:dPt>
            <c:idx val="0"/>
          </c:dPt>
          <c:dPt>
            <c:idx val="1"/>
          </c:dPt>
          <c:dPt>
            <c:idx val="2"/>
          </c:dPt>
          <c:dPt>
            <c:idx val="3"/>
          </c:dPt>
          <c:dPt>
            <c:idx val="4"/>
          </c:dPt>
          <c:val>
            <c:numRef>
              <c:f>'8) N2O'!$BC$16:$BC$20</c:f>
            </c:numRef>
          </c:val>
        </c:ser>
        <c:ser>
          <c:idx val="6"/>
          <c:order val="6"/>
          <c:dPt>
            <c:idx val="0"/>
          </c:dPt>
          <c:dPt>
            <c:idx val="1"/>
          </c:dPt>
          <c:dPt>
            <c:idx val="2"/>
          </c:dPt>
          <c:dPt>
            <c:idx val="3"/>
          </c:dPt>
          <c:dPt>
            <c:idx val="4"/>
          </c:dPt>
          <c:val>
            <c:numRef>
              <c:f>'8) N2O'!$BD$16:$BD$20</c:f>
            </c:numRef>
          </c:val>
        </c:ser>
        <c:ser>
          <c:idx val="7"/>
          <c:order val="7"/>
          <c:dPt>
            <c:idx val="0"/>
          </c:dPt>
          <c:dPt>
            <c:idx val="1"/>
          </c:dPt>
          <c:dPt>
            <c:idx val="2"/>
          </c:dPt>
          <c:dPt>
            <c:idx val="3"/>
          </c:dPt>
          <c:dPt>
            <c:idx val="4"/>
          </c:dPt>
          <c:val>
            <c:numRef>
              <c:f>'8) N2O'!$BE$16:$BE$20</c:f>
            </c:numRef>
          </c:val>
        </c:ser>
        <c:dLbls/>
        <c:firstSliceAng val="0"/>
        <c:holeSize val="65"/>
      </c:doughnutChart>
      <c:spPr>
        <a:noFill/>
        <a:ln w="25400">
          <a:noFill/>
        </a:ln>
      </c:spPr>
    </c:plotArea>
    <c:plotVisOnly val="1"/>
    <c:dispBlanksAs val="zero"/>
  </c:chart>
  <c:spPr>
    <a:ln>
      <a:noFill/>
    </a:ln>
  </c:sp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style val="35"/>
  <c:chart>
    <c:plotArea>
      <c:layout>
        <c:manualLayout>
          <c:layoutTarget val="inner"/>
          <c:xMode val="edge"/>
          <c:yMode val="edge"/>
          <c:x val="0.14102894046529563"/>
          <c:y val="0.16101736250017004"/>
          <c:w val="0.71338033451701843"/>
          <c:h val="0.7247618583095049"/>
        </c:manualLayout>
      </c:layout>
      <c:doughnutChart>
        <c:varyColors val="1"/>
        <c:ser>
          <c:idx val="0"/>
          <c:order val="0"/>
          <c:dPt>
            <c:idx val="0"/>
          </c:dPt>
          <c:dPt>
            <c:idx val="1"/>
          </c:dPt>
          <c:dPt>
            <c:idx val="2"/>
          </c:dPt>
          <c:dPt>
            <c:idx val="3"/>
          </c:dPt>
          <c:dLbls>
            <c:dLbl>
              <c:idx val="0"/>
              <c:layout>
                <c:manualLayout>
                  <c:x val="7.3337033311364722E-2"/>
                  <c:y val="-0.18385514586007148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Val val="1"/>
              <c:showCatName val="1"/>
            </c:dLbl>
            <c:dLbl>
              <c:idx val="1"/>
              <c:layout>
                <c:manualLayout>
                  <c:x val="0.2498807913328015"/>
                  <c:y val="-0.13329751691486325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Val val="1"/>
              <c:showCatName val="1"/>
            </c:dLbl>
            <c:dLbl>
              <c:idx val="2"/>
              <c:layout>
                <c:manualLayout>
                  <c:x val="1.7660457641032765E-3"/>
                  <c:y val="-1.2343904773097393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Val val="1"/>
              <c:showCatName val="1"/>
            </c:dLbl>
            <c:dLbl>
              <c:idx val="3"/>
              <c:layout>
                <c:manualLayout>
                  <c:x val="4.5179044249424776E-3"/>
                  <c:y val="6.2042990894794888E-3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Val val="1"/>
              <c:showCatName val="1"/>
            </c:dLbl>
            <c:dLbl>
              <c:idx val="4"/>
              <c:layout>
                <c:manualLayout>
                  <c:x val="-0.15769685736806455"/>
                  <c:y val="-0.16248225456902349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Val val="1"/>
              <c:showCatName val="1"/>
            </c:dLbl>
            <c:dLbl>
              <c:idx val="5"/>
              <c:layout>
                <c:manualLayout>
                  <c:x val="-1.8502755331067797E-2"/>
                  <c:y val="-1.5182416286312799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Val val="1"/>
              <c:showCatName val="1"/>
            </c:dLbl>
            <c:showVal val="1"/>
            <c:showCatName val="1"/>
          </c:dLbls>
          <c:cat>
            <c:strRef>
              <c:f>'9) F-gas'!$Y$45:$Y$48</c:f>
              <c:strCache>
                <c:ptCount val="4"/>
                <c:pt idx="0">
                  <c:v>PFCs製造時の漏出</c:v>
                </c:pt>
                <c:pt idx="1">
                  <c:v>金属生産</c:v>
                </c:pt>
                <c:pt idx="2">
                  <c:v>半導体製造・液晶</c:v>
                </c:pt>
                <c:pt idx="3">
                  <c:v>洗浄剤・溶剤等</c:v>
                </c:pt>
              </c:strCache>
            </c:strRef>
          </c:cat>
          <c:val>
            <c:numRef>
              <c:f>'9) F-gas'!$AX$45:$AX$48</c:f>
              <c:numCache>
                <c:formatCode>0.0%</c:formatCode>
                <c:ptCount val="4"/>
                <c:pt idx="0">
                  <c:v>3.5234425206513223E-2</c:v>
                </c:pt>
                <c:pt idx="1">
                  <c:v>3.0504142525112493E-3</c:v>
                </c:pt>
                <c:pt idx="2">
                  <c:v>0.49150872077339181</c:v>
                </c:pt>
                <c:pt idx="3">
                  <c:v>0.47020643976758364</c:v>
                </c:pt>
              </c:numCache>
            </c:numRef>
          </c:val>
        </c:ser>
        <c:dLbls/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</c:chart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4" Type="http://schemas.openxmlformats.org/officeDocument/2006/relationships/chart" Target="../charts/chart1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57</xdr:col>
      <xdr:colOff>542925</xdr:colOff>
      <xdr:row>5</xdr:row>
      <xdr:rowOff>104775</xdr:rowOff>
    </xdr:from>
    <xdr:to>
      <xdr:col>68</xdr:col>
      <xdr:colOff>152400</xdr:colOff>
      <xdr:row>19</xdr:row>
      <xdr:rowOff>66675</xdr:rowOff>
    </xdr:to>
    <xdr:graphicFrame macro="">
      <xdr:nvGraphicFramePr>
        <xdr:cNvPr id="7627607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27</xdr:col>
      <xdr:colOff>123825</xdr:colOff>
      <xdr:row>55</xdr:row>
      <xdr:rowOff>47625</xdr:rowOff>
    </xdr:from>
    <xdr:ext cx="184731" cy="264560"/>
    <xdr:sp macro="" textlink="">
      <xdr:nvSpPr>
        <xdr:cNvPr id="7" name="テキスト ボックス 6"/>
        <xdr:cNvSpPr txBox="1"/>
      </xdr:nvSpPr>
      <xdr:spPr>
        <a:xfrm>
          <a:off x="4876800" y="1200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0.34651</cdr:x>
      <cdr:y>0.38439</cdr:y>
    </cdr:from>
    <cdr:to>
      <cdr:x>0.65496</cdr:x>
      <cdr:y>0.57165</cdr:y>
    </cdr:to>
    <cdr:sp macro="" textlink="">
      <cdr:nvSpPr>
        <cdr:cNvPr id="334438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950587" y="2138234"/>
          <a:ext cx="1736350" cy="104165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0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lnSpc>
              <a:spcPts val="1400"/>
            </a:lnSpc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二酸化炭素総排出量</a:t>
          </a:r>
        </a:p>
        <a:p xmlns:a="http://schemas.openxmlformats.org/drawingml/2006/main">
          <a:pPr algn="ctr" rtl="1">
            <a:lnSpc>
              <a:spcPts val="1400"/>
            </a:lnSpc>
            <a:defRPr sz="1000"/>
          </a:pPr>
          <a:r>
            <a:rPr lang="en-US" altLang="ja-JP" sz="1200" b="0" i="0" strike="noStrike">
              <a:solidFill>
                <a:sysClr val="windowText" lastClr="000000"/>
              </a:solidFill>
              <a:latin typeface="Arial" panose="020B0604020202020204" pitchFamily="34" charset="0"/>
              <a:ea typeface="ＭＳ ゴシック"/>
              <a:cs typeface="Arial" panose="020B0604020202020204" pitchFamily="34" charset="0"/>
            </a:rPr>
            <a:t>2005</a:t>
          </a:r>
          <a:r>
            <a:rPr lang="ja-JP" altLang="en-US" sz="1200" b="0" i="0" strike="noStrike">
              <a:solidFill>
                <a:sysClr val="windowText" lastClr="000000"/>
              </a:solidFill>
              <a:latin typeface="ＭＳ ゴシック"/>
              <a:ea typeface="ＭＳ ゴシック"/>
            </a:rPr>
            <a:t>年度</a:t>
          </a:r>
        </a:p>
        <a:p xmlns:a="http://schemas.openxmlformats.org/drawingml/2006/main">
          <a:pPr algn="ctr" rtl="1">
            <a:lnSpc>
              <a:spcPts val="1400"/>
            </a:lnSpc>
            <a:defRPr sz="1000"/>
          </a:pPr>
          <a:r>
            <a:rPr lang="en-US" altLang="ja-JP" sz="1200" b="0" i="0" strike="noStrike">
              <a:solidFill>
                <a:sysClr val="windowText" lastClr="000000"/>
              </a:solidFill>
              <a:latin typeface="Arial"/>
              <a:cs typeface="Arial"/>
            </a:rPr>
            <a:t>12</a:t>
          </a:r>
          <a:r>
            <a:rPr lang="ja-JP" altLang="en-US" sz="1200" b="0" i="0" strike="noStrike">
              <a:solidFill>
                <a:sysClr val="windowText" lastClr="000000"/>
              </a:solidFill>
              <a:latin typeface="ＭＳ ゴシック"/>
              <a:ea typeface="ＭＳ ゴシック"/>
            </a:rPr>
            <a:t>億</a:t>
          </a:r>
          <a:r>
            <a:rPr lang="en-US" altLang="ja-JP" sz="1200" b="0" i="0" strike="noStrike">
              <a:solidFill>
                <a:sysClr val="windowText" lastClr="000000"/>
              </a:solidFill>
              <a:latin typeface="Arial"/>
              <a:cs typeface="Arial"/>
            </a:rPr>
            <a:t>9,700</a:t>
          </a:r>
          <a:r>
            <a:rPr lang="ja-JP" altLang="en-US" sz="12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万トン</a:t>
          </a:r>
        </a:p>
      </cdr:txBody>
    </cdr:sp>
  </cdr:relSizeAnchor>
  <cdr:relSizeAnchor xmlns:cdr="http://schemas.openxmlformats.org/drawingml/2006/chartDrawing">
    <cdr:from>
      <cdr:x>0.76641</cdr:x>
      <cdr:y>0.0815</cdr:y>
    </cdr:from>
    <cdr:to>
      <cdr:x>0.97799</cdr:x>
      <cdr:y>0.21822</cdr:y>
    </cdr:to>
    <cdr:sp macro="" textlink="">
      <cdr:nvSpPr>
        <cdr:cNvPr id="3850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14306" y="453379"/>
          <a:ext cx="1191095" cy="76046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エネルギー転換部門</a:t>
          </a:r>
        </a:p>
        <a:p xmlns:a="http://schemas.openxmlformats.org/drawingml/2006/main">
          <a:pPr algn="ctr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（発電所等）</a:t>
          </a:r>
        </a:p>
        <a:p xmlns:a="http://schemas.openxmlformats.org/drawingml/2006/main">
          <a:pPr algn="ctr" rtl="0">
            <a:defRPr sz="1000"/>
          </a:pPr>
          <a:r>
            <a:rPr lang="en-US" altLang="ja-JP" sz="1000" b="0" i="0" strike="noStrike">
              <a:solidFill>
                <a:srgbClr val="000000"/>
              </a:solidFill>
              <a:latin typeface="Arial Unicode MS" panose="020B0604020202020204" pitchFamily="50" charset="-128"/>
              <a:ea typeface="Arial Unicode MS" panose="020B0604020202020204" pitchFamily="50" charset="-128"/>
              <a:cs typeface="Arial Unicode MS" panose="020B0604020202020204" pitchFamily="50" charset="-128"/>
            </a:rPr>
            <a:t>6</a:t>
          </a:r>
          <a:r>
            <a:rPr lang="ja-JP" altLang="en-US" sz="10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％</a:t>
          </a:r>
        </a:p>
        <a:p xmlns:a="http://schemas.openxmlformats.org/drawingml/2006/main">
          <a:pPr algn="ctr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（</a:t>
          </a:r>
          <a:r>
            <a:rPr lang="en-US" altLang="ja-JP" sz="1000" b="0" i="0" strike="noStrike">
              <a:solidFill>
                <a:srgbClr val="000000"/>
              </a:solidFill>
              <a:latin typeface="Arial"/>
              <a:cs typeface="Arial"/>
            </a:rPr>
            <a:t>31</a:t>
          </a:r>
          <a:r>
            <a:rPr lang="ja-JP" altLang="en-US" sz="10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％）</a:t>
          </a:r>
        </a:p>
      </cdr:txBody>
    </cdr:sp>
  </cdr:relSizeAnchor>
  <cdr:relSizeAnchor xmlns:cdr="http://schemas.openxmlformats.org/drawingml/2006/chartDrawing">
    <cdr:from>
      <cdr:x>0.05112</cdr:x>
      <cdr:y>0.28254</cdr:y>
    </cdr:from>
    <cdr:to>
      <cdr:x>0.15134</cdr:x>
      <cdr:y>0.38054</cdr:y>
    </cdr:to>
    <cdr:sp macro="" textlink="">
      <cdr:nvSpPr>
        <cdr:cNvPr id="38502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87769" y="1571657"/>
          <a:ext cx="564165" cy="5451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家庭部門</a:t>
          </a:r>
        </a:p>
        <a:p xmlns:a="http://schemas.openxmlformats.org/drawingml/2006/main">
          <a:pPr algn="ctr" rtl="0">
            <a:defRPr sz="1000"/>
          </a:pPr>
          <a:r>
            <a:rPr lang="en-US" altLang="ja-JP" sz="1000" b="0" i="0" strike="noStrike">
              <a:solidFill>
                <a:srgbClr val="000000"/>
              </a:solidFill>
              <a:latin typeface="Arial"/>
              <a:cs typeface="Arial"/>
            </a:rPr>
            <a:t>13</a:t>
          </a:r>
          <a:r>
            <a:rPr lang="ja-JP" altLang="en-US" sz="10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％</a:t>
          </a:r>
        </a:p>
        <a:p xmlns:a="http://schemas.openxmlformats.org/drawingml/2006/main">
          <a:pPr algn="ctr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（</a:t>
          </a:r>
          <a:r>
            <a:rPr lang="en-US" altLang="ja-JP" sz="1000" b="0" i="0" strike="noStrike">
              <a:solidFill>
                <a:srgbClr val="000000"/>
              </a:solidFill>
              <a:latin typeface="Arial"/>
              <a:cs typeface="Arial"/>
            </a:rPr>
            <a:t>5</a:t>
          </a:r>
          <a:r>
            <a:rPr lang="ja-JP" altLang="en-US" sz="10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％）</a:t>
          </a:r>
        </a:p>
      </cdr:txBody>
    </cdr:sp>
  </cdr:relSizeAnchor>
  <cdr:relSizeAnchor xmlns:cdr="http://schemas.openxmlformats.org/drawingml/2006/chartDrawing">
    <cdr:from>
      <cdr:x>0.86111</cdr:x>
      <cdr:y>0.44139</cdr:y>
    </cdr:from>
    <cdr:to>
      <cdr:x>0.98473</cdr:x>
      <cdr:y>0.56986</cdr:y>
    </cdr:to>
    <cdr:sp macro="" textlink="">
      <cdr:nvSpPr>
        <cdr:cNvPr id="38502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47429" y="2455260"/>
          <a:ext cx="695891" cy="7146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産業部門</a:t>
          </a:r>
        </a:p>
        <a:p xmlns:a="http://schemas.openxmlformats.org/drawingml/2006/main">
          <a:pPr algn="ctr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（工場等）</a:t>
          </a:r>
        </a:p>
        <a:p xmlns:a="http://schemas.openxmlformats.org/drawingml/2006/main">
          <a:pPr algn="ctr" rtl="0">
            <a:defRPr sz="1000"/>
          </a:pPr>
          <a:r>
            <a:rPr lang="en-US" altLang="ja-JP" sz="1000" b="0" i="0" strike="noStrike">
              <a:solidFill>
                <a:srgbClr val="000000"/>
              </a:solidFill>
              <a:latin typeface="Arial"/>
              <a:cs typeface="Arial"/>
            </a:rPr>
            <a:t>35</a:t>
          </a:r>
          <a:r>
            <a:rPr lang="ja-JP" altLang="en-US" sz="10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％</a:t>
          </a:r>
        </a:p>
        <a:p xmlns:a="http://schemas.openxmlformats.org/drawingml/2006/main">
          <a:pPr algn="ctr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（</a:t>
          </a:r>
          <a:r>
            <a:rPr lang="en-US" altLang="ja-JP" sz="1000" b="0" i="0" strike="noStrike">
              <a:solidFill>
                <a:srgbClr val="000000"/>
              </a:solidFill>
              <a:latin typeface="Arial"/>
              <a:cs typeface="Arial"/>
            </a:rPr>
            <a:t>29</a:t>
          </a:r>
          <a:r>
            <a:rPr lang="ja-JP" altLang="en-US" sz="10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％）</a:t>
          </a:r>
        </a:p>
      </cdr:txBody>
    </cdr:sp>
  </cdr:relSizeAnchor>
  <cdr:relSizeAnchor xmlns:cdr="http://schemas.openxmlformats.org/drawingml/2006/chartDrawing">
    <cdr:from>
      <cdr:x>0.00845</cdr:x>
      <cdr:y>0.50639</cdr:y>
    </cdr:from>
    <cdr:to>
      <cdr:x>0.21981</cdr:x>
      <cdr:y>0.69626</cdr:y>
    </cdr:to>
    <cdr:sp macro="" textlink="">
      <cdr:nvSpPr>
        <cdr:cNvPr id="38502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449" y="2840678"/>
          <a:ext cx="1186843" cy="10651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0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業務その他部門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（商業・ｻｰﾋﾞｽ・事業所等）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en-US" altLang="ja-JP" sz="1000" b="0" i="0" strike="noStrike">
              <a:solidFill>
                <a:srgbClr val="000000"/>
              </a:solidFill>
              <a:latin typeface="Arial"/>
              <a:cs typeface="Arial"/>
            </a:rPr>
            <a:t>18</a:t>
          </a:r>
          <a:r>
            <a:rPr lang="ja-JP" altLang="en-US" sz="10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％</a:t>
          </a:r>
        </a:p>
        <a:p xmlns:a="http://schemas.openxmlformats.org/drawingml/2006/main">
          <a:pPr algn="ctr" rtl="0">
            <a:lnSpc>
              <a:spcPts val="1100"/>
            </a:lnSpc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（</a:t>
          </a:r>
          <a:r>
            <a:rPr lang="en-US" altLang="ja-JP" sz="1000" b="0" i="0" strike="noStrike">
              <a:solidFill>
                <a:srgbClr val="000000"/>
              </a:solidFill>
              <a:latin typeface="Arial"/>
              <a:cs typeface="Arial"/>
            </a:rPr>
            <a:t>9</a:t>
          </a:r>
          <a:r>
            <a:rPr lang="ja-JP" altLang="en-US" sz="10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％）</a:t>
          </a:r>
        </a:p>
      </cdr:txBody>
    </cdr:sp>
  </cdr:relSizeAnchor>
  <cdr:relSizeAnchor xmlns:cdr="http://schemas.openxmlformats.org/drawingml/2006/chartDrawing">
    <cdr:from>
      <cdr:x>0.3332</cdr:x>
      <cdr:y>0.76295</cdr:y>
    </cdr:from>
    <cdr:to>
      <cdr:x>0.56029</cdr:x>
      <cdr:y>0.92265</cdr:y>
    </cdr:to>
    <cdr:sp macro="" textlink="">
      <cdr:nvSpPr>
        <cdr:cNvPr id="385030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875664" y="4243990"/>
          <a:ext cx="1278352" cy="88834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運輸部門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（自動車・船舶等）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en-US" altLang="ja-JP" sz="1000" b="0" i="0" strike="noStrike">
              <a:solidFill>
                <a:srgbClr val="000000"/>
              </a:solidFill>
              <a:latin typeface="Arial"/>
              <a:cs typeface="Arial"/>
            </a:rPr>
            <a:t>20</a:t>
          </a:r>
          <a:r>
            <a:rPr lang="ja-JP" altLang="en-US" sz="10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％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（</a:t>
          </a:r>
          <a:r>
            <a:rPr lang="en-US" altLang="ja-JP" sz="1000" b="0" i="0" strike="noStrike">
              <a:solidFill>
                <a:srgbClr val="000000"/>
              </a:solidFill>
              <a:latin typeface="Arial"/>
              <a:cs typeface="Arial"/>
            </a:rPr>
            <a:t>19</a:t>
          </a:r>
          <a:r>
            <a:rPr lang="ja-JP" altLang="en-US" sz="10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％）</a:t>
          </a:r>
        </a:p>
      </cdr:txBody>
    </cdr:sp>
  </cdr:relSizeAnchor>
  <cdr:relSizeAnchor xmlns:cdr="http://schemas.openxmlformats.org/drawingml/2006/chartDrawing">
    <cdr:from>
      <cdr:x>0.26633</cdr:x>
      <cdr:y>0.03596</cdr:y>
    </cdr:from>
    <cdr:to>
      <cdr:x>0.53488</cdr:x>
      <cdr:y>0.16248</cdr:y>
    </cdr:to>
    <cdr:sp macro="" textlink="">
      <cdr:nvSpPr>
        <cdr:cNvPr id="385031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99266" y="200025"/>
          <a:ext cx="1511696" cy="7037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廃棄物</a:t>
          </a:r>
          <a:endParaRPr lang="en-US" altLang="ja-JP" sz="1000" b="0" i="0" strike="noStrike">
            <a:solidFill>
              <a:srgbClr val="000000"/>
            </a:solidFill>
            <a:latin typeface="ＭＳ ゴシック"/>
            <a:ea typeface="ＭＳ ゴシック"/>
          </a:endParaRPr>
        </a:p>
        <a:p xmlns:a="http://schemas.openxmlformats.org/drawingml/2006/main">
          <a:pPr algn="ctr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（ﾌﾟﾗｽﾁｯｸ、廃油の焼却）</a:t>
          </a:r>
        </a:p>
        <a:p xmlns:a="http://schemas.openxmlformats.org/drawingml/2006/main">
          <a:pPr algn="ctr" rtl="0">
            <a:defRPr sz="1000"/>
          </a:pPr>
          <a:r>
            <a:rPr lang="en-US" altLang="ja-JP" sz="1000" b="0" i="0" strike="noStrike">
              <a:solidFill>
                <a:srgbClr val="000000"/>
              </a:solidFill>
              <a:latin typeface="Arial"/>
              <a:cs typeface="Arial"/>
            </a:rPr>
            <a:t>2</a:t>
          </a:r>
          <a:r>
            <a:rPr lang="ja-JP" altLang="en-US" sz="10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％</a:t>
          </a:r>
        </a:p>
        <a:p xmlns:a="http://schemas.openxmlformats.org/drawingml/2006/main">
          <a:pPr algn="ctr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（</a:t>
          </a:r>
          <a:r>
            <a:rPr lang="en-US" altLang="ja-JP" sz="1000" b="0" i="0" strike="noStrike">
              <a:solidFill>
                <a:srgbClr val="000000"/>
              </a:solidFill>
              <a:latin typeface="Arial"/>
              <a:cs typeface="Arial"/>
            </a:rPr>
            <a:t>2</a:t>
          </a:r>
          <a:r>
            <a:rPr lang="ja-JP" altLang="en-US" sz="10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％）</a:t>
          </a:r>
        </a:p>
      </cdr:txBody>
    </cdr:sp>
  </cdr:relSizeAnchor>
  <cdr:relSizeAnchor xmlns:cdr="http://schemas.openxmlformats.org/drawingml/2006/chartDrawing">
    <cdr:from>
      <cdr:x>0.52369</cdr:x>
      <cdr:y>0.01241</cdr:y>
    </cdr:from>
    <cdr:to>
      <cdr:x>0.78084</cdr:x>
      <cdr:y>0.1689</cdr:y>
    </cdr:to>
    <cdr:sp macro="" textlink="">
      <cdr:nvSpPr>
        <cdr:cNvPr id="385032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947999" y="69044"/>
          <a:ext cx="1447576" cy="8704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その他</a:t>
          </a:r>
          <a:endParaRPr lang="en-US" altLang="ja-JP" sz="1000" b="0" i="0" strike="noStrike">
            <a:solidFill>
              <a:srgbClr val="000000"/>
            </a:solidFill>
            <a:latin typeface="ＭＳ ゴシック"/>
            <a:ea typeface="ＭＳ ゴシック"/>
          </a:endParaRPr>
        </a:p>
        <a:p xmlns:a="http://schemas.openxmlformats.org/drawingml/2006/main">
          <a:pPr algn="ctr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（流動接触分解コーク、</a:t>
          </a:r>
          <a:endParaRPr lang="en-US" altLang="ja-JP" sz="1000" b="0" i="0" strike="noStrike">
            <a:solidFill>
              <a:srgbClr val="000000"/>
            </a:solidFill>
            <a:latin typeface="ＭＳ ゴシック"/>
            <a:ea typeface="ＭＳ ゴシック"/>
          </a:endParaRPr>
        </a:p>
        <a:p xmlns:a="http://schemas.openxmlformats.org/drawingml/2006/main">
          <a:pPr algn="ctr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燃料からの漏出等）</a:t>
          </a:r>
        </a:p>
        <a:p xmlns:a="http://schemas.openxmlformats.org/drawingml/2006/main">
          <a:pPr algn="ctr" rtl="0">
            <a:defRPr sz="1000"/>
          </a:pPr>
          <a:r>
            <a:rPr lang="en-US" altLang="ja-JP" sz="1000" b="0" i="0" strike="noStrike">
              <a:solidFill>
                <a:srgbClr val="000000"/>
              </a:solidFill>
              <a:latin typeface="Arial"/>
              <a:cs typeface="Arial"/>
            </a:rPr>
            <a:t>0.77</a:t>
          </a:r>
          <a:r>
            <a:rPr lang="ja-JP" altLang="en-US" sz="10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％</a:t>
          </a:r>
        </a:p>
        <a:p xmlns:a="http://schemas.openxmlformats.org/drawingml/2006/main">
          <a:pPr algn="ctr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（</a:t>
          </a:r>
          <a:r>
            <a:rPr lang="en-US" altLang="ja-JP" sz="1000" b="0" i="0" strike="noStrike">
              <a:solidFill>
                <a:srgbClr val="000000"/>
              </a:solidFill>
              <a:latin typeface="Arial"/>
              <a:cs typeface="Arial"/>
            </a:rPr>
            <a:t>0.77</a:t>
          </a:r>
          <a:r>
            <a:rPr lang="ja-JP" altLang="en-US" sz="10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％）</a:t>
          </a:r>
        </a:p>
      </cdr:txBody>
    </cdr:sp>
  </cdr:relSizeAnchor>
  <cdr:relSizeAnchor xmlns:cdr="http://schemas.openxmlformats.org/drawingml/2006/chartDrawing">
    <cdr:from>
      <cdr:x>0</cdr:x>
      <cdr:y>0.09838</cdr:y>
    </cdr:from>
    <cdr:to>
      <cdr:x>0.30795</cdr:x>
      <cdr:y>0.2249</cdr:y>
    </cdr:to>
    <cdr:sp macro="" textlink="">
      <cdr:nvSpPr>
        <cdr:cNvPr id="385033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547236"/>
          <a:ext cx="1733550" cy="7037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工業プロセス及び製品の使用</a:t>
          </a:r>
          <a:endParaRPr lang="en-US" altLang="ja-JP" sz="1000" b="0" i="0" strike="noStrike">
            <a:solidFill>
              <a:srgbClr val="000000"/>
            </a:solidFill>
            <a:latin typeface="ＭＳ ゴシック"/>
            <a:ea typeface="ＭＳ ゴシック"/>
          </a:endParaRPr>
        </a:p>
        <a:p xmlns:a="http://schemas.openxmlformats.org/drawingml/2006/main">
          <a:pPr algn="ctr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（石灰石消費等）</a:t>
          </a:r>
        </a:p>
        <a:p xmlns:a="http://schemas.openxmlformats.org/drawingml/2006/main">
          <a:pPr algn="ctr" rtl="0">
            <a:defRPr sz="1000"/>
          </a:pPr>
          <a:r>
            <a:rPr lang="en-US" altLang="ja-JP" sz="1000" b="0" i="0" strike="noStrike">
              <a:solidFill>
                <a:srgbClr val="000000"/>
              </a:solidFill>
              <a:latin typeface="Arial"/>
              <a:cs typeface="Arial"/>
            </a:rPr>
            <a:t>4</a:t>
          </a:r>
          <a:r>
            <a:rPr lang="ja-JP" altLang="en-US" sz="10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％</a:t>
          </a:r>
        </a:p>
        <a:p xmlns:a="http://schemas.openxmlformats.org/drawingml/2006/main">
          <a:pPr algn="ctr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（</a:t>
          </a:r>
          <a:r>
            <a:rPr lang="en-US" altLang="ja-JP" sz="1000" b="0" i="0" strike="noStrike">
              <a:solidFill>
                <a:srgbClr val="000000"/>
              </a:solidFill>
              <a:latin typeface="Arial"/>
              <a:cs typeface="Arial"/>
            </a:rPr>
            <a:t>4</a:t>
          </a:r>
          <a:r>
            <a:rPr lang="ja-JP" altLang="en-US" sz="10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％）</a:t>
          </a:r>
        </a:p>
      </cdr:txBody>
    </cdr:sp>
  </cdr:relSizeAnchor>
  <cdr:relSizeAnchor xmlns:cdr="http://schemas.openxmlformats.org/drawingml/2006/chartDrawing">
    <cdr:from>
      <cdr:x>0.57005</cdr:x>
      <cdr:y>0.15769</cdr:y>
    </cdr:from>
    <cdr:to>
      <cdr:x>0.79617</cdr:x>
      <cdr:y>0.21249</cdr:y>
    </cdr:to>
    <cdr:sp macro="" textlink="">
      <cdr:nvSpPr>
        <cdr:cNvPr id="385034" name="Line 10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3223096" y="795655"/>
          <a:ext cx="1302735" cy="27521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0.5081</cdr:x>
      <cdr:y>0.14726</cdr:y>
    </cdr:from>
    <cdr:to>
      <cdr:x>0.54992</cdr:x>
      <cdr:y>0.2051</cdr:y>
    </cdr:to>
    <cdr:sp macro="" textlink="">
      <cdr:nvSpPr>
        <cdr:cNvPr id="385035" name="Line 1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2860235" y="819149"/>
          <a:ext cx="235390" cy="32173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0.46024</cdr:x>
      <cdr:y>0.1524</cdr:y>
    </cdr:from>
    <cdr:to>
      <cdr:x>0.48471</cdr:x>
      <cdr:y>0.20564</cdr:y>
    </cdr:to>
    <cdr:sp macro="" textlink="">
      <cdr:nvSpPr>
        <cdr:cNvPr id="385036" name="Line 1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2590799" y="847724"/>
          <a:ext cx="137766" cy="296167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0.26396</cdr:x>
      <cdr:y>0.16096</cdr:y>
    </cdr:from>
    <cdr:to>
      <cdr:x>0.43831</cdr:x>
      <cdr:y>0.21224</cdr:y>
    </cdr:to>
    <cdr:sp macro="" textlink="">
      <cdr:nvSpPr>
        <cdr:cNvPr id="385037" name="Line 1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485899" y="895350"/>
          <a:ext cx="981468" cy="28525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0.19147</cdr:x>
      <cdr:y>0.28694</cdr:y>
    </cdr:from>
    <cdr:to>
      <cdr:x>0.31116</cdr:x>
      <cdr:y>0.32134</cdr:y>
    </cdr:to>
    <cdr:sp macro="" textlink="">
      <cdr:nvSpPr>
        <cdr:cNvPr id="385038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077816" y="1596132"/>
          <a:ext cx="673767" cy="19135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0.20135</cdr:x>
      <cdr:y>0.57449</cdr:y>
    </cdr:from>
    <cdr:to>
      <cdr:x>0.25485</cdr:x>
      <cdr:y>0.60616</cdr:y>
    </cdr:to>
    <cdr:sp macro="" textlink="">
      <cdr:nvSpPr>
        <cdr:cNvPr id="385039" name="Line 1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133474" y="3195644"/>
          <a:ext cx="301171" cy="17620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0.45854</cdr:x>
      <cdr:y>0.74486</cdr:y>
    </cdr:from>
    <cdr:to>
      <cdr:x>0.46362</cdr:x>
      <cdr:y>0.78082</cdr:y>
    </cdr:to>
    <cdr:sp macro="" textlink="">
      <cdr:nvSpPr>
        <cdr:cNvPr id="385040" name="Line 1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2581274" y="4143358"/>
          <a:ext cx="28569" cy="200042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0.77466</cdr:x>
      <cdr:y>0.46979</cdr:y>
    </cdr:from>
    <cdr:to>
      <cdr:x>0.85331</cdr:x>
      <cdr:y>0.48429</cdr:y>
    </cdr:to>
    <cdr:sp macro="" textlink="">
      <cdr:nvSpPr>
        <cdr:cNvPr id="385041" name="Line 1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4360793" y="2613241"/>
          <a:ext cx="442743" cy="80658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0.74272</cdr:x>
      <cdr:y>0.87251</cdr:y>
    </cdr:from>
    <cdr:to>
      <cdr:x>0.98646</cdr:x>
      <cdr:y>0.9354</cdr:y>
    </cdr:to>
    <cdr:sp macro="" textlink="">
      <cdr:nvSpPr>
        <cdr:cNvPr id="19" name="テキスト ボックス 18"/>
        <cdr:cNvSpPr txBox="1"/>
      </cdr:nvSpPr>
      <cdr:spPr>
        <a:xfrm xmlns:a="http://schemas.openxmlformats.org/drawingml/2006/main">
          <a:off x="4180975" y="4853424"/>
          <a:ext cx="1372100" cy="349832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chemeClr val="tx1"/>
          </a:solidFill>
        </a:ln>
      </cdr:spPr>
      <cdr:txBody>
        <a:bodyPr xmlns:a="http://schemas.openxmlformats.org/drawingml/2006/main" wrap="none" rtlCol="0" anchor="ctr" anchorCtr="0"/>
        <a:lstStyle xmlns:a="http://schemas.openxmlformats.org/drawingml/2006/main"/>
        <a:p xmlns:a="http://schemas.openxmlformats.org/drawingml/2006/main">
          <a:r>
            <a:rPr lang="ja-JP" altLang="en-US" sz="1100"/>
            <a:t>（　）：電気・熱配分前</a:t>
          </a:r>
        </a:p>
      </cdr:txBody>
    </cdr:sp>
  </cdr:relSizeAnchor>
  <cdr:relSizeAnchor xmlns:cdr="http://schemas.openxmlformats.org/drawingml/2006/chartDrawing">
    <cdr:from>
      <cdr:x>0.38789</cdr:x>
      <cdr:y>0.2985</cdr:y>
    </cdr:from>
    <cdr:to>
      <cdr:x>0.62661</cdr:x>
      <cdr:y>0.34053</cdr:y>
    </cdr:to>
    <cdr:sp macro="" textlink="">
      <cdr:nvSpPr>
        <cdr:cNvPr id="20" name="テキスト ボックス 19"/>
        <cdr:cNvSpPr txBox="1"/>
      </cdr:nvSpPr>
      <cdr:spPr>
        <a:xfrm xmlns:a="http://schemas.openxmlformats.org/drawingml/2006/main">
          <a:off x="2156011" y="1597398"/>
          <a:ext cx="1374961" cy="25773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algn="ctr"/>
          <a:r>
            <a:rPr lang="ja-JP" altLang="en-US" sz="1400">
              <a:latin typeface="HGP創英角ｺﾞｼｯｸUB" pitchFamily="50" charset="-128"/>
              <a:ea typeface="HGP創英角ｺﾞｼｯｸUB" pitchFamily="50" charset="-128"/>
            </a:rPr>
            <a:t>電気・熱配分前</a:t>
          </a:r>
        </a:p>
      </cdr:txBody>
    </cdr:sp>
  </cdr:relSizeAnchor>
  <cdr:relSizeAnchor xmlns:cdr="http://schemas.openxmlformats.org/drawingml/2006/chartDrawing">
    <cdr:from>
      <cdr:x>0.39059</cdr:x>
      <cdr:y>0.22661</cdr:y>
    </cdr:from>
    <cdr:to>
      <cdr:x>0.62931</cdr:x>
      <cdr:y>0.26864</cdr:y>
    </cdr:to>
    <cdr:sp macro="" textlink="">
      <cdr:nvSpPr>
        <cdr:cNvPr id="21" name="テキスト ボックス 1"/>
        <cdr:cNvSpPr txBox="1"/>
      </cdr:nvSpPr>
      <cdr:spPr>
        <a:xfrm xmlns:a="http://schemas.openxmlformats.org/drawingml/2006/main">
          <a:off x="2173942" y="1154206"/>
          <a:ext cx="1374961" cy="25773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ja-JP" altLang="en-US" sz="1400">
              <a:latin typeface="HGP創英角ｺﾞｼｯｸUB" pitchFamily="50" charset="-128"/>
              <a:ea typeface="HGP創英角ｺﾞｼｯｸUB" pitchFamily="50" charset="-128"/>
            </a:rPr>
            <a:t>電気・熱配分後</a:t>
          </a:r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1190625</xdr:colOff>
      <xdr:row>14</xdr:row>
      <xdr:rowOff>104775</xdr:rowOff>
    </xdr:from>
    <xdr:to>
      <xdr:col>6</xdr:col>
      <xdr:colOff>466725</xdr:colOff>
      <xdr:row>42</xdr:row>
      <xdr:rowOff>66675</xdr:rowOff>
    </xdr:to>
    <xdr:graphicFrame macro="">
      <xdr:nvGraphicFramePr>
        <xdr:cNvPr id="454306" name="Chart 1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0.31539</cdr:x>
      <cdr:y>0.39718</cdr:y>
    </cdr:from>
    <cdr:to>
      <cdr:x>0.69192</cdr:x>
      <cdr:y>0.56674</cdr:y>
    </cdr:to>
    <cdr:sp macro="" textlink="">
      <cdr:nvSpPr>
        <cdr:cNvPr id="334540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47073" y="2201246"/>
          <a:ext cx="2142650" cy="10156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0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lnSpc>
              <a:spcPts val="1500"/>
            </a:lnSpc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二酸化炭素総排出量</a:t>
          </a:r>
        </a:p>
        <a:p xmlns:a="http://schemas.openxmlformats.org/drawingml/2006/main">
          <a:pPr algn="ctr" rtl="1">
            <a:lnSpc>
              <a:spcPts val="1400"/>
            </a:lnSpc>
            <a:defRPr sz="1000"/>
          </a:pPr>
          <a:r>
            <a:rPr lang="en-US" altLang="ja-JP" sz="1200" b="0" i="0" strike="noStrike">
              <a:solidFill>
                <a:srgbClr val="000000"/>
              </a:solidFill>
              <a:latin typeface="Arial"/>
              <a:cs typeface="Arial"/>
            </a:rPr>
            <a:t>2013</a:t>
          </a:r>
          <a:r>
            <a:rPr lang="ja-JP" altLang="en-US" sz="12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年度</a:t>
          </a:r>
        </a:p>
        <a:p xmlns:a="http://schemas.openxmlformats.org/drawingml/2006/main">
          <a:pPr algn="ctr" rtl="1">
            <a:lnSpc>
              <a:spcPts val="1400"/>
            </a:lnSpc>
            <a:defRPr sz="1000"/>
          </a:pPr>
          <a:r>
            <a:rPr lang="en-US" altLang="ja-JP" sz="1200" b="0" i="0" strike="noStrike">
              <a:solidFill>
                <a:sysClr val="windowText" lastClr="000000"/>
              </a:solidFill>
              <a:latin typeface="Arial"/>
              <a:cs typeface="Arial"/>
            </a:rPr>
            <a:t>13</a:t>
          </a:r>
          <a:r>
            <a:rPr lang="ja-JP" altLang="en-US" sz="1200" b="0" i="0" strike="noStrike">
              <a:solidFill>
                <a:sysClr val="windowText" lastClr="000000"/>
              </a:solidFill>
              <a:latin typeface="ＭＳ ゴシック"/>
              <a:ea typeface="ＭＳ ゴシック"/>
            </a:rPr>
            <a:t>億</a:t>
          </a:r>
          <a:r>
            <a:rPr lang="en-US" altLang="ja-JP" sz="1200" b="0" i="0" strike="noStrike">
              <a:solidFill>
                <a:sysClr val="windowText" lastClr="000000"/>
              </a:solidFill>
              <a:latin typeface="Arial"/>
              <a:ea typeface="+mn-ea"/>
              <a:cs typeface="Arial"/>
            </a:rPr>
            <a:t>1,000</a:t>
          </a:r>
          <a:r>
            <a:rPr lang="ja-JP" altLang="en-US" sz="1200" b="0" i="0" strike="noStrike">
              <a:solidFill>
                <a:sysClr val="windowText" lastClr="000000"/>
              </a:solidFill>
              <a:latin typeface="ＭＳ ゴシック"/>
              <a:ea typeface="ＭＳ ゴシック"/>
            </a:rPr>
            <a:t>万トン</a:t>
          </a:r>
        </a:p>
      </cdr:txBody>
    </cdr:sp>
  </cdr:relSizeAnchor>
  <cdr:relSizeAnchor xmlns:cdr="http://schemas.openxmlformats.org/drawingml/2006/chartDrawing">
    <cdr:from>
      <cdr:x>0.74947</cdr:x>
      <cdr:y>0.126</cdr:y>
    </cdr:from>
    <cdr:to>
      <cdr:x>0.97754</cdr:x>
      <cdr:y>0.26864</cdr:y>
    </cdr:to>
    <cdr:sp macro="" textlink="">
      <cdr:nvSpPr>
        <cdr:cNvPr id="3870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31413" y="646263"/>
          <a:ext cx="1274243" cy="7729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lnSpc>
              <a:spcPts val="1200"/>
            </a:lnSpc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エネルギー転換部門</a:t>
          </a:r>
        </a:p>
        <a:p xmlns:a="http://schemas.openxmlformats.org/drawingml/2006/main">
          <a:pPr algn="ctr" rtl="1">
            <a:lnSpc>
              <a:spcPts val="1200"/>
            </a:lnSpc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（発電所等）</a:t>
          </a:r>
        </a:p>
        <a:p xmlns:a="http://schemas.openxmlformats.org/drawingml/2006/main">
          <a:pPr algn="ctr" rtl="1">
            <a:lnSpc>
              <a:spcPts val="1100"/>
            </a:lnSpc>
            <a:defRPr sz="1000"/>
          </a:pPr>
          <a:r>
            <a:rPr lang="en-US" altLang="ja-JP" sz="1000" b="0" i="0" strike="noStrike">
              <a:solidFill>
                <a:srgbClr val="000000"/>
              </a:solidFill>
              <a:latin typeface="Arial"/>
              <a:ea typeface="+mn-ea"/>
              <a:cs typeface="Arial"/>
            </a:rPr>
            <a:t>7</a:t>
          </a:r>
          <a:r>
            <a:rPr lang="ja-JP" altLang="en-US" sz="10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％</a:t>
          </a:r>
        </a:p>
        <a:p xmlns:a="http://schemas.openxmlformats.org/drawingml/2006/main">
          <a:pPr algn="ctr" rtl="1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（</a:t>
          </a:r>
          <a:r>
            <a:rPr lang="en-US" altLang="ja-JP" sz="1000" b="0" i="0" strike="noStrike">
              <a:solidFill>
                <a:srgbClr val="000000"/>
              </a:solidFill>
              <a:latin typeface="Arial"/>
              <a:ea typeface="+mn-ea"/>
              <a:cs typeface="Arial"/>
            </a:rPr>
            <a:t>39</a:t>
          </a:r>
          <a:r>
            <a:rPr lang="ja-JP" altLang="en-US" sz="10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％）</a:t>
          </a:r>
        </a:p>
      </cdr:txBody>
    </cdr:sp>
  </cdr:relSizeAnchor>
  <cdr:relSizeAnchor xmlns:cdr="http://schemas.openxmlformats.org/drawingml/2006/chartDrawing">
    <cdr:from>
      <cdr:x>0.06108</cdr:x>
      <cdr:y>0.27171</cdr:y>
    </cdr:from>
    <cdr:to>
      <cdr:x>0.15904</cdr:x>
      <cdr:y>0.36748</cdr:y>
    </cdr:to>
    <cdr:sp macro="" textlink="">
      <cdr:nvSpPr>
        <cdr:cNvPr id="38707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42884" y="1523748"/>
          <a:ext cx="549894" cy="53707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家庭部門</a:t>
          </a:r>
        </a:p>
        <a:p xmlns:a="http://schemas.openxmlformats.org/drawingml/2006/main">
          <a:pPr algn="ctr" rtl="1">
            <a:defRPr sz="1000"/>
          </a:pPr>
          <a:r>
            <a:rPr lang="en-US" altLang="ja-JP" sz="1000" b="0" i="0" strike="noStrike">
              <a:solidFill>
                <a:srgbClr val="000000"/>
              </a:solidFill>
              <a:latin typeface="Arial"/>
              <a:cs typeface="Arial"/>
            </a:rPr>
            <a:t>15</a:t>
          </a:r>
          <a:r>
            <a:rPr lang="ja-JP" altLang="en-US" sz="10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％</a:t>
          </a:r>
        </a:p>
        <a:p xmlns:a="http://schemas.openxmlformats.org/drawingml/2006/main">
          <a:pPr algn="ctr" rtl="1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（</a:t>
          </a:r>
          <a:r>
            <a:rPr lang="en-US" altLang="ja-JP" sz="1000" b="0" i="0" strike="noStrike">
              <a:solidFill>
                <a:srgbClr val="000000"/>
              </a:solidFill>
              <a:latin typeface="Arial"/>
              <a:ea typeface="+mn-ea"/>
              <a:cs typeface="Arial"/>
            </a:rPr>
            <a:t>4</a:t>
          </a:r>
          <a:r>
            <a:rPr lang="ja-JP" altLang="en-US" sz="10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％）</a:t>
          </a:r>
        </a:p>
      </cdr:txBody>
    </cdr:sp>
  </cdr:relSizeAnchor>
  <cdr:relSizeAnchor xmlns:cdr="http://schemas.openxmlformats.org/drawingml/2006/chartDrawing">
    <cdr:from>
      <cdr:x>0.80074</cdr:x>
      <cdr:y>0.44442</cdr:y>
    </cdr:from>
    <cdr:to>
      <cdr:x>0.98309</cdr:x>
      <cdr:y>0.58888</cdr:y>
    </cdr:to>
    <cdr:sp macro="" textlink="">
      <cdr:nvSpPr>
        <cdr:cNvPr id="38707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07609" y="2472128"/>
          <a:ext cx="1026498" cy="80357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lnSpc>
              <a:spcPts val="1200"/>
            </a:lnSpc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産業部門</a:t>
          </a:r>
        </a:p>
        <a:p xmlns:a="http://schemas.openxmlformats.org/drawingml/2006/main">
          <a:pPr algn="ctr" rtl="1">
            <a:lnSpc>
              <a:spcPts val="1200"/>
            </a:lnSpc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（工場等）</a:t>
          </a:r>
        </a:p>
        <a:p xmlns:a="http://schemas.openxmlformats.org/drawingml/2006/main">
          <a:pPr algn="ctr" rtl="1">
            <a:lnSpc>
              <a:spcPts val="1200"/>
            </a:lnSpc>
            <a:defRPr sz="1000"/>
          </a:pPr>
          <a:r>
            <a:rPr lang="en-US" altLang="ja-JP" sz="1000" b="0" i="0" strike="noStrike">
              <a:solidFill>
                <a:srgbClr val="000000"/>
              </a:solidFill>
              <a:latin typeface="Arial"/>
              <a:cs typeface="Arial"/>
            </a:rPr>
            <a:t>33</a:t>
          </a:r>
          <a:r>
            <a:rPr lang="ja-JP" altLang="en-US" sz="10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％</a:t>
          </a:r>
        </a:p>
        <a:p xmlns:a="http://schemas.openxmlformats.org/drawingml/2006/main">
          <a:pPr algn="ctr" rtl="1">
            <a:lnSpc>
              <a:spcPts val="1200"/>
            </a:lnSpc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（</a:t>
          </a:r>
          <a:r>
            <a:rPr lang="en-US" altLang="ja-JP" sz="1000" b="0" i="0" strike="noStrike">
              <a:solidFill>
                <a:srgbClr val="000000"/>
              </a:solidFill>
              <a:latin typeface="Arial"/>
              <a:ea typeface="+mn-ea"/>
              <a:cs typeface="Arial"/>
            </a:rPr>
            <a:t>27</a:t>
          </a:r>
          <a:r>
            <a:rPr lang="ja-JP" altLang="en-US" sz="10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％）</a:t>
          </a:r>
        </a:p>
      </cdr:txBody>
    </cdr:sp>
  </cdr:relSizeAnchor>
  <cdr:relSizeAnchor xmlns:cdr="http://schemas.openxmlformats.org/drawingml/2006/chartDrawing">
    <cdr:from>
      <cdr:x>0.00676</cdr:x>
      <cdr:y>0.55365</cdr:y>
    </cdr:from>
    <cdr:to>
      <cdr:x>0.22166</cdr:x>
      <cdr:y>0.73039</cdr:y>
    </cdr:to>
    <cdr:sp macro="" textlink="">
      <cdr:nvSpPr>
        <cdr:cNvPr id="38707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8042" y="3079714"/>
          <a:ext cx="1209732" cy="98313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lnSpc>
              <a:spcPts val="1200"/>
            </a:lnSpc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業務その他部門</a:t>
          </a:r>
        </a:p>
        <a:p xmlns:a="http://schemas.openxmlformats.org/drawingml/2006/main">
          <a:pPr algn="ctr" rtl="1">
            <a:lnSpc>
              <a:spcPts val="1200"/>
            </a:lnSpc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（商業･ｻｰﾋﾞｽ･事業所等）</a:t>
          </a:r>
        </a:p>
        <a:p xmlns:a="http://schemas.openxmlformats.org/drawingml/2006/main">
          <a:pPr algn="ctr" rtl="1">
            <a:defRPr sz="1000"/>
          </a:pPr>
          <a:r>
            <a:rPr lang="en-US" altLang="ja-JP" sz="1000" b="0" i="0" strike="noStrike">
              <a:solidFill>
                <a:srgbClr val="000000"/>
              </a:solidFill>
              <a:latin typeface="Arial" pitchFamily="34" charset="0"/>
              <a:ea typeface="Arial Unicode MS" pitchFamily="50" charset="-128"/>
              <a:cs typeface="Arial" pitchFamily="34" charset="0"/>
            </a:rPr>
            <a:t>21</a:t>
          </a:r>
          <a:r>
            <a:rPr lang="ja-JP" altLang="en-US" sz="10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％</a:t>
          </a:r>
        </a:p>
        <a:p xmlns:a="http://schemas.openxmlformats.org/drawingml/2006/main">
          <a:pPr algn="ctr" rtl="1">
            <a:lnSpc>
              <a:spcPts val="1100"/>
            </a:lnSpc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（</a:t>
          </a:r>
          <a:r>
            <a:rPr lang="en-US" altLang="ja-JP" sz="1000" b="0" i="0" strike="noStrike">
              <a:solidFill>
                <a:srgbClr val="000000"/>
              </a:solidFill>
              <a:latin typeface="Arial"/>
              <a:ea typeface="+mn-ea"/>
              <a:cs typeface="Arial"/>
            </a:rPr>
            <a:t>7</a:t>
          </a:r>
          <a:r>
            <a:rPr lang="ja-JP" altLang="en-US" sz="10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％）</a:t>
          </a:r>
        </a:p>
      </cdr:txBody>
    </cdr:sp>
  </cdr:relSizeAnchor>
  <cdr:relSizeAnchor xmlns:cdr="http://schemas.openxmlformats.org/drawingml/2006/chartDrawing">
    <cdr:from>
      <cdr:x>0.3694</cdr:x>
      <cdr:y>0.76528</cdr:y>
    </cdr:from>
    <cdr:to>
      <cdr:x>0.60484</cdr:x>
      <cdr:y>0.93496</cdr:y>
    </cdr:to>
    <cdr:sp macro="" textlink="">
      <cdr:nvSpPr>
        <cdr:cNvPr id="387078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79454" y="4256931"/>
          <a:ext cx="1325357" cy="94386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lnSpc>
              <a:spcPts val="1200"/>
            </a:lnSpc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運輸部門</a:t>
          </a:r>
        </a:p>
        <a:p xmlns:a="http://schemas.openxmlformats.org/drawingml/2006/main">
          <a:pPr algn="ctr" rtl="1">
            <a:lnSpc>
              <a:spcPts val="1200"/>
            </a:lnSpc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（自動車・船舶等）</a:t>
          </a:r>
        </a:p>
        <a:p xmlns:a="http://schemas.openxmlformats.org/drawingml/2006/main">
          <a:pPr algn="ctr" rtl="1">
            <a:lnSpc>
              <a:spcPts val="1200"/>
            </a:lnSpc>
            <a:defRPr sz="1000"/>
          </a:pPr>
          <a:r>
            <a:rPr lang="en-US" altLang="ja-JP" sz="1000" b="0" i="0" strike="noStrike">
              <a:solidFill>
                <a:srgbClr val="000000"/>
              </a:solidFill>
              <a:latin typeface="Arial"/>
              <a:ea typeface="+mn-ea"/>
              <a:cs typeface="Arial"/>
            </a:rPr>
            <a:t>17</a:t>
          </a:r>
          <a:r>
            <a:rPr lang="ja-JP" altLang="en-US" sz="10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％</a:t>
          </a:r>
        </a:p>
        <a:p xmlns:a="http://schemas.openxmlformats.org/drawingml/2006/main">
          <a:pPr algn="ctr" rtl="1">
            <a:lnSpc>
              <a:spcPts val="1100"/>
            </a:lnSpc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（</a:t>
          </a:r>
          <a:r>
            <a:rPr lang="en-US" altLang="ja-JP" sz="1000" b="0" i="0" strike="noStrike">
              <a:solidFill>
                <a:srgbClr val="000000"/>
              </a:solidFill>
              <a:latin typeface="Arial"/>
              <a:cs typeface="Arial"/>
            </a:rPr>
            <a:t>16</a:t>
          </a:r>
          <a:r>
            <a:rPr lang="ja-JP" altLang="en-US" sz="10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％）</a:t>
          </a:r>
        </a:p>
      </cdr:txBody>
    </cdr:sp>
  </cdr:relSizeAnchor>
  <cdr:relSizeAnchor xmlns:cdr="http://schemas.openxmlformats.org/drawingml/2006/chartDrawing">
    <cdr:from>
      <cdr:x>0.25133</cdr:x>
      <cdr:y>0.03244</cdr:y>
    </cdr:from>
    <cdr:to>
      <cdr:x>0.51987</cdr:x>
      <cdr:y>0.15896</cdr:y>
    </cdr:to>
    <cdr:sp macro="" textlink="">
      <cdr:nvSpPr>
        <cdr:cNvPr id="387079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14778" y="180469"/>
          <a:ext cx="1511696" cy="7037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廃棄物</a:t>
          </a:r>
          <a:endParaRPr lang="en-US" altLang="ja-JP" sz="1000" b="0" i="0" strike="noStrike">
            <a:solidFill>
              <a:srgbClr val="000000"/>
            </a:solidFill>
            <a:latin typeface="ＭＳ ゴシック"/>
            <a:ea typeface="ＭＳ 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（ﾌﾟﾗｽﾁｯｸ、廃油の焼却）</a:t>
          </a:r>
          <a:endParaRPr lang="en-US" altLang="ja-JP" sz="1000" b="0" i="0" strike="noStrike">
            <a:solidFill>
              <a:srgbClr val="000000"/>
            </a:solidFill>
            <a:latin typeface="ＭＳ ゴシック"/>
            <a:ea typeface="ＭＳ ゴシック"/>
          </a:endParaRPr>
        </a:p>
        <a:p xmlns:a="http://schemas.openxmlformats.org/drawingml/2006/main">
          <a:pPr algn="ctr" rtl="1">
            <a:defRPr sz="1000"/>
          </a:pPr>
          <a:r>
            <a:rPr lang="en-US" altLang="ja-JP" sz="1000" b="0" i="0" strike="noStrike">
              <a:solidFill>
                <a:srgbClr val="000000"/>
              </a:solidFill>
              <a:latin typeface="Arial"/>
              <a:cs typeface="Arial"/>
            </a:rPr>
            <a:t>2</a:t>
          </a:r>
          <a:r>
            <a:rPr lang="ja-JP" altLang="en-US" sz="10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％</a:t>
          </a:r>
        </a:p>
        <a:p xmlns:a="http://schemas.openxmlformats.org/drawingml/2006/main">
          <a:pPr algn="ctr" rtl="1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（</a:t>
          </a:r>
          <a:r>
            <a:rPr lang="en-US" altLang="ja-JP" sz="1000" b="0" i="0" strike="noStrike">
              <a:solidFill>
                <a:srgbClr val="000000"/>
              </a:solidFill>
              <a:latin typeface="Arial"/>
              <a:cs typeface="Arial"/>
            </a:rPr>
            <a:t>2</a:t>
          </a:r>
          <a:r>
            <a:rPr lang="ja-JP" altLang="en-US" sz="10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％）</a:t>
          </a:r>
        </a:p>
      </cdr:txBody>
    </cdr:sp>
  </cdr:relSizeAnchor>
  <cdr:relSizeAnchor xmlns:cdr="http://schemas.openxmlformats.org/drawingml/2006/chartDrawing">
    <cdr:from>
      <cdr:x>0.54457</cdr:x>
      <cdr:y>0.01524</cdr:y>
    </cdr:from>
    <cdr:to>
      <cdr:x>0.80172</cdr:x>
      <cdr:y>0.17173</cdr:y>
    </cdr:to>
    <cdr:sp macro="" textlink="">
      <cdr:nvSpPr>
        <cdr:cNvPr id="387080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65513" y="84750"/>
          <a:ext cx="1447576" cy="8704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その他</a:t>
          </a:r>
          <a:endParaRPr lang="en-US" altLang="ja-JP" sz="1000" b="0" i="0" strike="noStrike">
            <a:solidFill>
              <a:srgbClr val="000000"/>
            </a:solidFill>
            <a:latin typeface="ＭＳ ゴシック"/>
            <a:ea typeface="ＭＳ ゴシック"/>
          </a:endParaRPr>
        </a:p>
        <a:p xmlns:a="http://schemas.openxmlformats.org/drawingml/2006/main">
          <a:pPr algn="ctr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（流動接触分解コーク、</a:t>
          </a:r>
          <a:endParaRPr lang="en-US" altLang="ja-JP" sz="1000" b="0" i="0" strike="noStrike">
            <a:solidFill>
              <a:srgbClr val="000000"/>
            </a:solidFill>
            <a:latin typeface="ＭＳ ゴシック"/>
            <a:ea typeface="ＭＳ ゴシック"/>
          </a:endParaRPr>
        </a:p>
        <a:p xmlns:a="http://schemas.openxmlformats.org/drawingml/2006/main">
          <a:pPr algn="ctr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燃料からの漏出等）</a:t>
          </a:r>
          <a:endParaRPr lang="en-US" altLang="ja-JP" sz="1000" b="0" i="0" strike="noStrike">
            <a:solidFill>
              <a:srgbClr val="000000"/>
            </a:solidFill>
            <a:latin typeface="ＭＳ ゴシック"/>
            <a:ea typeface="ＭＳ ゴシック"/>
          </a:endParaRPr>
        </a:p>
        <a:p xmlns:a="http://schemas.openxmlformats.org/drawingml/2006/main">
          <a:pPr algn="ctr" rtl="0">
            <a:defRPr sz="1000"/>
          </a:pPr>
          <a:r>
            <a:rPr lang="en-US" altLang="ja-JP" sz="1000" b="0" i="0" strike="noStrike">
              <a:solidFill>
                <a:srgbClr val="000000"/>
              </a:solidFill>
              <a:latin typeface="Arial"/>
              <a:cs typeface="Arial"/>
            </a:rPr>
            <a:t>0.86</a:t>
          </a:r>
          <a:r>
            <a:rPr lang="ja-JP" altLang="en-US" sz="10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％</a:t>
          </a:r>
        </a:p>
        <a:p xmlns:a="http://schemas.openxmlformats.org/drawingml/2006/main">
          <a:pPr algn="ctr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（</a:t>
          </a:r>
          <a:r>
            <a:rPr lang="en-US" altLang="ja-JP" sz="1000" b="0" i="0" strike="noStrike">
              <a:solidFill>
                <a:srgbClr val="000000"/>
              </a:solidFill>
              <a:latin typeface="Arial"/>
              <a:cs typeface="Arial"/>
            </a:rPr>
            <a:t>0.86</a:t>
          </a:r>
          <a:r>
            <a:rPr lang="ja-JP" altLang="en-US" sz="10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％）</a:t>
          </a:r>
        </a:p>
      </cdr:txBody>
    </cdr:sp>
  </cdr:relSizeAnchor>
  <cdr:relSizeAnchor xmlns:cdr="http://schemas.openxmlformats.org/drawingml/2006/chartDrawing">
    <cdr:from>
      <cdr:x>0.00376</cdr:x>
      <cdr:y>0.10191</cdr:y>
    </cdr:from>
    <cdr:to>
      <cdr:x>0.30647</cdr:x>
      <cdr:y>0.22843</cdr:y>
    </cdr:to>
    <cdr:sp macro="" textlink="">
      <cdr:nvSpPr>
        <cdr:cNvPr id="387081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1146" y="566884"/>
          <a:ext cx="1704056" cy="7037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工業プロセス及び製品の使用</a:t>
          </a:r>
          <a:endParaRPr lang="en-US" altLang="ja-JP" sz="1000" b="0" i="0" strike="noStrike">
            <a:solidFill>
              <a:srgbClr val="000000"/>
            </a:solidFill>
            <a:latin typeface="ＭＳ ゴシック"/>
            <a:ea typeface="ＭＳ ゴシック"/>
          </a:endParaRPr>
        </a:p>
        <a:p xmlns:a="http://schemas.openxmlformats.org/drawingml/2006/main">
          <a:pPr algn="ctr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（石灰石消費等）</a:t>
          </a:r>
        </a:p>
        <a:p xmlns:a="http://schemas.openxmlformats.org/drawingml/2006/main">
          <a:pPr algn="ctr" rtl="0">
            <a:defRPr sz="1000"/>
          </a:pPr>
          <a:r>
            <a:rPr lang="en-US" altLang="ja-JP" sz="1000" b="0" i="0" strike="noStrike">
              <a:solidFill>
                <a:srgbClr val="000000"/>
              </a:solidFill>
              <a:latin typeface="Arial"/>
              <a:cs typeface="Arial"/>
            </a:rPr>
            <a:t>4</a:t>
          </a:r>
          <a:r>
            <a:rPr lang="ja-JP" altLang="en-US" sz="10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％</a:t>
          </a:r>
        </a:p>
        <a:p xmlns:a="http://schemas.openxmlformats.org/drawingml/2006/main">
          <a:pPr algn="ctr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（</a:t>
          </a:r>
          <a:r>
            <a:rPr lang="en-US" altLang="ja-JP" sz="1000" b="0" i="0" strike="noStrike">
              <a:solidFill>
                <a:srgbClr val="000000"/>
              </a:solidFill>
              <a:latin typeface="Arial"/>
              <a:cs typeface="Arial"/>
            </a:rPr>
            <a:t>4</a:t>
          </a:r>
          <a:r>
            <a:rPr lang="ja-JP" altLang="en-US" sz="10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％）</a:t>
          </a:r>
        </a:p>
      </cdr:txBody>
    </cdr:sp>
  </cdr:relSizeAnchor>
  <cdr:relSizeAnchor xmlns:cdr="http://schemas.openxmlformats.org/drawingml/2006/chartDrawing">
    <cdr:from>
      <cdr:x>0.57129</cdr:x>
      <cdr:y>0.18079</cdr:y>
    </cdr:from>
    <cdr:to>
      <cdr:x>0.76544</cdr:x>
      <cdr:y>0.20854</cdr:y>
    </cdr:to>
    <cdr:sp macro="" textlink="">
      <cdr:nvSpPr>
        <cdr:cNvPr id="387082" name="Line 10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3221465" y="1004272"/>
          <a:ext cx="1095682" cy="154362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0.49746</cdr:x>
      <cdr:y>0.12649</cdr:y>
    </cdr:from>
    <cdr:to>
      <cdr:x>0.59291</cdr:x>
      <cdr:y>0.20377</cdr:y>
    </cdr:to>
    <cdr:sp macro="" textlink="">
      <cdr:nvSpPr>
        <cdr:cNvPr id="387083" name="Line 1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2800350" y="703613"/>
          <a:ext cx="537303" cy="429862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0.44501</cdr:x>
      <cdr:y>0.11644</cdr:y>
    </cdr:from>
    <cdr:to>
      <cdr:x>0.47377</cdr:x>
      <cdr:y>0.20548</cdr:y>
    </cdr:to>
    <cdr:sp macro="" textlink="">
      <cdr:nvSpPr>
        <cdr:cNvPr id="387084" name="Line 1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2505074" y="647699"/>
          <a:ext cx="161923" cy="495297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0.28426</cdr:x>
      <cdr:y>0.17295</cdr:y>
    </cdr:from>
    <cdr:to>
      <cdr:x>0.4264</cdr:x>
      <cdr:y>0.21233</cdr:y>
    </cdr:to>
    <cdr:sp macro="" textlink="">
      <cdr:nvSpPr>
        <cdr:cNvPr id="387085" name="Line 1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600199" y="962024"/>
          <a:ext cx="800099" cy="21907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0.19719</cdr:x>
      <cdr:y>0.28767</cdr:y>
    </cdr:from>
    <cdr:to>
      <cdr:x>0.30288</cdr:x>
      <cdr:y>0.32256</cdr:y>
    </cdr:to>
    <cdr:sp macro="" textlink="">
      <cdr:nvSpPr>
        <cdr:cNvPr id="387086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110037" y="1600193"/>
          <a:ext cx="594958" cy="19407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0.21837</cdr:x>
      <cdr:y>0.60293</cdr:y>
    </cdr:from>
    <cdr:to>
      <cdr:x>0.26014</cdr:x>
      <cdr:y>0.62113</cdr:y>
    </cdr:to>
    <cdr:sp macro="" textlink="">
      <cdr:nvSpPr>
        <cdr:cNvPr id="387087" name="Line 1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229292" y="3353870"/>
          <a:ext cx="235135" cy="10123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0.50254</cdr:x>
      <cdr:y>0.74951</cdr:y>
    </cdr:from>
    <cdr:to>
      <cdr:x>0.53032</cdr:x>
      <cdr:y>0.78938</cdr:y>
    </cdr:to>
    <cdr:sp macro="" textlink="">
      <cdr:nvSpPr>
        <cdr:cNvPr id="387088" name="Line 1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2828925" y="4169224"/>
          <a:ext cx="156392" cy="22180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0.77444</cdr:x>
      <cdr:y>0.48226</cdr:y>
    </cdr:from>
    <cdr:to>
      <cdr:x>0.81426</cdr:x>
      <cdr:y>0.49848</cdr:y>
    </cdr:to>
    <cdr:sp macro="" textlink="">
      <cdr:nvSpPr>
        <cdr:cNvPr id="387089" name="Line 1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4369226" y="2684019"/>
          <a:ext cx="222750" cy="8883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0.71667</cdr:x>
      <cdr:y>0.82824</cdr:y>
    </cdr:from>
    <cdr:to>
      <cdr:x>0.97293</cdr:x>
      <cdr:y>0.88891</cdr:y>
    </cdr:to>
    <cdr:sp macro="" textlink="">
      <cdr:nvSpPr>
        <cdr:cNvPr id="19" name="テキスト ボックス 1"/>
        <cdr:cNvSpPr txBox="1"/>
      </cdr:nvSpPr>
      <cdr:spPr>
        <a:xfrm xmlns:a="http://schemas.openxmlformats.org/drawingml/2006/main">
          <a:off x="4034333" y="4607168"/>
          <a:ext cx="1442542" cy="337483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ysClr val="windowText" lastClr="000000"/>
          </a:solidFill>
        </a:ln>
      </cdr:spPr>
      <cdr:txBody>
        <a:bodyPr xmlns:a="http://schemas.openxmlformats.org/drawingml/2006/main" wrap="none" rtlCol="0" anchor="ctr" anchorCtr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ja-JP" altLang="en-US" sz="1100"/>
            <a:t>（　）：電気・熱配分前</a:t>
          </a:r>
        </a:p>
      </cdr:txBody>
    </cdr:sp>
  </cdr:relSizeAnchor>
  <cdr:relSizeAnchor xmlns:cdr="http://schemas.openxmlformats.org/drawingml/2006/chartDrawing">
    <cdr:from>
      <cdr:x>0.38314</cdr:x>
      <cdr:y>0.28912</cdr:y>
    </cdr:from>
    <cdr:to>
      <cdr:x>0.62388</cdr:x>
      <cdr:y>0.33189</cdr:y>
    </cdr:to>
    <cdr:sp macro="" textlink="">
      <cdr:nvSpPr>
        <cdr:cNvPr id="20" name="テキスト ボックス 1"/>
        <cdr:cNvSpPr txBox="1"/>
      </cdr:nvSpPr>
      <cdr:spPr>
        <a:xfrm xmlns:a="http://schemas.openxmlformats.org/drawingml/2006/main">
          <a:off x="2156822" y="1608259"/>
          <a:ext cx="1355192" cy="23791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ja-JP" altLang="en-US" sz="1400">
              <a:latin typeface="HGP創英角ｺﾞｼｯｸUB" pitchFamily="50" charset="-128"/>
              <a:ea typeface="HGP創英角ｺﾞｼｯｸUB" pitchFamily="50" charset="-128"/>
            </a:rPr>
            <a:t>電気・熱配分前</a:t>
          </a:r>
        </a:p>
      </cdr:txBody>
    </cdr:sp>
  </cdr:relSizeAnchor>
  <cdr:relSizeAnchor xmlns:cdr="http://schemas.openxmlformats.org/drawingml/2006/chartDrawing">
    <cdr:from>
      <cdr:x>0.38456</cdr:x>
      <cdr:y>0.22421</cdr:y>
    </cdr:from>
    <cdr:to>
      <cdr:x>0.62606</cdr:x>
      <cdr:y>0.26748</cdr:y>
    </cdr:to>
    <cdr:sp macro="" textlink="">
      <cdr:nvSpPr>
        <cdr:cNvPr id="21" name="テキスト ボックス 1"/>
        <cdr:cNvSpPr txBox="1"/>
      </cdr:nvSpPr>
      <cdr:spPr>
        <a:xfrm xmlns:a="http://schemas.openxmlformats.org/drawingml/2006/main">
          <a:off x="2164817" y="1247204"/>
          <a:ext cx="1359470" cy="24069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ja-JP" altLang="en-US" sz="1400">
              <a:latin typeface="HGP創英角ｺﾞｼｯｸUB" pitchFamily="50" charset="-128"/>
              <a:ea typeface="HGP創英角ｺﾞｼｯｸUB" pitchFamily="50" charset="-128"/>
            </a:rPr>
            <a:t>電気・熱配分後</a:t>
          </a:r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58</xdr:col>
      <xdr:colOff>142875</xdr:colOff>
      <xdr:row>5</xdr:row>
      <xdr:rowOff>0</xdr:rowOff>
    </xdr:from>
    <xdr:to>
      <xdr:col>63</xdr:col>
      <xdr:colOff>800100</xdr:colOff>
      <xdr:row>28</xdr:row>
      <xdr:rowOff>104775</xdr:rowOff>
    </xdr:to>
    <xdr:graphicFrame macro="">
      <xdr:nvGraphicFramePr>
        <xdr:cNvPr id="38877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0.69946</cdr:x>
      <cdr:y>0.80403</cdr:y>
    </cdr:from>
    <cdr:to>
      <cdr:x>0.9942</cdr:x>
      <cdr:y>0.93881</cdr:y>
    </cdr:to>
    <cdr:sp macro="" textlink="">
      <cdr:nvSpPr>
        <cdr:cNvPr id="389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24721" y="3485359"/>
          <a:ext cx="1274559" cy="5796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lnSpc>
              <a:spcPts val="1200"/>
            </a:lnSpc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農業</a:t>
          </a:r>
        </a:p>
        <a:p xmlns:a="http://schemas.openxmlformats.org/drawingml/2006/main">
          <a:pPr algn="ctr" rtl="1">
            <a:lnSpc>
              <a:spcPts val="1100"/>
            </a:lnSpc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（家畜の消化管内発酵、稲作等）</a:t>
          </a:r>
        </a:p>
      </cdr:txBody>
    </cdr:sp>
  </cdr:relSizeAnchor>
  <cdr:relSizeAnchor xmlns:cdr="http://schemas.openxmlformats.org/drawingml/2006/chartDrawing">
    <cdr:from>
      <cdr:x>0.27974</cdr:x>
      <cdr:y>0.3958</cdr:y>
    </cdr:from>
    <cdr:to>
      <cdr:x>0.73568</cdr:x>
      <cdr:y>0.69824</cdr:y>
    </cdr:to>
    <cdr:sp macro="" textlink="">
      <cdr:nvSpPr>
        <cdr:cNvPr id="389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09674" y="1711593"/>
          <a:ext cx="1971663" cy="13078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メタン総排出量</a:t>
          </a:r>
        </a:p>
        <a:p xmlns:a="http://schemas.openxmlformats.org/drawingml/2006/main">
          <a:pPr algn="ctr" rtl="1">
            <a:lnSpc>
              <a:spcPts val="1500"/>
            </a:lnSpc>
            <a:defRPr sz="1000"/>
          </a:pPr>
          <a:r>
            <a:rPr lang="en-US" altLang="ja-JP" sz="1200" b="0" i="0" strike="noStrike">
              <a:solidFill>
                <a:srgbClr val="000000"/>
              </a:solidFill>
              <a:latin typeface="Arial"/>
              <a:cs typeface="Arial"/>
            </a:rPr>
            <a:t>2013</a:t>
          </a:r>
          <a:r>
            <a:rPr lang="ja-JP" altLang="en-US" sz="12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年度</a:t>
          </a:r>
          <a:endParaRPr lang="en-US" altLang="ja-JP" sz="1200" b="0" i="0" strike="noStrike">
            <a:solidFill>
              <a:srgbClr val="000000"/>
            </a:solidFill>
            <a:latin typeface="ＭＳ ゴシック"/>
            <a:ea typeface="ＭＳ ゴシック"/>
          </a:endParaRPr>
        </a:p>
        <a:p xmlns:a="http://schemas.openxmlformats.org/drawingml/2006/main">
          <a:pPr algn="ctr" rtl="1">
            <a:defRPr sz="1000"/>
          </a:pPr>
          <a:r>
            <a:rPr lang="en-US" altLang="ja-JP" sz="1200" b="0" i="0" strike="noStrike">
              <a:solidFill>
                <a:sysClr val="windowText" lastClr="000000"/>
              </a:solidFill>
              <a:latin typeface="Arial"/>
              <a:ea typeface="+mn-ea"/>
              <a:cs typeface="Arial"/>
            </a:rPr>
            <a:t>2,420</a:t>
          </a:r>
          <a:r>
            <a:rPr lang="ja-JP" altLang="en-US" sz="12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万トン</a:t>
          </a:r>
          <a:endParaRPr lang="en-US" altLang="ja-JP" sz="1200" b="0" i="0" strike="noStrike">
            <a:solidFill>
              <a:srgbClr val="000000"/>
            </a:solidFill>
            <a:latin typeface="ＭＳ ゴシック"/>
            <a:ea typeface="ＭＳ 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（</a:t>
          </a:r>
          <a:r>
            <a:rPr lang="en-US" altLang="ja-JP" sz="1200" b="0" i="0" strike="noStrike">
              <a:solidFill>
                <a:srgbClr val="000000"/>
              </a:solidFill>
              <a:latin typeface="Arial"/>
              <a:cs typeface="Arial"/>
            </a:rPr>
            <a:t>CO</a:t>
          </a:r>
          <a:r>
            <a:rPr lang="en-US" altLang="ja-JP" sz="1200" b="0" i="0" strike="noStrike" baseline="-25000">
              <a:solidFill>
                <a:srgbClr val="000000"/>
              </a:solidFill>
              <a:latin typeface="Arial"/>
              <a:cs typeface="Arial"/>
            </a:rPr>
            <a:t>2</a:t>
          </a:r>
          <a:r>
            <a:rPr lang="ja-JP" altLang="en-US" sz="12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換算）</a:t>
          </a:r>
        </a:p>
      </cdr:txBody>
    </cdr:sp>
  </cdr:relSizeAnchor>
  <cdr:relSizeAnchor xmlns:cdr="http://schemas.openxmlformats.org/drawingml/2006/chartDrawing">
    <cdr:from>
      <cdr:x>0.38878</cdr:x>
      <cdr:y>0.03216</cdr:y>
    </cdr:from>
    <cdr:to>
      <cdr:x>0.59912</cdr:x>
      <cdr:y>0.11233</cdr:y>
    </cdr:to>
    <cdr:sp macro="" textlink="">
      <cdr:nvSpPr>
        <cdr:cNvPr id="38912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681229" y="139088"/>
          <a:ext cx="909584" cy="34668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燃料の燃焼</a:t>
          </a:r>
        </a:p>
      </cdr:txBody>
    </cdr:sp>
  </cdr:relSizeAnchor>
  <cdr:relSizeAnchor xmlns:cdr="http://schemas.openxmlformats.org/drawingml/2006/chartDrawing">
    <cdr:from>
      <cdr:x>0.73114</cdr:x>
      <cdr:y>0.14765</cdr:y>
    </cdr:from>
    <cdr:to>
      <cdr:x>0.99339</cdr:x>
      <cdr:y>0.25998</cdr:y>
    </cdr:to>
    <cdr:sp macro="" textlink="">
      <cdr:nvSpPr>
        <cdr:cNvPr id="3891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61714" y="638477"/>
          <a:ext cx="1134061" cy="4857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lnSpc>
              <a:spcPts val="1100"/>
            </a:lnSpc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工業プロセス及び製品の使用</a:t>
          </a:r>
        </a:p>
      </cdr:txBody>
    </cdr:sp>
  </cdr:relSizeAnchor>
  <cdr:relSizeAnchor xmlns:cdr="http://schemas.openxmlformats.org/drawingml/2006/chartDrawing">
    <cdr:from>
      <cdr:x>0.55204</cdr:x>
      <cdr:y>0.00651</cdr:y>
    </cdr:from>
    <cdr:to>
      <cdr:x>0.92291</cdr:x>
      <cdr:y>0.12556</cdr:y>
    </cdr:to>
    <cdr:sp macro="" textlink="">
      <cdr:nvSpPr>
        <cdr:cNvPr id="38912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87203" y="28149"/>
          <a:ext cx="1603772" cy="5148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lnSpc>
              <a:spcPts val="1100"/>
            </a:lnSpc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燃料からの漏出</a:t>
          </a:r>
        </a:p>
        <a:p xmlns:a="http://schemas.openxmlformats.org/drawingml/2006/main">
          <a:pPr algn="ctr" rtl="1">
            <a:lnSpc>
              <a:spcPts val="1100"/>
            </a:lnSpc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（天然ガス生産時・</a:t>
          </a:r>
        </a:p>
        <a:p xmlns:a="http://schemas.openxmlformats.org/drawingml/2006/main">
          <a:pPr algn="ctr" rtl="1">
            <a:lnSpc>
              <a:spcPts val="1100"/>
            </a:lnSpc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石炭採掘時の漏出等）</a:t>
          </a:r>
        </a:p>
      </cdr:txBody>
    </cdr:sp>
  </cdr:relSizeAnchor>
  <cdr:relSizeAnchor xmlns:cdr="http://schemas.openxmlformats.org/drawingml/2006/chartDrawing">
    <cdr:from>
      <cdr:x>0.00441</cdr:x>
      <cdr:y>0.11208</cdr:y>
    </cdr:from>
    <cdr:to>
      <cdr:x>0.31719</cdr:x>
      <cdr:y>0.23323</cdr:y>
    </cdr:to>
    <cdr:sp macro="" textlink="">
      <cdr:nvSpPr>
        <cdr:cNvPr id="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9050" y="484661"/>
          <a:ext cx="1352570" cy="5238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27432" tIns="18288" rIns="27432" bIns="18288" anchor="ctr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ja-JP" sz="1000" b="0" i="0">
              <a:effectLst/>
              <a:latin typeface="Calibri"/>
              <a:ea typeface="+mn-ea"/>
              <a:cs typeface="+mn-cs"/>
            </a:rPr>
            <a:t>廃棄物</a:t>
          </a:r>
          <a:endParaRPr lang="ja-JP" altLang="ja-JP">
            <a:effectLst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（埋立、排水処理等）</a:t>
          </a:r>
        </a:p>
      </cdr:txBody>
    </cdr:sp>
  </cdr:relSizeAnchor>
  <cdr:relSizeAnchor xmlns:cdr="http://schemas.openxmlformats.org/drawingml/2006/chartDrawing">
    <cdr:from>
      <cdr:x>0.67254</cdr:x>
      <cdr:y>0.23568</cdr:y>
    </cdr:from>
    <cdr:to>
      <cdr:x>0.74009</cdr:x>
      <cdr:y>0.25452</cdr:y>
    </cdr:to>
    <cdr:sp macro="" textlink="">
      <cdr:nvSpPr>
        <cdr:cNvPr id="9" name="Line 10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2908299" y="1019174"/>
          <a:ext cx="292102" cy="8145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0.49559</cdr:x>
      <cdr:y>0.13436</cdr:y>
    </cdr:from>
    <cdr:to>
      <cdr:x>0.55139</cdr:x>
      <cdr:y>0.21338</cdr:y>
    </cdr:to>
    <cdr:sp macro="" textlink="">
      <cdr:nvSpPr>
        <cdr:cNvPr id="10" name="Line 10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2143125" y="581025"/>
          <a:ext cx="241283" cy="34168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0.82159</cdr:x>
      <cdr:y>0.68992</cdr:y>
    </cdr:from>
    <cdr:to>
      <cdr:x>0.85242</cdr:x>
      <cdr:y>0.80422</cdr:y>
    </cdr:to>
    <cdr:sp macro="" textlink="">
      <cdr:nvSpPr>
        <cdr:cNvPr id="11" name="Line 10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3552826" y="2990869"/>
          <a:ext cx="133350" cy="49528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0.21145</cdr:x>
      <cdr:y>0.2489</cdr:y>
    </cdr:from>
    <cdr:to>
      <cdr:x>0.28194</cdr:x>
      <cdr:y>0.29295</cdr:y>
    </cdr:to>
    <cdr:sp macro="" textlink="">
      <cdr:nvSpPr>
        <cdr:cNvPr id="12" name="Line 10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914399" y="1076324"/>
          <a:ext cx="304799" cy="19049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0.63876</cdr:x>
      <cdr:y>0.15859</cdr:y>
    </cdr:from>
    <cdr:to>
      <cdr:x>0.6696</cdr:x>
      <cdr:y>0.2347</cdr:y>
    </cdr:to>
    <cdr:sp macro="" textlink="">
      <cdr:nvSpPr>
        <cdr:cNvPr id="13" name="Line 10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2762240" y="685800"/>
          <a:ext cx="133359" cy="32914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57</xdr:col>
      <xdr:colOff>304800</xdr:colOff>
      <xdr:row>5</xdr:row>
      <xdr:rowOff>0</xdr:rowOff>
    </xdr:from>
    <xdr:to>
      <xdr:col>63</xdr:col>
      <xdr:colOff>381000</xdr:colOff>
      <xdr:row>28</xdr:row>
      <xdr:rowOff>104775</xdr:rowOff>
    </xdr:to>
    <xdr:graphicFrame macro="">
      <xdr:nvGraphicFramePr>
        <xdr:cNvPr id="39184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0.01078</cdr:x>
      <cdr:y>0.80969</cdr:y>
    </cdr:from>
    <cdr:to>
      <cdr:x>0.35634</cdr:x>
      <cdr:y>0.95151</cdr:y>
    </cdr:to>
    <cdr:sp macro="" textlink="">
      <cdr:nvSpPr>
        <cdr:cNvPr id="33689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468" y="3477583"/>
          <a:ext cx="1490237" cy="61583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lnSpc>
              <a:spcPts val="1100"/>
            </a:lnSpc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農業</a:t>
          </a:r>
        </a:p>
        <a:p xmlns:a="http://schemas.openxmlformats.org/drawingml/2006/main">
          <a:pPr algn="ctr" rtl="1">
            <a:lnSpc>
              <a:spcPts val="1100"/>
            </a:lnSpc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（家畜排せつ物の管理、農用地の土壌等）</a:t>
          </a:r>
        </a:p>
      </cdr:txBody>
    </cdr:sp>
  </cdr:relSizeAnchor>
  <cdr:relSizeAnchor xmlns:cdr="http://schemas.openxmlformats.org/drawingml/2006/chartDrawing">
    <cdr:from>
      <cdr:x>0.27005</cdr:x>
      <cdr:y>0.39001</cdr:y>
    </cdr:from>
    <cdr:to>
      <cdr:x>0.77168</cdr:x>
      <cdr:y>0.71172</cdr:y>
    </cdr:to>
    <cdr:sp macro="" textlink="">
      <cdr:nvSpPr>
        <cdr:cNvPr id="39219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4880" y="1676389"/>
          <a:ext cx="2152310" cy="13763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6350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lnSpc>
              <a:spcPts val="1500"/>
            </a:lnSpc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一酸化二窒素</a:t>
          </a:r>
          <a:endParaRPr lang="en-US" altLang="ja-JP" sz="1200" b="0" i="0" strike="noStrike">
            <a:solidFill>
              <a:srgbClr val="000000"/>
            </a:solidFill>
            <a:latin typeface="ＭＳ ゴシック"/>
            <a:ea typeface="ＭＳ ゴシック"/>
          </a:endParaRPr>
        </a:p>
        <a:p xmlns:a="http://schemas.openxmlformats.org/drawingml/2006/main">
          <a:pPr algn="ctr" rtl="1">
            <a:lnSpc>
              <a:spcPts val="1500"/>
            </a:lnSpc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総排出量</a:t>
          </a:r>
        </a:p>
        <a:p xmlns:a="http://schemas.openxmlformats.org/drawingml/2006/main">
          <a:pPr algn="ctr" rtl="1">
            <a:defRPr sz="1000"/>
          </a:pPr>
          <a:r>
            <a:rPr lang="en-US" altLang="ja-JP" sz="1200" b="0" i="0" strike="noStrike">
              <a:solidFill>
                <a:srgbClr val="000000"/>
              </a:solidFill>
              <a:latin typeface="Arial"/>
              <a:cs typeface="Arial"/>
            </a:rPr>
            <a:t>2013</a:t>
          </a:r>
          <a:r>
            <a:rPr lang="ja-JP" altLang="en-US" sz="1200" b="0" i="0" strike="noStrike">
              <a:solidFill>
                <a:srgbClr val="000000"/>
              </a:solidFill>
              <a:latin typeface="Arial"/>
              <a:cs typeface="Arial"/>
            </a:rPr>
            <a:t>年度</a:t>
          </a:r>
          <a:endParaRPr lang="ja-JP" altLang="en-US" sz="1200" b="0" i="0" strike="noStrike">
            <a:solidFill>
              <a:srgbClr val="000000"/>
            </a:solidFill>
            <a:latin typeface="ＭＳ ゴシック"/>
            <a:ea typeface="ＭＳ ゴシック"/>
          </a:endParaRPr>
        </a:p>
        <a:p xmlns:a="http://schemas.openxmlformats.org/drawingml/2006/main">
          <a:pPr algn="ctr" rtl="1">
            <a:defRPr sz="1000"/>
          </a:pPr>
          <a:r>
            <a:rPr lang="en-US" altLang="ja-JP" sz="1200" b="0" i="0" strike="noStrike">
              <a:solidFill>
                <a:srgbClr val="000000"/>
              </a:solidFill>
              <a:latin typeface="Century" panose="02040604050505020304" pitchFamily="18" charset="0"/>
              <a:ea typeface="+mj-ea"/>
            </a:rPr>
            <a:t>2,180</a:t>
          </a:r>
          <a:r>
            <a:rPr lang="ja-JP" altLang="en-US" sz="1200" b="0" i="0" strike="noStrike">
              <a:solidFill>
                <a:srgbClr val="000000"/>
              </a:solidFill>
              <a:latin typeface="Century" panose="02040604050505020304" pitchFamily="18" charset="0"/>
              <a:ea typeface="+mj-ea"/>
            </a:rPr>
            <a:t>万トン</a:t>
          </a:r>
          <a:endParaRPr lang="en-US" altLang="ja-JP" sz="1200" b="0" i="0" strike="noStrike">
            <a:solidFill>
              <a:srgbClr val="000000"/>
            </a:solidFill>
            <a:latin typeface="Century" panose="02040604050505020304" pitchFamily="18" charset="0"/>
            <a:ea typeface="+mj-ea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（</a:t>
          </a:r>
          <a:r>
            <a:rPr lang="en-US" altLang="ja-JP" sz="1200" b="0" i="0" strike="noStrike">
              <a:solidFill>
                <a:srgbClr val="000000"/>
              </a:solidFill>
              <a:latin typeface="Arial"/>
              <a:cs typeface="Arial"/>
            </a:rPr>
            <a:t>CO</a:t>
          </a:r>
          <a:r>
            <a:rPr lang="en-US" altLang="ja-JP" sz="1200" b="0" i="0" strike="noStrike" baseline="-25000">
              <a:solidFill>
                <a:srgbClr val="000000"/>
              </a:solidFill>
              <a:latin typeface="Arial"/>
              <a:cs typeface="Arial"/>
            </a:rPr>
            <a:t>2</a:t>
          </a:r>
          <a:r>
            <a:rPr lang="ja-JP" altLang="en-US" sz="12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換算）</a:t>
          </a:r>
        </a:p>
      </cdr:txBody>
    </cdr:sp>
  </cdr:relSizeAnchor>
  <cdr:relSizeAnchor xmlns:cdr="http://schemas.openxmlformats.org/drawingml/2006/chartDrawing">
    <cdr:from>
      <cdr:x>0.01964</cdr:x>
      <cdr:y>0.05172</cdr:y>
    </cdr:from>
    <cdr:to>
      <cdr:x>0.33682</cdr:x>
      <cdr:y>0.15965</cdr:y>
    </cdr:to>
    <cdr:sp macro="" textlink="">
      <cdr:nvSpPr>
        <cdr:cNvPr id="39219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4658" y="222651"/>
          <a:ext cx="1366897" cy="46467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lnSpc>
              <a:spcPts val="1200"/>
            </a:lnSpc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廃棄物</a:t>
          </a:r>
        </a:p>
        <a:p xmlns:a="http://schemas.openxmlformats.org/drawingml/2006/main">
          <a:pPr algn="ctr" rtl="1">
            <a:lnSpc>
              <a:spcPts val="1100"/>
            </a:lnSpc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（排水処理、焼却等）</a:t>
          </a:r>
        </a:p>
      </cdr:txBody>
    </cdr:sp>
  </cdr:relSizeAnchor>
  <cdr:relSizeAnchor xmlns:cdr="http://schemas.openxmlformats.org/drawingml/2006/chartDrawing">
    <cdr:from>
      <cdr:x>0.75501</cdr:x>
      <cdr:y>0.09931</cdr:y>
    </cdr:from>
    <cdr:to>
      <cdr:x>0.93222</cdr:x>
      <cdr:y>0.17693</cdr:y>
    </cdr:to>
    <cdr:sp macro="" textlink="">
      <cdr:nvSpPr>
        <cdr:cNvPr id="39219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45334" y="428174"/>
          <a:ext cx="767866" cy="3338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燃料の燃焼</a:t>
          </a:r>
        </a:p>
      </cdr:txBody>
    </cdr:sp>
  </cdr:relSizeAnchor>
  <cdr:relSizeAnchor xmlns:cdr="http://schemas.openxmlformats.org/drawingml/2006/chartDrawing">
    <cdr:from>
      <cdr:x>0.58174</cdr:x>
      <cdr:y>0.86602</cdr:y>
    </cdr:from>
    <cdr:to>
      <cdr:x>1</cdr:x>
      <cdr:y>0.97711</cdr:y>
    </cdr:to>
    <cdr:sp macro="" textlink="">
      <cdr:nvSpPr>
        <cdr:cNvPr id="39219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507046" y="3718994"/>
          <a:ext cx="1802487" cy="48673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lnSpc>
              <a:spcPts val="1100"/>
            </a:lnSpc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工業プロセス及び製品の使用</a:t>
          </a:r>
        </a:p>
        <a:p xmlns:a="http://schemas.openxmlformats.org/drawingml/2006/main">
          <a:pPr algn="ctr" rtl="1">
            <a:lnSpc>
              <a:spcPts val="1100"/>
            </a:lnSpc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（アジピン酸、硝酸製造等）</a:t>
          </a:r>
        </a:p>
      </cdr:txBody>
    </cdr:sp>
  </cdr:relSizeAnchor>
  <cdr:relSizeAnchor xmlns:cdr="http://schemas.openxmlformats.org/drawingml/2006/chartDrawing">
    <cdr:from>
      <cdr:x>0.31587</cdr:x>
      <cdr:y>0.0159</cdr:y>
    </cdr:from>
    <cdr:to>
      <cdr:x>0.75551</cdr:x>
      <cdr:y>0.10573</cdr:y>
    </cdr:to>
    <cdr:sp macro="" textlink="">
      <cdr:nvSpPr>
        <cdr:cNvPr id="392198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5945" y="68769"/>
          <a:ext cx="1901129" cy="38843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lnSpc>
              <a:spcPts val="1100"/>
            </a:lnSpc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その他（流動接触分解コーク、燃料からの漏出）</a:t>
          </a:r>
        </a:p>
      </cdr:txBody>
    </cdr:sp>
  </cdr:relSizeAnchor>
  <cdr:relSizeAnchor xmlns:cdr="http://schemas.openxmlformats.org/drawingml/2006/chartDrawing">
    <cdr:from>
      <cdr:x>0.79119</cdr:x>
      <cdr:y>0.76792</cdr:y>
    </cdr:from>
    <cdr:to>
      <cdr:x>0.83546</cdr:x>
      <cdr:y>0.8552</cdr:y>
    </cdr:to>
    <cdr:sp macro="" textlink="">
      <cdr:nvSpPr>
        <cdr:cNvPr id="9" name="Line 10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3410706" y="3297731"/>
          <a:ext cx="189744" cy="37468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0.24284</cdr:x>
      <cdr:y>0.17948</cdr:y>
    </cdr:from>
    <cdr:to>
      <cdr:x>0.34416</cdr:x>
      <cdr:y>0.21913</cdr:y>
    </cdr:to>
    <cdr:sp macro="" textlink="">
      <cdr:nvSpPr>
        <cdr:cNvPr id="10" name="Line 10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046547" y="771961"/>
          <a:ext cx="436642" cy="170537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0.17682</cdr:x>
      <cdr:y>0.75061</cdr:y>
    </cdr:from>
    <cdr:to>
      <cdr:x>0.22198</cdr:x>
      <cdr:y>0.81396</cdr:y>
    </cdr:to>
    <cdr:sp macro="" textlink="">
      <cdr:nvSpPr>
        <cdr:cNvPr id="11" name="Line 10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764116" y="3221068"/>
          <a:ext cx="194625" cy="271432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0.50121</cdr:x>
      <cdr:y>0.12291</cdr:y>
    </cdr:from>
    <cdr:to>
      <cdr:x>0.50147</cdr:x>
      <cdr:y>0.17802</cdr:y>
    </cdr:to>
    <cdr:sp macro="" textlink="">
      <cdr:nvSpPr>
        <cdr:cNvPr id="12" name="Line 10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2159981" y="529165"/>
          <a:ext cx="1135" cy="23725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0.74655</cdr:x>
      <cdr:y>0.22122</cdr:y>
    </cdr:from>
    <cdr:to>
      <cdr:x>0.79812</cdr:x>
      <cdr:y>0.26059</cdr:y>
    </cdr:to>
    <cdr:sp macro="" textlink="">
      <cdr:nvSpPr>
        <cdr:cNvPr id="14" name="Line 10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3208867" y="952500"/>
          <a:ext cx="222250" cy="16933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58</xdr:col>
      <xdr:colOff>85725</xdr:colOff>
      <xdr:row>33</xdr:row>
      <xdr:rowOff>161925</xdr:rowOff>
    </xdr:from>
    <xdr:to>
      <xdr:col>64</xdr:col>
      <xdr:colOff>9525</xdr:colOff>
      <xdr:row>56</xdr:row>
      <xdr:rowOff>171450</xdr:rowOff>
    </xdr:to>
    <xdr:graphicFrame macro="">
      <xdr:nvGraphicFramePr>
        <xdr:cNvPr id="899845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58</xdr:col>
      <xdr:colOff>209550</xdr:colOff>
      <xdr:row>61</xdr:row>
      <xdr:rowOff>47625</xdr:rowOff>
    </xdr:from>
    <xdr:to>
      <xdr:col>64</xdr:col>
      <xdr:colOff>133350</xdr:colOff>
      <xdr:row>84</xdr:row>
      <xdr:rowOff>57150</xdr:rowOff>
    </xdr:to>
    <xdr:graphicFrame macro="">
      <xdr:nvGraphicFramePr>
        <xdr:cNvPr id="899845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58</xdr:col>
      <xdr:colOff>238125</xdr:colOff>
      <xdr:row>88</xdr:row>
      <xdr:rowOff>323850</xdr:rowOff>
    </xdr:from>
    <xdr:to>
      <xdr:col>64</xdr:col>
      <xdr:colOff>190500</xdr:colOff>
      <xdr:row>112</xdr:row>
      <xdr:rowOff>28575</xdr:rowOff>
    </xdr:to>
    <xdr:graphicFrame macro="">
      <xdr:nvGraphicFramePr>
        <xdr:cNvPr id="899845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58</xdr:col>
      <xdr:colOff>133350</xdr:colOff>
      <xdr:row>6</xdr:row>
      <xdr:rowOff>19050</xdr:rowOff>
    </xdr:from>
    <xdr:to>
      <xdr:col>64</xdr:col>
      <xdr:colOff>66675</xdr:colOff>
      <xdr:row>29</xdr:row>
      <xdr:rowOff>0</xdr:rowOff>
    </xdr:to>
    <xdr:graphicFrame macro="">
      <xdr:nvGraphicFramePr>
        <xdr:cNvPr id="899846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0.30786</cdr:x>
      <cdr:y>0.39739</cdr:y>
    </cdr:from>
    <cdr:to>
      <cdr:x>0.69884</cdr:x>
      <cdr:y>0.66705</cdr:y>
    </cdr:to>
    <cdr:sp macro="" textlink="">
      <cdr:nvSpPr>
        <cdr:cNvPr id="8" name="テキスト ボックス 7"/>
        <cdr:cNvSpPr txBox="1"/>
      </cdr:nvSpPr>
      <cdr:spPr>
        <a:xfrm xmlns:a="http://schemas.openxmlformats.org/drawingml/2006/main">
          <a:off x="1329182" y="1702616"/>
          <a:ext cx="1685459" cy="1197764"/>
        </a:xfrm>
        <a:prstGeom xmlns:a="http://schemas.openxmlformats.org/drawingml/2006/main" prst="rect">
          <a:avLst/>
        </a:prstGeom>
        <a:ln xmlns:a="http://schemas.openxmlformats.org/drawingml/2006/main">
          <a:noFill/>
        </a:ln>
      </cdr:spPr>
      <cdr:txBody>
        <a:bodyPr xmlns:a="http://schemas.openxmlformats.org/drawingml/2006/main" wrap="square" rtlCol="0">
          <a:spAutoFit/>
        </a:bodyPr>
        <a:lstStyle xmlns:a="http://schemas.openxmlformats.org/drawingml/2006/main"/>
        <a:p xmlns:a="http://schemas.openxmlformats.org/drawingml/2006/main">
          <a:pPr algn="ctr"/>
          <a:r>
            <a:rPr lang="en-US" altLang="ja-JP" sz="1400"/>
            <a:t>PFCs </a:t>
          </a:r>
          <a:r>
            <a:rPr lang="ja-JP" altLang="en-US" sz="1400"/>
            <a:t>排出量</a:t>
          </a:r>
          <a:endParaRPr lang="en-US" altLang="ja-JP" sz="1400"/>
        </a:p>
        <a:p xmlns:a="http://schemas.openxmlformats.org/drawingml/2006/main">
          <a:pPr algn="ctr">
            <a:lnSpc>
              <a:spcPts val="1700"/>
            </a:lnSpc>
          </a:pPr>
          <a:r>
            <a:rPr lang="en-US" altLang="ja-JP" sz="1400"/>
            <a:t>2013</a:t>
          </a:r>
          <a:r>
            <a:rPr lang="ja-JP" altLang="en-US" sz="1400"/>
            <a:t>年速報値</a:t>
          </a:r>
          <a:endParaRPr lang="en-US" altLang="ja-JP" sz="1400"/>
        </a:p>
        <a:p xmlns:a="http://schemas.openxmlformats.org/drawingml/2006/main">
          <a:pPr algn="ctr">
            <a:lnSpc>
              <a:spcPts val="1700"/>
            </a:lnSpc>
          </a:pPr>
          <a:r>
            <a:rPr lang="ja-JP" altLang="en-US" sz="1400"/>
            <a:t>（平成</a:t>
          </a:r>
          <a:r>
            <a:rPr lang="en-US" altLang="ja-JP" sz="1400"/>
            <a:t>25</a:t>
          </a:r>
          <a:r>
            <a:rPr lang="ja-JP" altLang="en-US" sz="1400"/>
            <a:t>年速報値）</a:t>
          </a:r>
          <a:endParaRPr lang="en-US" altLang="ja-JP" sz="1400"/>
        </a:p>
        <a:p xmlns:a="http://schemas.openxmlformats.org/drawingml/2006/main">
          <a:pPr algn="ctr">
            <a:lnSpc>
              <a:spcPts val="1700"/>
            </a:lnSpc>
          </a:pPr>
          <a:r>
            <a:rPr lang="en-US" altLang="ja-JP" sz="1400">
              <a:solidFill>
                <a:sysClr val="windowText" lastClr="000000"/>
              </a:solidFill>
            </a:rPr>
            <a:t>310</a:t>
          </a:r>
          <a:r>
            <a:rPr lang="ja-JP" altLang="en-US" sz="1400"/>
            <a:t>万トン</a:t>
          </a:r>
          <a:endParaRPr lang="en-US" altLang="ja-JP" sz="1400"/>
        </a:p>
        <a:p xmlns:a="http://schemas.openxmlformats.org/drawingml/2006/main">
          <a:pPr algn="ctr">
            <a:lnSpc>
              <a:spcPts val="1700"/>
            </a:lnSpc>
          </a:pPr>
          <a:r>
            <a:rPr lang="ja-JP" altLang="en-US" sz="1400"/>
            <a:t>（</a:t>
          </a:r>
          <a:r>
            <a:rPr lang="en-US" altLang="ja-JP" sz="1400"/>
            <a:t>CO</a:t>
          </a:r>
          <a:r>
            <a:rPr lang="en-US" altLang="ja-JP" sz="1050"/>
            <a:t>2</a:t>
          </a:r>
          <a:r>
            <a:rPr lang="ja-JP" altLang="en-US" sz="1400"/>
            <a:t>換算）</a:t>
          </a:r>
        </a:p>
      </cdr:txBody>
    </cdr:sp>
  </cdr:relSizeAnchor>
  <cdr:relSizeAnchor xmlns:cdr="http://schemas.openxmlformats.org/drawingml/2006/chartDrawing">
    <cdr:from>
      <cdr:x>0.53524</cdr:x>
      <cdr:y>0.12421</cdr:y>
    </cdr:from>
    <cdr:to>
      <cdr:x>0.53933</cdr:x>
      <cdr:y>0.1791</cdr:y>
    </cdr:to>
    <cdr:sp macro="" textlink="">
      <cdr:nvSpPr>
        <cdr:cNvPr id="4" name="Line 10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2314575" y="554873"/>
          <a:ext cx="17677" cy="24522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0.5815</cdr:x>
      <cdr:y>0.1213</cdr:y>
    </cdr:from>
    <cdr:to>
      <cdr:x>0.69348</cdr:x>
      <cdr:y>0.1855</cdr:y>
    </cdr:to>
    <cdr:sp macro="" textlink="">
      <cdr:nvSpPr>
        <cdr:cNvPr id="5" name="Line 10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2514600" y="541873"/>
          <a:ext cx="484250" cy="28680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0.31466</cdr:x>
      <cdr:y>0.42533</cdr:y>
    </cdr:from>
    <cdr:to>
      <cdr:x>0.69575</cdr:x>
      <cdr:y>0.69376</cdr:y>
    </cdr:to>
    <cdr:sp macro="" textlink="">
      <cdr:nvSpPr>
        <cdr:cNvPr id="8" name="テキスト ボックス 7"/>
        <cdr:cNvSpPr txBox="1"/>
      </cdr:nvSpPr>
      <cdr:spPr>
        <a:xfrm xmlns:a="http://schemas.openxmlformats.org/drawingml/2006/main" flipH="1">
          <a:off x="1364304" y="1881983"/>
          <a:ext cx="1655063" cy="1187738"/>
        </a:xfrm>
        <a:prstGeom xmlns:a="http://schemas.openxmlformats.org/drawingml/2006/main" prst="rect">
          <a:avLst/>
        </a:prstGeom>
        <a:ln xmlns:a="http://schemas.openxmlformats.org/drawingml/2006/main">
          <a:noFill/>
        </a:ln>
      </cdr:spPr>
      <cdr:txBody>
        <a:bodyPr xmlns:a="http://schemas.openxmlformats.org/drawingml/2006/main" wrap="square" rtlCol="0">
          <a:spAutoFit/>
        </a:bodyPr>
        <a:lstStyle xmlns:a="http://schemas.openxmlformats.org/drawingml/2006/main"/>
        <a:p xmlns:a="http://schemas.openxmlformats.org/drawingml/2006/main">
          <a:pPr algn="ctr"/>
          <a:r>
            <a:rPr lang="en-US" altLang="ja-JP" sz="1400"/>
            <a:t>SF</a:t>
          </a:r>
          <a:r>
            <a:rPr lang="en-US" altLang="ja-JP" sz="1050"/>
            <a:t>6</a:t>
          </a:r>
          <a:r>
            <a:rPr lang="en-US" altLang="ja-JP" sz="1400"/>
            <a:t> </a:t>
          </a:r>
          <a:r>
            <a:rPr lang="ja-JP" altLang="en-US" sz="1400"/>
            <a:t>排出量</a:t>
          </a:r>
          <a:endParaRPr lang="en-US" altLang="ja-JP" sz="1400"/>
        </a:p>
        <a:p xmlns:a="http://schemas.openxmlformats.org/drawingml/2006/main">
          <a:pPr algn="ctr">
            <a:lnSpc>
              <a:spcPts val="1700"/>
            </a:lnSpc>
          </a:pPr>
          <a:r>
            <a:rPr lang="en-US" altLang="ja-JP" sz="1400"/>
            <a:t>2013</a:t>
          </a:r>
          <a:r>
            <a:rPr lang="ja-JP" altLang="en-US" sz="1400"/>
            <a:t>年速報値</a:t>
          </a:r>
          <a:endParaRPr lang="en-US" altLang="ja-JP" sz="1400"/>
        </a:p>
        <a:p xmlns:a="http://schemas.openxmlformats.org/drawingml/2006/main">
          <a:pPr algn="ctr">
            <a:lnSpc>
              <a:spcPts val="1700"/>
            </a:lnSpc>
          </a:pPr>
          <a:r>
            <a:rPr lang="ja-JP" altLang="en-US" sz="1400"/>
            <a:t>（平成</a:t>
          </a:r>
          <a:r>
            <a:rPr lang="en-US" altLang="ja-JP" sz="1400"/>
            <a:t>25</a:t>
          </a:r>
          <a:r>
            <a:rPr lang="ja-JP" altLang="en-US" sz="1400"/>
            <a:t>年速報値）</a:t>
          </a:r>
          <a:endParaRPr lang="en-US" altLang="ja-JP" sz="1400"/>
        </a:p>
        <a:p xmlns:a="http://schemas.openxmlformats.org/drawingml/2006/main">
          <a:pPr algn="ctr">
            <a:lnSpc>
              <a:spcPts val="1700"/>
            </a:lnSpc>
          </a:pPr>
          <a:r>
            <a:rPr lang="en-US" altLang="ja-JP" sz="1400">
              <a:solidFill>
                <a:sysClr val="windowText" lastClr="000000"/>
              </a:solidFill>
            </a:rPr>
            <a:t>220</a:t>
          </a:r>
          <a:r>
            <a:rPr lang="ja-JP" altLang="en-US" sz="1400"/>
            <a:t>万トン</a:t>
          </a:r>
          <a:endParaRPr lang="en-US" altLang="ja-JP" sz="1400"/>
        </a:p>
        <a:p xmlns:a="http://schemas.openxmlformats.org/drawingml/2006/main">
          <a:pPr algn="ctr">
            <a:lnSpc>
              <a:spcPts val="1700"/>
            </a:lnSpc>
          </a:pPr>
          <a:r>
            <a:rPr lang="ja-JP" altLang="en-US" sz="1400"/>
            <a:t>（</a:t>
          </a:r>
          <a:r>
            <a:rPr lang="en-US" altLang="ja-JP" sz="1400"/>
            <a:t>CO</a:t>
          </a:r>
          <a:r>
            <a:rPr lang="en-US" altLang="ja-JP" sz="1050"/>
            <a:t>2</a:t>
          </a:r>
          <a:r>
            <a:rPr lang="ja-JP" altLang="en-US" sz="1400"/>
            <a:t>換算）</a:t>
          </a:r>
        </a:p>
      </cdr:txBody>
    </cdr:sp>
  </cdr:relSizeAnchor>
  <cdr:relSizeAnchor xmlns:cdr="http://schemas.openxmlformats.org/drawingml/2006/chartDrawing">
    <cdr:from>
      <cdr:x>0.67972</cdr:x>
      <cdr:y>0.22199</cdr:y>
    </cdr:from>
    <cdr:to>
      <cdr:x>0.71855</cdr:x>
      <cdr:y>0.26056</cdr:y>
    </cdr:to>
    <cdr:sp macro="" textlink="">
      <cdr:nvSpPr>
        <cdr:cNvPr id="3" name="Line 10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2949971" y="981191"/>
          <a:ext cx="168114" cy="17173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0.53714</cdr:x>
      <cdr:y>0.17508</cdr:y>
    </cdr:from>
    <cdr:to>
      <cdr:x>0.54063</cdr:x>
      <cdr:y>0.21198</cdr:y>
    </cdr:to>
    <cdr:sp macro="" textlink="">
      <cdr:nvSpPr>
        <cdr:cNvPr id="6" name="Line 10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2328044" y="781049"/>
          <a:ext cx="15106" cy="164857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0.00169</cdr:x>
      <cdr:y>0.79841</cdr:y>
    </cdr:from>
    <cdr:to>
      <cdr:x>0.1103</cdr:x>
      <cdr:y>0.8388</cdr:y>
    </cdr:to>
    <cdr:sp macro="" textlink="">
      <cdr:nvSpPr>
        <cdr:cNvPr id="373770" name="Rectangle 10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08" y="4674813"/>
          <a:ext cx="873570" cy="23649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38100" cmpd="dbl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　</a:t>
          </a:r>
          <a:r>
            <a:rPr lang="en-US" altLang="ja-JP" sz="1000" b="0" i="0" strike="noStrike">
              <a:solidFill>
                <a:srgbClr val="000000"/>
              </a:solidFill>
              <a:latin typeface="Arial"/>
              <a:cs typeface="Arial"/>
            </a:rPr>
            <a:t>0</a:t>
          </a:r>
        </a:p>
      </cdr:txBody>
    </cdr:sp>
  </cdr:relSizeAnchor>
  <cdr:relSizeAnchor xmlns:cdr="http://schemas.openxmlformats.org/drawingml/2006/chartDrawing">
    <cdr:from>
      <cdr:x>0.10499</cdr:x>
      <cdr:y>0.71227</cdr:y>
    </cdr:from>
    <cdr:to>
      <cdr:x>0.14601</cdr:x>
      <cdr:y>0.77915</cdr:y>
    </cdr:to>
    <cdr:sp macro="" textlink="">
      <cdr:nvSpPr>
        <cdr:cNvPr id="15" name="テキスト ボックス 12"/>
        <cdr:cNvSpPr txBox="1"/>
      </cdr:nvSpPr>
      <cdr:spPr>
        <a:xfrm xmlns:a="http://schemas.openxmlformats.org/drawingml/2006/main">
          <a:off x="844483" y="4170462"/>
          <a:ext cx="329931" cy="39159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t">
          <a:noAutofit/>
        </a:bodyPr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pPr algn="ctr"/>
          <a:r>
            <a:rPr kumimoji="1" lang="ja-JP" altLang="en-US" sz="2000"/>
            <a:t>≈</a:t>
          </a:r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0.31369</cdr:x>
      <cdr:y>0.37992</cdr:y>
    </cdr:from>
    <cdr:to>
      <cdr:x>0.696</cdr:x>
      <cdr:y>0.64786</cdr:y>
    </cdr:to>
    <cdr:sp macro="" textlink="">
      <cdr:nvSpPr>
        <cdr:cNvPr id="8" name="テキスト ボックス 7"/>
        <cdr:cNvSpPr txBox="1"/>
      </cdr:nvSpPr>
      <cdr:spPr>
        <a:xfrm xmlns:a="http://schemas.openxmlformats.org/drawingml/2006/main" flipH="1">
          <a:off x="1365489" y="1704071"/>
          <a:ext cx="1664167" cy="1201694"/>
        </a:xfrm>
        <a:prstGeom xmlns:a="http://schemas.openxmlformats.org/drawingml/2006/main" prst="rect">
          <a:avLst/>
        </a:prstGeom>
        <a:ln xmlns:a="http://schemas.openxmlformats.org/drawingml/2006/main">
          <a:noFill/>
        </a:ln>
      </cdr:spPr>
      <cdr:txBody>
        <a:bodyPr xmlns:a="http://schemas.openxmlformats.org/drawingml/2006/main" wrap="square" rtlCol="0">
          <a:spAutoFit/>
        </a:bodyPr>
        <a:lstStyle xmlns:a="http://schemas.openxmlformats.org/drawingml/2006/main"/>
        <a:p xmlns:a="http://schemas.openxmlformats.org/drawingml/2006/main">
          <a:pPr algn="ctr"/>
          <a:r>
            <a:rPr lang="en-US" altLang="ja-JP" sz="1400"/>
            <a:t>NF</a:t>
          </a:r>
          <a:r>
            <a:rPr lang="en-US" altLang="ja-JP" sz="1050"/>
            <a:t>3</a:t>
          </a:r>
          <a:r>
            <a:rPr lang="en-US" altLang="ja-JP" sz="1400"/>
            <a:t> </a:t>
          </a:r>
          <a:r>
            <a:rPr lang="ja-JP" altLang="en-US" sz="1400"/>
            <a:t>排出量</a:t>
          </a:r>
          <a:endParaRPr lang="en-US" altLang="ja-JP" sz="1400"/>
        </a:p>
        <a:p xmlns:a="http://schemas.openxmlformats.org/drawingml/2006/main">
          <a:pPr algn="ctr">
            <a:lnSpc>
              <a:spcPts val="1700"/>
            </a:lnSpc>
          </a:pPr>
          <a:r>
            <a:rPr lang="en-US" altLang="ja-JP" sz="1400"/>
            <a:t>2013</a:t>
          </a:r>
          <a:r>
            <a:rPr lang="ja-JP" altLang="en-US" sz="1400"/>
            <a:t>年速報値</a:t>
          </a:r>
          <a:endParaRPr lang="en-US" altLang="ja-JP" sz="1400"/>
        </a:p>
        <a:p xmlns:a="http://schemas.openxmlformats.org/drawingml/2006/main">
          <a:pPr algn="ctr">
            <a:lnSpc>
              <a:spcPts val="1700"/>
            </a:lnSpc>
          </a:pPr>
          <a:r>
            <a:rPr lang="ja-JP" altLang="en-US" sz="1400"/>
            <a:t>（平成</a:t>
          </a:r>
          <a:r>
            <a:rPr lang="en-US" altLang="ja-JP" sz="1400"/>
            <a:t>25</a:t>
          </a:r>
          <a:r>
            <a:rPr lang="ja-JP" altLang="en-US" sz="1400"/>
            <a:t>年速報値）</a:t>
          </a:r>
          <a:endParaRPr lang="en-US" altLang="ja-JP" sz="1400"/>
        </a:p>
        <a:p xmlns:a="http://schemas.openxmlformats.org/drawingml/2006/main">
          <a:pPr algn="ctr">
            <a:lnSpc>
              <a:spcPts val="1700"/>
            </a:lnSpc>
          </a:pPr>
          <a:r>
            <a:rPr lang="en-US" altLang="ja-JP" sz="1400">
              <a:solidFill>
                <a:sysClr val="windowText" lastClr="000000"/>
              </a:solidFill>
            </a:rPr>
            <a:t>140</a:t>
          </a:r>
          <a:r>
            <a:rPr lang="ja-JP" altLang="en-US" sz="1400"/>
            <a:t>万トン</a:t>
          </a:r>
          <a:endParaRPr lang="en-US" altLang="ja-JP" sz="1400"/>
        </a:p>
        <a:p xmlns:a="http://schemas.openxmlformats.org/drawingml/2006/main">
          <a:pPr algn="ctr">
            <a:lnSpc>
              <a:spcPts val="1700"/>
            </a:lnSpc>
          </a:pPr>
          <a:r>
            <a:rPr lang="ja-JP" altLang="en-US" sz="1400"/>
            <a:t>（</a:t>
          </a:r>
          <a:r>
            <a:rPr lang="en-US" altLang="ja-JP" sz="1400"/>
            <a:t>CO</a:t>
          </a:r>
          <a:r>
            <a:rPr lang="en-US" altLang="ja-JP" sz="1050"/>
            <a:t>2</a:t>
          </a:r>
          <a:r>
            <a:rPr lang="ja-JP" altLang="en-US" sz="1400"/>
            <a:t>換算）</a:t>
          </a:r>
        </a:p>
      </cdr:txBody>
    </cdr:sp>
  </cdr:relSizeAnchor>
</c:userShapes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0.29907</cdr:x>
      <cdr:y>0.41225</cdr:y>
    </cdr:from>
    <cdr:to>
      <cdr:x>0.72354</cdr:x>
      <cdr:y>0.68782</cdr:y>
    </cdr:to>
    <cdr:sp macro="" textlink="">
      <cdr:nvSpPr>
        <cdr:cNvPr id="8" name="テキスト ボックス 7"/>
        <cdr:cNvSpPr txBox="1"/>
      </cdr:nvSpPr>
      <cdr:spPr>
        <a:xfrm xmlns:a="http://schemas.openxmlformats.org/drawingml/2006/main">
          <a:off x="1298237" y="1836611"/>
          <a:ext cx="1844887" cy="1228408"/>
        </a:xfrm>
        <a:prstGeom xmlns:a="http://schemas.openxmlformats.org/drawingml/2006/main" prst="rect">
          <a:avLst/>
        </a:prstGeom>
        <a:ln xmlns:a="http://schemas.openxmlformats.org/drawingml/2006/main">
          <a:noFill/>
        </a:ln>
      </cdr:spPr>
      <cdr:txBody>
        <a:bodyPr xmlns:a="http://schemas.openxmlformats.org/drawingml/2006/main" wrap="square" rtlCol="0">
          <a:spAutoFit/>
        </a:bodyPr>
        <a:lstStyle xmlns:a="http://schemas.openxmlformats.org/drawingml/2006/main"/>
        <a:p xmlns:a="http://schemas.openxmlformats.org/drawingml/2006/main">
          <a:pPr algn="ctr"/>
          <a:r>
            <a:rPr lang="en-US" altLang="ja-JP" sz="1400"/>
            <a:t>HFCs </a:t>
          </a:r>
          <a:r>
            <a:rPr lang="ja-JP" altLang="en-US" sz="1400"/>
            <a:t>排出量</a:t>
          </a:r>
          <a:endParaRPr lang="en-US" altLang="ja-JP" sz="1400"/>
        </a:p>
        <a:p xmlns:a="http://schemas.openxmlformats.org/drawingml/2006/main">
          <a:pPr algn="ctr"/>
          <a:r>
            <a:rPr lang="en-US" altLang="ja-JP" sz="1400"/>
            <a:t>2013</a:t>
          </a:r>
          <a:r>
            <a:rPr lang="ja-JP" altLang="en-US" sz="1400"/>
            <a:t>年速報値</a:t>
          </a:r>
          <a:endParaRPr lang="en-US" altLang="ja-JP" sz="1400"/>
        </a:p>
        <a:p xmlns:a="http://schemas.openxmlformats.org/drawingml/2006/main">
          <a:pPr algn="ctr"/>
          <a:r>
            <a:rPr lang="ja-JP" altLang="en-US" sz="1400"/>
            <a:t>（平成</a:t>
          </a:r>
          <a:r>
            <a:rPr lang="en-US" altLang="ja-JP" sz="1400"/>
            <a:t>25</a:t>
          </a:r>
          <a:r>
            <a:rPr lang="ja-JP" altLang="en-US" sz="1400"/>
            <a:t>年速報値）</a:t>
          </a:r>
          <a:endParaRPr lang="en-US" altLang="ja-JP" sz="1400"/>
        </a:p>
        <a:p xmlns:a="http://schemas.openxmlformats.org/drawingml/2006/main">
          <a:pPr algn="ctr">
            <a:lnSpc>
              <a:spcPts val="1700"/>
            </a:lnSpc>
          </a:pPr>
          <a:r>
            <a:rPr lang="en-US" altLang="ja-JP" sz="1400">
              <a:solidFill>
                <a:sysClr val="windowText" lastClr="000000"/>
              </a:solidFill>
            </a:rPr>
            <a:t>3,210</a:t>
          </a:r>
          <a:r>
            <a:rPr lang="ja-JP" altLang="en-US" sz="1400"/>
            <a:t>万トン</a:t>
          </a:r>
          <a:endParaRPr lang="en-US" altLang="ja-JP" sz="1400"/>
        </a:p>
        <a:p xmlns:a="http://schemas.openxmlformats.org/drawingml/2006/main">
          <a:pPr algn="ctr">
            <a:lnSpc>
              <a:spcPts val="1700"/>
            </a:lnSpc>
          </a:pPr>
          <a:r>
            <a:rPr lang="ja-JP" altLang="en-US" sz="1400"/>
            <a:t>（</a:t>
          </a:r>
          <a:r>
            <a:rPr lang="en-US" altLang="ja-JP" sz="1400"/>
            <a:t>CO</a:t>
          </a:r>
          <a:r>
            <a:rPr lang="en-US" altLang="ja-JP" sz="1050"/>
            <a:t>2</a:t>
          </a:r>
          <a:r>
            <a:rPr lang="ja-JP" altLang="en-US" sz="1400"/>
            <a:t>換算）</a:t>
          </a:r>
        </a:p>
      </cdr:txBody>
    </cdr:sp>
  </cdr:relSizeAnchor>
  <cdr:relSizeAnchor xmlns:cdr="http://schemas.openxmlformats.org/drawingml/2006/chartDrawing">
    <cdr:from>
      <cdr:x>0.20865</cdr:x>
      <cdr:y>0.13493</cdr:y>
    </cdr:from>
    <cdr:to>
      <cdr:x>0.48501</cdr:x>
      <cdr:y>0.21426</cdr:y>
    </cdr:to>
    <cdr:sp macro="" textlink="">
      <cdr:nvSpPr>
        <cdr:cNvPr id="3" name="Line 10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906909" y="603004"/>
          <a:ext cx="1201209" cy="35454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0.23519</cdr:x>
      <cdr:y>0.22185</cdr:y>
    </cdr:from>
    <cdr:to>
      <cdr:x>0.47466</cdr:x>
      <cdr:y>0.25631</cdr:y>
    </cdr:to>
    <cdr:sp macro="" textlink="">
      <cdr:nvSpPr>
        <cdr:cNvPr id="4" name="Line 10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020404" y="979696"/>
          <a:ext cx="1038980" cy="152192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0.19647</cdr:x>
      <cdr:y>0.26281</cdr:y>
    </cdr:from>
    <cdr:to>
      <cdr:x>0.40222</cdr:x>
      <cdr:y>0.28412</cdr:y>
    </cdr:to>
    <cdr:sp macro="" textlink="">
      <cdr:nvSpPr>
        <cdr:cNvPr id="6" name="Line 10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853993" y="1174506"/>
          <a:ext cx="894291" cy="9525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0.52153</cdr:x>
      <cdr:y>0.1405</cdr:y>
    </cdr:from>
    <cdr:to>
      <cdr:x>0.79694</cdr:x>
      <cdr:y>0.21475</cdr:y>
    </cdr:to>
    <cdr:sp macro="" textlink="">
      <cdr:nvSpPr>
        <cdr:cNvPr id="7" name="Line 10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2268008" y="618879"/>
          <a:ext cx="1198085" cy="32817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0.52153</cdr:x>
      <cdr:y>0.21712</cdr:y>
    </cdr:from>
    <cdr:to>
      <cdr:x>0.79959</cdr:x>
      <cdr:y>0.24553</cdr:y>
    </cdr:to>
    <cdr:sp macro="" textlink="">
      <cdr:nvSpPr>
        <cdr:cNvPr id="9" name="Line 10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2272159" y="968130"/>
          <a:ext cx="1211793" cy="127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0.24761</cdr:x>
      <cdr:y>0.08757</cdr:y>
    </cdr:from>
    <cdr:to>
      <cdr:x>0.50647</cdr:x>
      <cdr:y>0.18642</cdr:y>
    </cdr:to>
    <cdr:sp macro="" textlink="">
      <cdr:nvSpPr>
        <cdr:cNvPr id="11" name="Line 10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076244" y="391339"/>
          <a:ext cx="1125170" cy="44177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0.51544</cdr:x>
      <cdr:y>0.09491</cdr:y>
    </cdr:from>
    <cdr:to>
      <cdr:x>0.74139</cdr:x>
      <cdr:y>0.18633</cdr:y>
    </cdr:to>
    <cdr:sp macro="" textlink="">
      <cdr:nvSpPr>
        <cdr:cNvPr id="10" name="Line 10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2245702" y="423090"/>
          <a:ext cx="984250" cy="407457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0.5085</cdr:x>
      <cdr:y>0.11342</cdr:y>
    </cdr:from>
    <cdr:to>
      <cdr:x>0.50935</cdr:x>
      <cdr:y>0.15673</cdr:y>
    </cdr:to>
    <cdr:sp macro="" textlink="">
      <cdr:nvSpPr>
        <cdr:cNvPr id="12" name="Line 10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2214478" y="505808"/>
          <a:ext cx="4765" cy="192448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295275</xdr:colOff>
      <xdr:row>86</xdr:row>
      <xdr:rowOff>0</xdr:rowOff>
    </xdr:from>
    <xdr:to>
      <xdr:col>35</xdr:col>
      <xdr:colOff>142875</xdr:colOff>
      <xdr:row>86</xdr:row>
      <xdr:rowOff>0</xdr:rowOff>
    </xdr:to>
    <xdr:graphicFrame macro="">
      <xdr:nvGraphicFramePr>
        <xdr:cNvPr id="37546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0.03951</cdr:x>
      <cdr:y>0.31292</cdr:y>
    </cdr:from>
    <cdr:to>
      <cdr:x>0.13195</cdr:x>
      <cdr:y>0.40189</cdr:y>
    </cdr:to>
    <cdr:sp macro="" textlink="">
      <cdr:nvSpPr>
        <cdr:cNvPr id="37580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5587" y="232680"/>
          <a:ext cx="351673" cy="6525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vert="wordArtVertRtl" wrap="square" lIns="36576" tIns="0" rIns="36576" bIns="0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排出量　（単位　百万トン</a:t>
          </a: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CO2</a:t>
          </a: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）</a:t>
          </a:r>
        </a:p>
      </cdr:txBody>
    </cdr:sp>
  </cdr:relSizeAnchor>
  <cdr:relSizeAnchor xmlns:cdr="http://schemas.openxmlformats.org/drawingml/2006/chartDrawing">
    <cdr:from>
      <cdr:x>0.4426</cdr:x>
      <cdr:y>0.68534</cdr:y>
    </cdr:from>
    <cdr:to>
      <cdr:x>0.5604</cdr:x>
      <cdr:y>0.91048</cdr:y>
    </cdr:to>
    <cdr:sp macro="" textlink="">
      <cdr:nvSpPr>
        <cdr:cNvPr id="37581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15645" y="505819"/>
          <a:ext cx="1000187" cy="16512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22860" rIns="36576" bIns="22860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（年度）</a:t>
          </a:r>
        </a:p>
      </cdr:txBody>
    </cdr:sp>
  </cdr:relSizeAnchor>
  <cdr:relSizeAnchor xmlns:cdr="http://schemas.openxmlformats.org/drawingml/2006/chartDrawing">
    <cdr:from>
      <cdr:x>0.43668</cdr:x>
      <cdr:y>0.31575</cdr:y>
    </cdr:from>
    <cdr:to>
      <cdr:x>0.58485</cdr:x>
      <cdr:y>0.32271</cdr:y>
    </cdr:to>
    <cdr:sp macro="" textlink="">
      <cdr:nvSpPr>
        <cdr:cNvPr id="37581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60814" y="234754"/>
          <a:ext cx="1268668" cy="51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22860" rIns="36576" bIns="22860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1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産業部門</a:t>
          </a:r>
        </a:p>
      </cdr:txBody>
    </cdr:sp>
  </cdr:relSizeAnchor>
  <cdr:relSizeAnchor xmlns:cdr="http://schemas.openxmlformats.org/drawingml/2006/chartDrawing">
    <cdr:from>
      <cdr:x>0.43718</cdr:x>
      <cdr:y>0.35708</cdr:y>
    </cdr:from>
    <cdr:to>
      <cdr:x>0.58386</cdr:x>
      <cdr:y>0.36382</cdr:y>
    </cdr:to>
    <cdr:sp macro="" textlink="">
      <cdr:nvSpPr>
        <cdr:cNvPr id="37581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66486" y="265067"/>
          <a:ext cx="1257324" cy="494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22860" rIns="36576" bIns="22860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1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民生部門</a:t>
          </a:r>
        </a:p>
      </cdr:txBody>
    </cdr:sp>
  </cdr:relSizeAnchor>
  <cdr:relSizeAnchor xmlns:cdr="http://schemas.openxmlformats.org/drawingml/2006/chartDrawing">
    <cdr:from>
      <cdr:x>0.43718</cdr:x>
      <cdr:y>0.38079</cdr:y>
    </cdr:from>
    <cdr:to>
      <cdr:x>0.58386</cdr:x>
      <cdr:y>0.38754</cdr:y>
    </cdr:to>
    <cdr:sp macro="" textlink="">
      <cdr:nvSpPr>
        <cdr:cNvPr id="37581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66486" y="282458"/>
          <a:ext cx="1257324" cy="49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22860" rIns="36576" bIns="22860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1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運輸部門</a:t>
          </a:r>
        </a:p>
      </cdr:txBody>
    </cdr:sp>
  </cdr:relSizeAnchor>
  <cdr:relSizeAnchor xmlns:cdr="http://schemas.openxmlformats.org/drawingml/2006/chartDrawing">
    <cdr:from>
      <cdr:x>0.21069</cdr:x>
      <cdr:y>0.33402</cdr:y>
    </cdr:from>
    <cdr:to>
      <cdr:x>0.32703</cdr:x>
      <cdr:y>0.33859</cdr:y>
    </cdr:to>
    <cdr:sp macro="" textlink="">
      <cdr:nvSpPr>
        <cdr:cNvPr id="37581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39850" y="248156"/>
          <a:ext cx="979389" cy="33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27432" rIns="36576" bIns="27432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altLang="ja-JP" sz="1400" b="1" i="0" strike="noStrike">
              <a:solidFill>
                <a:srgbClr val="000000"/>
              </a:solidFill>
              <a:latin typeface="Century"/>
            </a:rPr>
            <a:t>476</a:t>
          </a:r>
          <a:r>
            <a:rPr lang="ja-JP" altLang="en-US" sz="1400" b="1" i="0" strike="noStrike">
              <a:solidFill>
                <a:srgbClr val="000000"/>
              </a:solidFill>
              <a:latin typeface="ＭＳ Ｐ明朝"/>
              <a:ea typeface="ＭＳ Ｐ明朝"/>
            </a:rPr>
            <a:t>百万ｔ</a:t>
          </a:r>
        </a:p>
      </cdr:txBody>
    </cdr:sp>
  </cdr:relSizeAnchor>
  <cdr:relSizeAnchor xmlns:cdr="http://schemas.openxmlformats.org/drawingml/2006/chartDrawing">
    <cdr:from>
      <cdr:x>0.21069</cdr:x>
      <cdr:y>0.36578</cdr:y>
    </cdr:from>
    <cdr:to>
      <cdr:x>0.32703</cdr:x>
      <cdr:y>0.37057</cdr:y>
    </cdr:to>
    <cdr:sp macro="" textlink="">
      <cdr:nvSpPr>
        <cdr:cNvPr id="375815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39850" y="271449"/>
          <a:ext cx="979389" cy="35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27432" rIns="36576" bIns="27432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altLang="ja-JP" sz="1400" b="1" i="0" strike="noStrike">
              <a:solidFill>
                <a:srgbClr val="000000"/>
              </a:solidFill>
              <a:latin typeface="Century"/>
            </a:rPr>
            <a:t>273</a:t>
          </a:r>
          <a:r>
            <a:rPr lang="ja-JP" altLang="en-US" sz="1400" b="1" i="0" strike="noStrike">
              <a:solidFill>
                <a:srgbClr val="000000"/>
              </a:solidFill>
              <a:latin typeface="ＭＳ Ｐ明朝"/>
              <a:ea typeface="ＭＳ Ｐ明朝"/>
            </a:rPr>
            <a:t>百万ｔ</a:t>
          </a:r>
        </a:p>
      </cdr:txBody>
    </cdr:sp>
  </cdr:relSizeAnchor>
  <cdr:relSizeAnchor xmlns:cdr="http://schemas.openxmlformats.org/drawingml/2006/chartDrawing">
    <cdr:from>
      <cdr:x>0.21069</cdr:x>
      <cdr:y>0.38928</cdr:y>
    </cdr:from>
    <cdr:to>
      <cdr:x>0.32703</cdr:x>
      <cdr:y>0.39406</cdr:y>
    </cdr:to>
    <cdr:sp macro="" textlink="">
      <cdr:nvSpPr>
        <cdr:cNvPr id="375816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39850" y="288680"/>
          <a:ext cx="979389" cy="35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27432" rIns="36576" bIns="27432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altLang="ja-JP" sz="1400" b="1" i="0" strike="noStrike">
              <a:solidFill>
                <a:srgbClr val="000000"/>
              </a:solidFill>
              <a:latin typeface="Century"/>
            </a:rPr>
            <a:t>217</a:t>
          </a:r>
          <a:r>
            <a:rPr lang="ja-JP" altLang="en-US" sz="1400" b="1" i="0" strike="noStrike">
              <a:solidFill>
                <a:srgbClr val="000000"/>
              </a:solidFill>
              <a:latin typeface="ＭＳ Ｐ明朝"/>
              <a:ea typeface="ＭＳ Ｐ明朝"/>
            </a:rPr>
            <a:t>百万ｔ</a:t>
          </a:r>
        </a:p>
      </cdr:txBody>
    </cdr:sp>
  </cdr:relSizeAnchor>
  <cdr:relSizeAnchor xmlns:cdr="http://schemas.openxmlformats.org/drawingml/2006/chartDrawing">
    <cdr:from>
      <cdr:x>0.91825</cdr:x>
      <cdr:y>0.112</cdr:y>
    </cdr:from>
    <cdr:to>
      <cdr:x>0.93179</cdr:x>
      <cdr:y>0.112</cdr:y>
    </cdr:to>
    <cdr:sp macro="" textlink="">
      <cdr:nvSpPr>
        <cdr:cNvPr id="375817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5452" y="244805"/>
          <a:ext cx="1574963" cy="1292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27432" rIns="0" bIns="27432" anchor="ctr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n-US" altLang="ja-JP" sz="1400" b="1" i="0" strike="noStrike">
              <a:solidFill>
                <a:srgbClr val="000000"/>
              </a:solidFill>
              <a:latin typeface="Century"/>
            </a:rPr>
            <a:t>452</a:t>
          </a:r>
          <a:r>
            <a:rPr lang="ja-JP" altLang="en-US" sz="1400" b="1" i="0" strike="noStrike">
              <a:solidFill>
                <a:srgbClr val="000000"/>
              </a:solidFill>
              <a:latin typeface="ＭＳ Ｐ明朝"/>
              <a:ea typeface="ＭＳ Ｐ明朝"/>
            </a:rPr>
            <a:t>百万ｔ</a:t>
          </a:r>
        </a:p>
        <a:p xmlns:a="http://schemas.openxmlformats.org/drawingml/2006/main">
          <a:pPr algn="l" rtl="1"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明朝"/>
              <a:ea typeface="ＭＳ Ｐ明朝"/>
            </a:rPr>
            <a:t>（前年度比▲</a:t>
          </a:r>
          <a:r>
            <a:rPr lang="en-US" altLang="ja-JP" sz="1400" b="0" i="0" strike="noStrike">
              <a:solidFill>
                <a:srgbClr val="000000"/>
              </a:solidFill>
              <a:latin typeface="Century"/>
            </a:rPr>
            <a:t>3.8%</a:t>
          </a:r>
          <a:r>
            <a:rPr lang="ja-JP" altLang="en-US" sz="1400" b="0" i="0" strike="noStrike">
              <a:solidFill>
                <a:srgbClr val="000000"/>
              </a:solidFill>
              <a:latin typeface="ＭＳ Ｐ明朝"/>
              <a:ea typeface="ＭＳ Ｐ明朝"/>
            </a:rPr>
            <a:t>）</a:t>
          </a:r>
        </a:p>
      </cdr:txBody>
    </cdr:sp>
  </cdr:relSizeAnchor>
  <cdr:relSizeAnchor xmlns:cdr="http://schemas.openxmlformats.org/drawingml/2006/chartDrawing">
    <cdr:from>
      <cdr:x>0.91825</cdr:x>
      <cdr:y>0.12675</cdr:y>
    </cdr:from>
    <cdr:to>
      <cdr:x>0.93179</cdr:x>
      <cdr:y>0.12675</cdr:y>
    </cdr:to>
    <cdr:sp macro="" textlink="">
      <cdr:nvSpPr>
        <cdr:cNvPr id="375818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5452" y="262195"/>
          <a:ext cx="1576854" cy="127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27432" rIns="0" bIns="27432" anchor="ctr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n-US" altLang="ja-JP" sz="1400" b="1" i="0" strike="noStrike">
              <a:solidFill>
                <a:srgbClr val="000000"/>
              </a:solidFill>
              <a:latin typeface="Century"/>
            </a:rPr>
            <a:t>342</a:t>
          </a:r>
          <a:r>
            <a:rPr lang="ja-JP" altLang="en-US" sz="1400" b="1" i="0" strike="noStrike">
              <a:solidFill>
                <a:srgbClr val="000000"/>
              </a:solidFill>
              <a:latin typeface="ＭＳ Ｐ明朝"/>
              <a:ea typeface="ＭＳ Ｐ明朝"/>
            </a:rPr>
            <a:t>百万ｔ</a:t>
          </a:r>
        </a:p>
        <a:p xmlns:a="http://schemas.openxmlformats.org/drawingml/2006/main">
          <a:pPr algn="l" rtl="1"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明朝"/>
              <a:ea typeface="ＭＳ Ｐ明朝"/>
            </a:rPr>
            <a:t>（前年度比▲</a:t>
          </a:r>
          <a:r>
            <a:rPr lang="en-US" altLang="ja-JP" sz="1400" b="0" i="0" strike="noStrike">
              <a:solidFill>
                <a:srgbClr val="000000"/>
              </a:solidFill>
              <a:latin typeface="Century"/>
            </a:rPr>
            <a:t>0.4%</a:t>
          </a:r>
          <a:r>
            <a:rPr lang="ja-JP" altLang="en-US" sz="1400" b="0" i="0" strike="noStrike">
              <a:solidFill>
                <a:srgbClr val="000000"/>
              </a:solidFill>
              <a:latin typeface="ＭＳ Ｐ明朝"/>
              <a:ea typeface="ＭＳ Ｐ明朝"/>
            </a:rPr>
            <a:t>）</a:t>
          </a:r>
        </a:p>
      </cdr:txBody>
    </cdr:sp>
  </cdr:relSizeAnchor>
  <cdr:relSizeAnchor xmlns:cdr="http://schemas.openxmlformats.org/drawingml/2006/chartDrawing">
    <cdr:from>
      <cdr:x>0.91825</cdr:x>
      <cdr:y>0.1375</cdr:y>
    </cdr:from>
    <cdr:to>
      <cdr:x>0.93179</cdr:x>
      <cdr:y>0.1375</cdr:y>
    </cdr:to>
    <cdr:sp macro="" textlink="">
      <cdr:nvSpPr>
        <cdr:cNvPr id="375819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5452" y="274959"/>
          <a:ext cx="1576854" cy="1292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27432" rIns="0" bIns="27432" anchor="ctr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n-US" altLang="ja-JP" sz="1400" b="1" i="0" strike="noStrike">
              <a:solidFill>
                <a:srgbClr val="000000"/>
              </a:solidFill>
              <a:latin typeface="Century"/>
            </a:rPr>
            <a:t>267</a:t>
          </a:r>
          <a:r>
            <a:rPr lang="ja-JP" altLang="en-US" sz="1400" b="1" i="0" strike="noStrike">
              <a:solidFill>
                <a:srgbClr val="000000"/>
              </a:solidFill>
              <a:latin typeface="ＭＳ Ｐ明朝"/>
              <a:ea typeface="ＭＳ Ｐ明朝"/>
            </a:rPr>
            <a:t>百万ｔ</a:t>
          </a:r>
        </a:p>
        <a:p xmlns:a="http://schemas.openxmlformats.org/drawingml/2006/main">
          <a:pPr algn="l" rtl="1"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明朝"/>
              <a:ea typeface="ＭＳ Ｐ明朝"/>
            </a:rPr>
            <a:t>（前年度比＋</a:t>
          </a:r>
          <a:r>
            <a:rPr lang="en-US" altLang="ja-JP" sz="1400" b="0" i="0" strike="noStrike">
              <a:solidFill>
                <a:srgbClr val="000000"/>
              </a:solidFill>
              <a:latin typeface="Century"/>
            </a:rPr>
            <a:t>0.8%</a:t>
          </a:r>
          <a:r>
            <a:rPr lang="ja-JP" altLang="en-US" sz="1400" b="0" i="0" strike="noStrike">
              <a:solidFill>
                <a:srgbClr val="000000"/>
              </a:solidFill>
              <a:latin typeface="ＭＳ Ｐ明朝"/>
              <a:ea typeface="ＭＳ Ｐ明朝"/>
            </a:rPr>
            <a:t>）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60</xdr:col>
      <xdr:colOff>400050</xdr:colOff>
      <xdr:row>3</xdr:row>
      <xdr:rowOff>381000</xdr:rowOff>
    </xdr:from>
    <xdr:to>
      <xdr:col>75</xdr:col>
      <xdr:colOff>447675</xdr:colOff>
      <xdr:row>40</xdr:row>
      <xdr:rowOff>47625</xdr:rowOff>
    </xdr:to>
    <xdr:graphicFrame macro="">
      <xdr:nvGraphicFramePr>
        <xdr:cNvPr id="904310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0.16496</cdr:x>
      <cdr:y>0.39309</cdr:y>
    </cdr:from>
    <cdr:to>
      <cdr:x>0.35956</cdr:x>
      <cdr:y>0.44415</cdr:y>
    </cdr:to>
    <cdr:sp macro="" textlink="">
      <cdr:nvSpPr>
        <cdr:cNvPr id="2" name="テキスト ボックス 4"/>
        <cdr:cNvSpPr txBox="1"/>
      </cdr:nvSpPr>
      <cdr:spPr>
        <a:xfrm xmlns:a="http://schemas.openxmlformats.org/drawingml/2006/main">
          <a:off x="1717326" y="2258689"/>
          <a:ext cx="2026000" cy="29338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t">
          <a:noAutofit/>
        </a:bodyPr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r>
            <a:rPr kumimoji="1" lang="ja-JP" altLang="en-US" sz="1200">
              <a:solidFill>
                <a:schemeClr val="accent4">
                  <a:lumMod val="75000"/>
                </a:schemeClr>
              </a:solidFill>
            </a:rPr>
            <a:t>運輸部門（自動車・船舶等）　</a:t>
          </a:r>
        </a:p>
      </cdr:txBody>
    </cdr:sp>
  </cdr:relSizeAnchor>
  <cdr:relSizeAnchor xmlns:cdr="http://schemas.openxmlformats.org/drawingml/2006/chartDrawing">
    <cdr:from>
      <cdr:x>0.4563</cdr:x>
      <cdr:y>0.38168</cdr:y>
    </cdr:from>
    <cdr:to>
      <cdr:x>0.85341</cdr:x>
      <cdr:y>0.4394</cdr:y>
    </cdr:to>
    <cdr:sp macro="" textlink="">
      <cdr:nvSpPr>
        <cdr:cNvPr id="3" name="テキスト ボックス 4"/>
        <cdr:cNvSpPr txBox="1"/>
      </cdr:nvSpPr>
      <cdr:spPr>
        <a:xfrm xmlns:a="http://schemas.openxmlformats.org/drawingml/2006/main">
          <a:off x="4750452" y="2193129"/>
          <a:ext cx="4134243" cy="33163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t">
          <a:no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>
            <a:lnSpc>
              <a:spcPts val="1500"/>
            </a:lnSpc>
          </a:pPr>
          <a:r>
            <a:rPr kumimoji="1" lang="ja-JP" altLang="en-US" sz="1200">
              <a:solidFill>
                <a:schemeClr val="accent6">
                  <a:lumMod val="75000"/>
                </a:schemeClr>
              </a:solidFill>
            </a:rPr>
            <a:t>業務その他部門（商業・サービス・事業所等）</a:t>
          </a:r>
          <a:endParaRPr kumimoji="1" lang="en-US" altLang="ja-JP" sz="1200">
            <a:solidFill>
              <a:schemeClr val="accent6">
                <a:lumMod val="7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0.41733</cdr:x>
      <cdr:y>0.54974</cdr:y>
    </cdr:from>
    <cdr:to>
      <cdr:x>0.5677</cdr:x>
      <cdr:y>0.60079</cdr:y>
    </cdr:to>
    <cdr:sp macro="" textlink="">
      <cdr:nvSpPr>
        <cdr:cNvPr id="4" name="テキスト ボックス 4"/>
        <cdr:cNvSpPr txBox="1"/>
      </cdr:nvSpPr>
      <cdr:spPr>
        <a:xfrm xmlns:a="http://schemas.openxmlformats.org/drawingml/2006/main">
          <a:off x="4344733" y="3158782"/>
          <a:ext cx="1565531" cy="29333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t">
          <a:noAutofit/>
        </a:bodyPr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pPr algn="ctr"/>
          <a:r>
            <a:rPr kumimoji="1" lang="ja-JP" altLang="en-US" sz="1200">
              <a:solidFill>
                <a:schemeClr val="accent6">
                  <a:lumMod val="60000"/>
                  <a:lumOff val="40000"/>
                </a:schemeClr>
              </a:solidFill>
            </a:rPr>
            <a:t>家庭部門</a:t>
          </a:r>
        </a:p>
      </cdr:txBody>
    </cdr:sp>
  </cdr:relSizeAnchor>
  <cdr:relSizeAnchor xmlns:cdr="http://schemas.openxmlformats.org/drawingml/2006/chartDrawing">
    <cdr:from>
      <cdr:x>0.21235</cdr:x>
      <cdr:y>0.67812</cdr:y>
    </cdr:from>
    <cdr:to>
      <cdr:x>0.43393</cdr:x>
      <cdr:y>0.72918</cdr:y>
    </cdr:to>
    <cdr:sp macro="" textlink="">
      <cdr:nvSpPr>
        <cdr:cNvPr id="5" name="テキスト ボックス 4"/>
        <cdr:cNvSpPr txBox="1"/>
      </cdr:nvSpPr>
      <cdr:spPr>
        <a:xfrm xmlns:a="http://schemas.openxmlformats.org/drawingml/2006/main">
          <a:off x="2209692" y="3891586"/>
          <a:ext cx="2305775" cy="29302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t">
          <a:noAutofit/>
        </a:bodyPr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pPr algn="ctr"/>
          <a:r>
            <a:rPr kumimoji="1" lang="ja-JP" altLang="en-US" sz="1200">
              <a:solidFill>
                <a:schemeClr val="accent3">
                  <a:lumMod val="75000"/>
                </a:schemeClr>
              </a:solidFill>
            </a:rPr>
            <a:t>エネルギー転換部門（発電所等）</a:t>
          </a:r>
        </a:p>
      </cdr:txBody>
    </cdr:sp>
  </cdr:relSizeAnchor>
  <cdr:relSizeAnchor xmlns:cdr="http://schemas.openxmlformats.org/drawingml/2006/chartDrawing">
    <cdr:from>
      <cdr:x>0.63611</cdr:x>
      <cdr:y>0.7285</cdr:y>
    </cdr:from>
    <cdr:to>
      <cdr:x>0.84332</cdr:x>
      <cdr:y>0.77956</cdr:y>
    </cdr:to>
    <cdr:sp macro="" textlink="">
      <cdr:nvSpPr>
        <cdr:cNvPr id="6" name="テキスト ボックス 1"/>
        <cdr:cNvSpPr txBox="1"/>
      </cdr:nvSpPr>
      <cdr:spPr>
        <a:xfrm xmlns:a="http://schemas.openxmlformats.org/drawingml/2006/main">
          <a:off x="6622414" y="4185951"/>
          <a:ext cx="2157256" cy="29338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t">
          <a:noAutofit/>
        </a:bodyPr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pPr algn="l"/>
          <a:r>
            <a:rPr kumimoji="1" lang="ja-JP" altLang="en-US" sz="1200"/>
            <a:t>工業プロセス及び製品の使用</a:t>
          </a:r>
        </a:p>
      </cdr:txBody>
    </cdr:sp>
  </cdr:relSizeAnchor>
  <cdr:relSizeAnchor xmlns:cdr="http://schemas.openxmlformats.org/drawingml/2006/chartDrawing">
    <cdr:from>
      <cdr:x>0.13763</cdr:x>
      <cdr:y>0.76024</cdr:y>
    </cdr:from>
    <cdr:to>
      <cdr:x>0.26015</cdr:x>
      <cdr:y>0.8113</cdr:y>
    </cdr:to>
    <cdr:sp macro="" textlink="">
      <cdr:nvSpPr>
        <cdr:cNvPr id="7" name="テキスト ボックス 1"/>
        <cdr:cNvSpPr txBox="1"/>
      </cdr:nvSpPr>
      <cdr:spPr>
        <a:xfrm xmlns:a="http://schemas.openxmlformats.org/drawingml/2006/main">
          <a:off x="1425724" y="4409097"/>
          <a:ext cx="1269226" cy="29612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t">
          <a:noAutofit/>
        </a:bodyPr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pPr algn="ctr"/>
          <a:r>
            <a:rPr kumimoji="1" lang="ja-JP" altLang="en-US" sz="1200">
              <a:solidFill>
                <a:schemeClr val="accent1">
                  <a:lumMod val="75000"/>
                </a:schemeClr>
              </a:solidFill>
            </a:rPr>
            <a:t>廃棄物分野</a:t>
          </a:r>
        </a:p>
      </cdr:txBody>
    </cdr:sp>
  </cdr:relSizeAnchor>
  <cdr:relSizeAnchor xmlns:cdr="http://schemas.openxmlformats.org/drawingml/2006/chartDrawing">
    <cdr:from>
      <cdr:x>0.49893</cdr:x>
      <cdr:y>0.93786</cdr:y>
    </cdr:from>
    <cdr:to>
      <cdr:x>0.57689</cdr:x>
      <cdr:y>0.99182</cdr:y>
    </cdr:to>
    <cdr:sp macro="" textlink="">
      <cdr:nvSpPr>
        <cdr:cNvPr id="8" name="テキスト ボックス 7"/>
        <cdr:cNvSpPr txBox="1"/>
      </cdr:nvSpPr>
      <cdr:spPr>
        <a:xfrm xmlns:a="http://schemas.openxmlformats.org/drawingml/2006/main">
          <a:off x="4275058" y="6202624"/>
          <a:ext cx="667993" cy="35686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algn="ctr"/>
          <a:r>
            <a:rPr lang="ja-JP" altLang="en-US" sz="1400"/>
            <a:t>（年度）</a:t>
          </a:r>
        </a:p>
      </cdr:txBody>
    </cdr:sp>
  </cdr:relSizeAnchor>
  <cdr:relSizeAnchor xmlns:cdr="http://schemas.openxmlformats.org/drawingml/2006/chartDrawing">
    <cdr:from>
      <cdr:x>0</cdr:x>
      <cdr:y>0.30427</cdr:y>
    </cdr:from>
    <cdr:to>
      <cdr:x>0</cdr:x>
      <cdr:y>0.28953</cdr:y>
    </cdr:to>
    <cdr:sp macro="" textlink="">
      <cdr:nvSpPr>
        <cdr:cNvPr id="9" name="テキスト ボックス 1"/>
        <cdr:cNvSpPr txBox="1"/>
      </cdr:nvSpPr>
      <cdr:spPr>
        <a:xfrm xmlns:a="http://schemas.openxmlformats.org/drawingml/2006/main" rot="16200000">
          <a:off x="-542574" y="2391273"/>
          <a:ext cx="1408053" cy="3229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altLang="ja-JP" sz="1400"/>
            <a:t>CO</a:t>
          </a:r>
          <a:r>
            <a:rPr lang="en-US" altLang="ja-JP" sz="1400" baseline="-25000"/>
            <a:t>2</a:t>
          </a:r>
          <a:r>
            <a:rPr lang="ja-JP" altLang="en-US" sz="1400"/>
            <a:t>　排出量（百万トン</a:t>
          </a:r>
          <a:r>
            <a:rPr lang="en-US" altLang="ja-JP" sz="1400"/>
            <a:t>CO</a:t>
          </a:r>
          <a:r>
            <a:rPr lang="en-US" altLang="ja-JP" sz="1400" baseline="-25000"/>
            <a:t>2</a:t>
          </a:r>
          <a:r>
            <a:rPr lang="ja-JP" altLang="en-US" sz="1400"/>
            <a:t>）</a:t>
          </a:r>
        </a:p>
      </cdr:txBody>
    </cdr:sp>
  </cdr:relSizeAnchor>
  <cdr:relSizeAnchor xmlns:cdr="http://schemas.openxmlformats.org/drawingml/2006/chartDrawing">
    <cdr:from>
      <cdr:x>0.34018</cdr:x>
      <cdr:y>0.11423</cdr:y>
    </cdr:from>
    <cdr:to>
      <cdr:x>0.47964</cdr:x>
      <cdr:y>0.16504</cdr:y>
    </cdr:to>
    <cdr:sp macro="" textlink="">
      <cdr:nvSpPr>
        <cdr:cNvPr id="10" name="テキスト ボックス 4"/>
        <cdr:cNvSpPr txBox="1"/>
      </cdr:nvSpPr>
      <cdr:spPr>
        <a:xfrm xmlns:a="http://schemas.openxmlformats.org/drawingml/2006/main">
          <a:off x="3541571" y="656380"/>
          <a:ext cx="1451912" cy="29195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t">
          <a:noAutofit/>
        </a:bodyPr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r>
            <a:rPr kumimoji="1" lang="ja-JP" altLang="en-US" sz="1200">
              <a:solidFill>
                <a:schemeClr val="accent5">
                  <a:lumMod val="75000"/>
                </a:schemeClr>
              </a:solidFill>
            </a:rPr>
            <a:t>産業部門（工場等）</a:t>
          </a:r>
        </a:p>
      </cdr:txBody>
    </cdr:sp>
  </cdr:relSizeAnchor>
  <cdr:relSizeAnchor xmlns:cdr="http://schemas.openxmlformats.org/drawingml/2006/chartDrawing">
    <cdr:from>
      <cdr:x>0.44419</cdr:x>
      <cdr:y>0.79033</cdr:y>
    </cdr:from>
    <cdr:to>
      <cdr:x>0.53556</cdr:x>
      <cdr:y>0.84139</cdr:y>
    </cdr:to>
    <cdr:sp macro="" textlink="">
      <cdr:nvSpPr>
        <cdr:cNvPr id="22" name="テキスト ボックス 1"/>
        <cdr:cNvSpPr txBox="1"/>
      </cdr:nvSpPr>
      <cdr:spPr>
        <a:xfrm xmlns:a="http://schemas.openxmlformats.org/drawingml/2006/main">
          <a:off x="4624389" y="4541183"/>
          <a:ext cx="951210" cy="2933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t">
          <a:no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kumimoji="1" lang="ja-JP" altLang="en-US" sz="1200">
              <a:solidFill>
                <a:schemeClr val="accent2">
                  <a:lumMod val="75000"/>
                </a:schemeClr>
              </a:solidFill>
            </a:rPr>
            <a:t>その他</a:t>
          </a:r>
        </a:p>
      </cdr:txBody>
    </cdr:sp>
  </cdr:relSizeAnchor>
  <cdr:relSizeAnchor xmlns:cdr="http://schemas.openxmlformats.org/drawingml/2006/chartDrawing">
    <cdr:from>
      <cdr:x>0.79066</cdr:x>
      <cdr:y>0.88649</cdr:y>
    </cdr:from>
    <cdr:to>
      <cdr:x>0.80841</cdr:x>
      <cdr:y>0.93259</cdr:y>
    </cdr:to>
    <cdr:sp macro="" textlink="">
      <cdr:nvSpPr>
        <cdr:cNvPr id="11" name="テキスト ボックス 21"/>
        <cdr:cNvSpPr txBox="1"/>
      </cdr:nvSpPr>
      <cdr:spPr>
        <a:xfrm xmlns:a="http://schemas.openxmlformats.org/drawingml/2006/main">
          <a:off x="8227657" y="5087400"/>
          <a:ext cx="184731" cy="2645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0.84761</cdr:x>
      <cdr:y>0.68444</cdr:y>
    </cdr:from>
    <cdr:to>
      <cdr:x>0.97616</cdr:x>
      <cdr:y>0.73534</cdr:y>
    </cdr:to>
    <cdr:sp macro="" textlink="">
      <cdr:nvSpPr>
        <cdr:cNvPr id="12" name="テキスト ボックス 1"/>
        <cdr:cNvSpPr txBox="1"/>
      </cdr:nvSpPr>
      <cdr:spPr>
        <a:xfrm xmlns:a="http://schemas.openxmlformats.org/drawingml/2006/main">
          <a:off x="8820282" y="3927873"/>
          <a:ext cx="1337699" cy="292106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ja-JP" altLang="en-US" sz="1200">
              <a:solidFill>
                <a:schemeClr val="bg2">
                  <a:lumMod val="10000"/>
                </a:schemeClr>
              </a:solidFill>
            </a:rPr>
            <a:t>百万トン（</a:t>
          </a:r>
          <a:r>
            <a:rPr kumimoji="1" lang="en-US" altLang="ja-JP" sz="1200">
              <a:solidFill>
                <a:schemeClr val="bg2">
                  <a:lumMod val="10000"/>
                </a:schemeClr>
              </a:solidFill>
            </a:rPr>
            <a:t>+11.0%</a:t>
          </a:r>
          <a:r>
            <a:rPr kumimoji="1" lang="ja-JP" altLang="en-US" sz="1200">
              <a:solidFill>
                <a:schemeClr val="bg2">
                  <a:lumMod val="10000"/>
                </a:schemeClr>
              </a:solidFill>
            </a:rPr>
            <a:t>）</a:t>
          </a:r>
        </a:p>
      </cdr:txBody>
    </cdr:sp>
  </cdr:relSizeAnchor>
  <cdr:relSizeAnchor xmlns:cdr="http://schemas.openxmlformats.org/drawingml/2006/chartDrawing">
    <cdr:from>
      <cdr:x>0.84761</cdr:x>
      <cdr:y>0.1974</cdr:y>
    </cdr:from>
    <cdr:to>
      <cdr:x>0.96585</cdr:x>
      <cdr:y>0.2483</cdr:y>
    </cdr:to>
    <cdr:sp macro="" textlink="">
      <cdr:nvSpPr>
        <cdr:cNvPr id="34" name="テキスト ボックス 1"/>
        <cdr:cNvSpPr txBox="1"/>
      </cdr:nvSpPr>
      <cdr:spPr>
        <a:xfrm xmlns:a="http://schemas.openxmlformats.org/drawingml/2006/main">
          <a:off x="8820282" y="1132842"/>
          <a:ext cx="1230413" cy="292105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ja-JP" altLang="en-US" sz="1200">
              <a:solidFill>
                <a:schemeClr val="bg2">
                  <a:lumMod val="10000"/>
                </a:schemeClr>
              </a:solidFill>
            </a:rPr>
            <a:t>百万トン（</a:t>
          </a:r>
          <a:r>
            <a:rPr kumimoji="1" lang="en-US" altLang="ja-JP" sz="1200">
              <a:solidFill>
                <a:schemeClr val="bg2">
                  <a:lumMod val="10000"/>
                </a:schemeClr>
              </a:solidFill>
            </a:rPr>
            <a:t>-6.3%</a:t>
          </a:r>
          <a:r>
            <a:rPr kumimoji="1" lang="ja-JP" altLang="en-US" sz="1200">
              <a:solidFill>
                <a:schemeClr val="bg2">
                  <a:lumMod val="10000"/>
                </a:schemeClr>
              </a:solidFill>
            </a:rPr>
            <a:t>）</a:t>
          </a:r>
        </a:p>
      </cdr:txBody>
    </cdr:sp>
  </cdr:relSizeAnchor>
  <cdr:relSizeAnchor xmlns:cdr="http://schemas.openxmlformats.org/drawingml/2006/chartDrawing">
    <cdr:from>
      <cdr:x>0.84761</cdr:x>
      <cdr:y>0.49579</cdr:y>
    </cdr:from>
    <cdr:to>
      <cdr:x>0.97333</cdr:x>
      <cdr:y>0.54668</cdr:y>
    </cdr:to>
    <cdr:sp macro="" textlink="">
      <cdr:nvSpPr>
        <cdr:cNvPr id="35" name="テキスト ボックス 1"/>
        <cdr:cNvSpPr txBox="1"/>
      </cdr:nvSpPr>
      <cdr:spPr>
        <a:xfrm xmlns:a="http://schemas.openxmlformats.org/drawingml/2006/main">
          <a:off x="8820282" y="2845246"/>
          <a:ext cx="1308250" cy="292048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ja-JP" altLang="en-US" sz="1200">
              <a:solidFill>
                <a:schemeClr val="bg2">
                  <a:lumMod val="10000"/>
                </a:schemeClr>
              </a:solidFill>
            </a:rPr>
            <a:t>百万トン（</a:t>
          </a:r>
          <a:r>
            <a:rPr kumimoji="1" lang="en-US" altLang="ja-JP" sz="1200">
              <a:solidFill>
                <a:schemeClr val="bg2">
                  <a:lumMod val="10000"/>
                </a:schemeClr>
              </a:solidFill>
            </a:rPr>
            <a:t>-12.6%</a:t>
          </a:r>
          <a:r>
            <a:rPr kumimoji="1" lang="ja-JP" altLang="en-US" sz="1200">
              <a:solidFill>
                <a:schemeClr val="bg2">
                  <a:lumMod val="10000"/>
                </a:schemeClr>
              </a:solidFill>
            </a:rPr>
            <a:t>）</a:t>
          </a:r>
        </a:p>
      </cdr:txBody>
    </cdr:sp>
  </cdr:relSizeAnchor>
  <cdr:relSizeAnchor xmlns:cdr="http://schemas.openxmlformats.org/drawingml/2006/chartDrawing">
    <cdr:from>
      <cdr:x>0.84761</cdr:x>
      <cdr:y>0.5393</cdr:y>
    </cdr:from>
    <cdr:to>
      <cdr:x>0.97616</cdr:x>
      <cdr:y>0.5902</cdr:y>
    </cdr:to>
    <cdr:sp macro="" textlink="">
      <cdr:nvSpPr>
        <cdr:cNvPr id="37" name="テキスト ボックス 1"/>
        <cdr:cNvSpPr txBox="1"/>
      </cdr:nvSpPr>
      <cdr:spPr>
        <a:xfrm xmlns:a="http://schemas.openxmlformats.org/drawingml/2006/main">
          <a:off x="8820282" y="3094942"/>
          <a:ext cx="1337699" cy="292105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ja-JP" altLang="en-US" sz="1200">
              <a:solidFill>
                <a:schemeClr val="bg2">
                  <a:lumMod val="10000"/>
                </a:schemeClr>
              </a:solidFill>
            </a:rPr>
            <a:t>百万トン（</a:t>
          </a:r>
          <a:r>
            <a:rPr kumimoji="1" lang="en-US" altLang="ja-JP" sz="1200">
              <a:solidFill>
                <a:schemeClr val="bg2">
                  <a:lumMod val="10000"/>
                </a:schemeClr>
              </a:solidFill>
            </a:rPr>
            <a:t>+16.3%</a:t>
          </a:r>
          <a:r>
            <a:rPr kumimoji="1" lang="ja-JP" altLang="en-US" sz="1200">
              <a:solidFill>
                <a:schemeClr val="bg2">
                  <a:lumMod val="10000"/>
                </a:schemeClr>
              </a:solidFill>
            </a:rPr>
            <a:t>）</a:t>
          </a:r>
        </a:p>
      </cdr:txBody>
    </cdr:sp>
  </cdr:relSizeAnchor>
  <cdr:relSizeAnchor xmlns:cdr="http://schemas.openxmlformats.org/drawingml/2006/chartDrawing">
    <cdr:from>
      <cdr:x>0.84761</cdr:x>
      <cdr:y>0.40876</cdr:y>
    </cdr:from>
    <cdr:to>
      <cdr:x>0.97617</cdr:x>
      <cdr:y>0.45966</cdr:y>
    </cdr:to>
    <cdr:sp macro="" textlink="">
      <cdr:nvSpPr>
        <cdr:cNvPr id="38" name="テキスト ボックス 1"/>
        <cdr:cNvSpPr txBox="1"/>
      </cdr:nvSpPr>
      <cdr:spPr>
        <a:xfrm xmlns:a="http://schemas.openxmlformats.org/drawingml/2006/main">
          <a:off x="8820282" y="2345797"/>
          <a:ext cx="1337804" cy="292106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ja-JP" altLang="en-US" sz="1200">
              <a:solidFill>
                <a:schemeClr val="bg2">
                  <a:lumMod val="10000"/>
                </a:schemeClr>
              </a:solidFill>
            </a:rPr>
            <a:t>百万トン（</a:t>
          </a:r>
          <a:r>
            <a:rPr kumimoji="1" lang="en-US" altLang="ja-JP" sz="1200">
              <a:solidFill>
                <a:schemeClr val="bg2">
                  <a:lumMod val="10000"/>
                </a:schemeClr>
              </a:solidFill>
            </a:rPr>
            <a:t>+19.5%</a:t>
          </a:r>
          <a:r>
            <a:rPr kumimoji="1" lang="ja-JP" altLang="en-US" sz="1200">
              <a:solidFill>
                <a:schemeClr val="bg2">
                  <a:lumMod val="10000"/>
                </a:schemeClr>
              </a:solidFill>
            </a:rPr>
            <a:t>）</a:t>
          </a:r>
        </a:p>
      </cdr:txBody>
    </cdr:sp>
  </cdr:relSizeAnchor>
  <cdr:relSizeAnchor xmlns:cdr="http://schemas.openxmlformats.org/drawingml/2006/chartDrawing">
    <cdr:from>
      <cdr:x>0.84761</cdr:x>
      <cdr:y>0.74989</cdr:y>
    </cdr:from>
    <cdr:to>
      <cdr:x>0.97616</cdr:x>
      <cdr:y>0.79948</cdr:y>
    </cdr:to>
    <cdr:sp macro="" textlink="">
      <cdr:nvSpPr>
        <cdr:cNvPr id="39" name="テキスト ボックス 1"/>
        <cdr:cNvSpPr txBox="1"/>
      </cdr:nvSpPr>
      <cdr:spPr>
        <a:xfrm xmlns:a="http://schemas.openxmlformats.org/drawingml/2006/main">
          <a:off x="8820282" y="4303478"/>
          <a:ext cx="1337699" cy="284588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no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ja-JP" altLang="en-US" sz="1200">
              <a:solidFill>
                <a:schemeClr val="bg2">
                  <a:lumMod val="10000"/>
                </a:schemeClr>
              </a:solidFill>
            </a:rPr>
            <a:t>百万トン（</a:t>
          </a:r>
          <a:r>
            <a:rPr kumimoji="1" lang="en-US" altLang="ja-JP" sz="1200">
              <a:solidFill>
                <a:schemeClr val="bg2">
                  <a:lumMod val="10000"/>
                </a:schemeClr>
              </a:solidFill>
            </a:rPr>
            <a:t>-9.0%</a:t>
          </a:r>
          <a:r>
            <a:rPr kumimoji="1" lang="ja-JP" altLang="en-US" sz="1200">
              <a:solidFill>
                <a:schemeClr val="bg2">
                  <a:lumMod val="10000"/>
                </a:schemeClr>
              </a:solidFill>
            </a:rPr>
            <a:t>）</a:t>
          </a:r>
        </a:p>
      </cdr:txBody>
    </cdr:sp>
  </cdr:relSizeAnchor>
  <cdr:relSizeAnchor xmlns:cdr="http://schemas.openxmlformats.org/drawingml/2006/chartDrawing">
    <cdr:from>
      <cdr:x>0.84761</cdr:x>
      <cdr:y>0.77942</cdr:y>
    </cdr:from>
    <cdr:to>
      <cdr:x>0.97616</cdr:x>
      <cdr:y>0.82901</cdr:y>
    </cdr:to>
    <cdr:sp macro="" textlink="">
      <cdr:nvSpPr>
        <cdr:cNvPr id="40" name="テキスト ボックス 1"/>
        <cdr:cNvSpPr txBox="1"/>
      </cdr:nvSpPr>
      <cdr:spPr>
        <a:xfrm xmlns:a="http://schemas.openxmlformats.org/drawingml/2006/main">
          <a:off x="8820282" y="4472946"/>
          <a:ext cx="1337699" cy="284587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no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ja-JP" altLang="en-US" sz="1200">
              <a:solidFill>
                <a:schemeClr val="bg2">
                  <a:lumMod val="10000"/>
                </a:schemeClr>
              </a:solidFill>
            </a:rPr>
            <a:t>百万トン（</a:t>
          </a:r>
          <a:r>
            <a:rPr kumimoji="1" lang="en-US" altLang="ja-JP" sz="1200">
              <a:solidFill>
                <a:schemeClr val="bg2">
                  <a:lumMod val="10000"/>
                </a:schemeClr>
              </a:solidFill>
            </a:rPr>
            <a:t>-8.9%</a:t>
          </a:r>
          <a:r>
            <a:rPr kumimoji="1" lang="ja-JP" altLang="en-US" sz="1200">
              <a:solidFill>
                <a:schemeClr val="bg2">
                  <a:lumMod val="10000"/>
                </a:schemeClr>
              </a:solidFill>
            </a:rPr>
            <a:t>）</a:t>
          </a:r>
        </a:p>
      </cdr:txBody>
    </cdr:sp>
  </cdr:relSizeAnchor>
  <cdr:relSizeAnchor xmlns:cdr="http://schemas.openxmlformats.org/drawingml/2006/chartDrawing">
    <cdr:from>
      <cdr:x>0.84761</cdr:x>
      <cdr:y>0.80833</cdr:y>
    </cdr:from>
    <cdr:to>
      <cdr:x>0.97616</cdr:x>
      <cdr:y>0.85792</cdr:y>
    </cdr:to>
    <cdr:sp macro="" textlink="">
      <cdr:nvSpPr>
        <cdr:cNvPr id="41" name="テキスト ボックス 1"/>
        <cdr:cNvSpPr txBox="1"/>
      </cdr:nvSpPr>
      <cdr:spPr>
        <a:xfrm xmlns:a="http://schemas.openxmlformats.org/drawingml/2006/main">
          <a:off x="8820282" y="4638855"/>
          <a:ext cx="1337699" cy="284587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no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ja-JP" altLang="en-US" sz="1200">
              <a:solidFill>
                <a:schemeClr val="bg2">
                  <a:lumMod val="10000"/>
                </a:schemeClr>
              </a:solidFill>
            </a:rPr>
            <a:t>百万トン（</a:t>
          </a:r>
          <a:r>
            <a:rPr kumimoji="1" lang="en-US" altLang="ja-JP" sz="1200">
              <a:solidFill>
                <a:schemeClr val="bg2">
                  <a:lumMod val="10000"/>
                </a:schemeClr>
              </a:solidFill>
            </a:rPr>
            <a:t>+13.5%</a:t>
          </a:r>
          <a:r>
            <a:rPr kumimoji="1" lang="ja-JP" altLang="en-US" sz="1200">
              <a:solidFill>
                <a:schemeClr val="bg2">
                  <a:lumMod val="10000"/>
                </a:schemeClr>
              </a:solidFill>
            </a:rPr>
            <a:t>）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1162050</xdr:colOff>
      <xdr:row>14</xdr:row>
      <xdr:rowOff>66675</xdr:rowOff>
    </xdr:from>
    <xdr:to>
      <xdr:col>6</xdr:col>
      <xdr:colOff>438150</xdr:colOff>
      <xdr:row>42</xdr:row>
      <xdr:rowOff>28575</xdr:rowOff>
    </xdr:to>
    <xdr:graphicFrame macro="">
      <xdr:nvGraphicFramePr>
        <xdr:cNvPr id="384677" name="Chart 1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0.34651</cdr:x>
      <cdr:y>0.38439</cdr:y>
    </cdr:from>
    <cdr:to>
      <cdr:x>0.65496</cdr:x>
      <cdr:y>0.57165</cdr:y>
    </cdr:to>
    <cdr:sp macro="" textlink="">
      <cdr:nvSpPr>
        <cdr:cNvPr id="334438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950587" y="2138234"/>
          <a:ext cx="1736350" cy="104165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0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lnSpc>
              <a:spcPts val="1400"/>
            </a:lnSpc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二酸化炭素総排出量</a:t>
          </a:r>
        </a:p>
        <a:p xmlns:a="http://schemas.openxmlformats.org/drawingml/2006/main">
          <a:pPr algn="ctr" rtl="1">
            <a:lnSpc>
              <a:spcPts val="1400"/>
            </a:lnSpc>
            <a:defRPr sz="1000"/>
          </a:pPr>
          <a:r>
            <a:rPr lang="en-US" altLang="ja-JP" sz="1200" b="0" i="0" strike="noStrike">
              <a:solidFill>
                <a:sysClr val="windowText" lastClr="000000"/>
              </a:solidFill>
              <a:latin typeface="Arial" panose="020B0604020202020204" pitchFamily="34" charset="0"/>
              <a:ea typeface="ＭＳ ゴシック"/>
              <a:cs typeface="Arial" panose="020B0604020202020204" pitchFamily="34" charset="0"/>
            </a:rPr>
            <a:t>1990</a:t>
          </a:r>
          <a:r>
            <a:rPr lang="ja-JP" altLang="en-US" sz="1200" b="0" i="0" strike="noStrike">
              <a:solidFill>
                <a:sysClr val="windowText" lastClr="000000"/>
              </a:solidFill>
              <a:latin typeface="ＭＳ ゴシック"/>
              <a:ea typeface="ＭＳ ゴシック"/>
            </a:rPr>
            <a:t>年度</a:t>
          </a:r>
        </a:p>
        <a:p xmlns:a="http://schemas.openxmlformats.org/drawingml/2006/main">
          <a:pPr algn="ctr" rtl="1">
            <a:lnSpc>
              <a:spcPts val="1400"/>
            </a:lnSpc>
            <a:defRPr sz="1000"/>
          </a:pPr>
          <a:r>
            <a:rPr lang="en-US" altLang="ja-JP" sz="1200" b="0" i="0" strike="noStrike">
              <a:solidFill>
                <a:sysClr val="windowText" lastClr="000000"/>
              </a:solidFill>
              <a:latin typeface="Arial"/>
              <a:cs typeface="Arial"/>
            </a:rPr>
            <a:t>11</a:t>
          </a:r>
          <a:r>
            <a:rPr lang="ja-JP" altLang="en-US" sz="1200" b="0" i="0" strike="noStrike">
              <a:solidFill>
                <a:sysClr val="windowText" lastClr="000000"/>
              </a:solidFill>
              <a:latin typeface="ＭＳ ゴシック"/>
              <a:ea typeface="ＭＳ ゴシック"/>
            </a:rPr>
            <a:t>億</a:t>
          </a:r>
          <a:r>
            <a:rPr lang="en-US" altLang="ja-JP" sz="1200" b="0" i="0" strike="noStrike">
              <a:solidFill>
                <a:sysClr val="windowText" lastClr="000000"/>
              </a:solidFill>
              <a:latin typeface="Arial"/>
              <a:ea typeface="+mn-ea"/>
              <a:cs typeface="Arial"/>
            </a:rPr>
            <a:t>5</a:t>
          </a:r>
          <a:r>
            <a:rPr lang="en-US" altLang="ja-JP" sz="1200" b="0" i="0" strike="noStrike">
              <a:solidFill>
                <a:sysClr val="windowText" lastClr="000000"/>
              </a:solidFill>
              <a:latin typeface="Arial"/>
              <a:cs typeface="Arial"/>
            </a:rPr>
            <a:t>,400</a:t>
          </a:r>
          <a:r>
            <a:rPr lang="ja-JP" altLang="en-US" sz="12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万トン</a:t>
          </a:r>
        </a:p>
      </cdr:txBody>
    </cdr:sp>
  </cdr:relSizeAnchor>
  <cdr:relSizeAnchor xmlns:cdr="http://schemas.openxmlformats.org/drawingml/2006/chartDrawing">
    <cdr:from>
      <cdr:x>0.76357</cdr:x>
      <cdr:y>0.08562</cdr:y>
    </cdr:from>
    <cdr:to>
      <cdr:x>0.98083</cdr:x>
      <cdr:y>0.2141</cdr:y>
    </cdr:to>
    <cdr:sp macro="" textlink="">
      <cdr:nvSpPr>
        <cdr:cNvPr id="3850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98346" y="476270"/>
          <a:ext cx="1223016" cy="71468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エネルギー転換部門</a:t>
          </a:r>
        </a:p>
        <a:p xmlns:a="http://schemas.openxmlformats.org/drawingml/2006/main">
          <a:pPr algn="ctr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（発電所等）</a:t>
          </a:r>
        </a:p>
        <a:p xmlns:a="http://schemas.openxmlformats.org/drawingml/2006/main">
          <a:pPr algn="ctr" rtl="0">
            <a:defRPr sz="1000"/>
          </a:pPr>
          <a:r>
            <a:rPr lang="en-US" altLang="ja-JP" sz="1000" b="0" i="0" strike="noStrike">
              <a:solidFill>
                <a:srgbClr val="000000"/>
              </a:solidFill>
              <a:latin typeface="Arial"/>
              <a:cs typeface="Arial"/>
            </a:rPr>
            <a:t>6</a:t>
          </a:r>
          <a:r>
            <a:rPr lang="ja-JP" altLang="en-US" sz="10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％</a:t>
          </a:r>
        </a:p>
        <a:p xmlns:a="http://schemas.openxmlformats.org/drawingml/2006/main">
          <a:pPr algn="ctr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（</a:t>
          </a:r>
          <a:r>
            <a:rPr lang="en-US" altLang="ja-JP" sz="1000" b="0" i="0" strike="noStrike">
              <a:solidFill>
                <a:srgbClr val="000000"/>
              </a:solidFill>
              <a:latin typeface="Arial"/>
              <a:cs typeface="Arial"/>
            </a:rPr>
            <a:t>28</a:t>
          </a:r>
          <a:r>
            <a:rPr lang="ja-JP" altLang="en-US" sz="10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％）</a:t>
          </a:r>
        </a:p>
      </cdr:txBody>
    </cdr:sp>
  </cdr:relSizeAnchor>
  <cdr:relSizeAnchor xmlns:cdr="http://schemas.openxmlformats.org/drawingml/2006/chartDrawing">
    <cdr:from>
      <cdr:x>0.05112</cdr:x>
      <cdr:y>0.28254</cdr:y>
    </cdr:from>
    <cdr:to>
      <cdr:x>0.15134</cdr:x>
      <cdr:y>0.38054</cdr:y>
    </cdr:to>
    <cdr:sp macro="" textlink="">
      <cdr:nvSpPr>
        <cdr:cNvPr id="38502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87769" y="1571657"/>
          <a:ext cx="564165" cy="5451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家庭部門</a:t>
          </a:r>
        </a:p>
        <a:p xmlns:a="http://schemas.openxmlformats.org/drawingml/2006/main">
          <a:pPr algn="ctr" rtl="0">
            <a:defRPr sz="1000"/>
          </a:pPr>
          <a:r>
            <a:rPr lang="en-US" altLang="ja-JP" sz="1000" b="0" i="0" strike="noStrike">
              <a:solidFill>
                <a:srgbClr val="000000"/>
              </a:solidFill>
              <a:latin typeface="Arial"/>
              <a:cs typeface="Arial"/>
            </a:rPr>
            <a:t>11</a:t>
          </a:r>
          <a:r>
            <a:rPr lang="ja-JP" altLang="en-US" sz="10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％</a:t>
          </a:r>
        </a:p>
        <a:p xmlns:a="http://schemas.openxmlformats.org/drawingml/2006/main">
          <a:pPr algn="ctr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（</a:t>
          </a:r>
          <a:r>
            <a:rPr lang="en-US" altLang="ja-JP" sz="1000" b="0" i="0" strike="noStrike">
              <a:solidFill>
                <a:srgbClr val="000000"/>
              </a:solidFill>
              <a:latin typeface="Arial"/>
              <a:cs typeface="Arial"/>
            </a:rPr>
            <a:t>5</a:t>
          </a:r>
          <a:r>
            <a:rPr lang="ja-JP" altLang="en-US" sz="10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％）</a:t>
          </a:r>
        </a:p>
      </cdr:txBody>
    </cdr:sp>
  </cdr:relSizeAnchor>
  <cdr:relSizeAnchor xmlns:cdr="http://schemas.openxmlformats.org/drawingml/2006/chartDrawing">
    <cdr:from>
      <cdr:x>0.83731</cdr:x>
      <cdr:y>0.4835</cdr:y>
    </cdr:from>
    <cdr:to>
      <cdr:x>0.95777</cdr:x>
      <cdr:y>0.62021</cdr:y>
    </cdr:to>
    <cdr:sp macro="" textlink="">
      <cdr:nvSpPr>
        <cdr:cNvPr id="38502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13432" y="2689516"/>
          <a:ext cx="678134" cy="76046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産業部門</a:t>
          </a:r>
        </a:p>
        <a:p xmlns:a="http://schemas.openxmlformats.org/drawingml/2006/main">
          <a:pPr algn="ctr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（工場等）</a:t>
          </a:r>
        </a:p>
        <a:p xmlns:a="http://schemas.openxmlformats.org/drawingml/2006/main">
          <a:pPr algn="ctr" rtl="0">
            <a:defRPr sz="1000"/>
          </a:pPr>
          <a:r>
            <a:rPr lang="en-US" altLang="ja-JP" sz="1000" b="0" i="0" strike="noStrike">
              <a:solidFill>
                <a:srgbClr val="000000"/>
              </a:solidFill>
              <a:latin typeface="Arial Unicode MS" panose="020B0604020202020204" pitchFamily="50" charset="-128"/>
              <a:ea typeface="Arial Unicode MS" panose="020B0604020202020204" pitchFamily="50" charset="-128"/>
              <a:cs typeface="Arial Unicode MS" panose="020B0604020202020204" pitchFamily="50" charset="-128"/>
            </a:rPr>
            <a:t>42</a:t>
          </a:r>
          <a:r>
            <a:rPr lang="ja-JP" altLang="en-US" sz="10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％</a:t>
          </a:r>
        </a:p>
        <a:p xmlns:a="http://schemas.openxmlformats.org/drawingml/2006/main">
          <a:pPr algn="ctr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（</a:t>
          </a:r>
          <a:r>
            <a:rPr lang="en-US" altLang="ja-JP" sz="1000" b="0" i="0" strike="noStrike">
              <a:solidFill>
                <a:srgbClr val="000000"/>
              </a:solidFill>
              <a:latin typeface="Arial"/>
              <a:cs typeface="Arial"/>
            </a:rPr>
            <a:t>34</a:t>
          </a:r>
          <a:r>
            <a:rPr lang="ja-JP" altLang="en-US" sz="10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％）</a:t>
          </a:r>
        </a:p>
      </cdr:txBody>
    </cdr:sp>
  </cdr:relSizeAnchor>
  <cdr:relSizeAnchor xmlns:cdr="http://schemas.openxmlformats.org/drawingml/2006/chartDrawing">
    <cdr:from>
      <cdr:x>0.00845</cdr:x>
      <cdr:y>0.50639</cdr:y>
    </cdr:from>
    <cdr:to>
      <cdr:x>0.21981</cdr:x>
      <cdr:y>0.69626</cdr:y>
    </cdr:to>
    <cdr:sp macro="" textlink="">
      <cdr:nvSpPr>
        <cdr:cNvPr id="38502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449" y="2840678"/>
          <a:ext cx="1186843" cy="10651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0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業務その他部門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（商業・ｻｰﾋﾞｽ・事業所等）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en-US" altLang="ja-JP" sz="1000" b="0" i="0" strike="noStrike">
              <a:solidFill>
                <a:srgbClr val="000000"/>
              </a:solidFill>
              <a:latin typeface="Arial"/>
              <a:cs typeface="Arial"/>
            </a:rPr>
            <a:t>14</a:t>
          </a:r>
          <a:r>
            <a:rPr lang="ja-JP" altLang="en-US" sz="10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％</a:t>
          </a:r>
        </a:p>
        <a:p xmlns:a="http://schemas.openxmlformats.org/drawingml/2006/main">
          <a:pPr algn="ctr" rtl="0">
            <a:lnSpc>
              <a:spcPts val="1100"/>
            </a:lnSpc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（</a:t>
          </a:r>
          <a:r>
            <a:rPr lang="en-US" altLang="ja-JP" sz="1000" b="0" i="0" strike="noStrike">
              <a:solidFill>
                <a:srgbClr val="000000"/>
              </a:solidFill>
              <a:latin typeface="Arial"/>
              <a:cs typeface="Arial"/>
            </a:rPr>
            <a:t>7</a:t>
          </a:r>
          <a:r>
            <a:rPr lang="ja-JP" altLang="en-US" sz="10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％）</a:t>
          </a:r>
        </a:p>
      </cdr:txBody>
    </cdr:sp>
  </cdr:relSizeAnchor>
  <cdr:relSizeAnchor xmlns:cdr="http://schemas.openxmlformats.org/drawingml/2006/chartDrawing">
    <cdr:from>
      <cdr:x>0.21137</cdr:x>
      <cdr:y>0.73213</cdr:y>
    </cdr:from>
    <cdr:to>
      <cdr:x>0.43846</cdr:x>
      <cdr:y>0.89183</cdr:y>
    </cdr:to>
    <cdr:sp macro="" textlink="">
      <cdr:nvSpPr>
        <cdr:cNvPr id="385030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9884" y="4072529"/>
          <a:ext cx="1278352" cy="88834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運輸部門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（自動車・船舶等）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en-US" altLang="ja-JP" sz="1000" b="0" i="0" strike="noStrike">
              <a:solidFill>
                <a:srgbClr val="000000"/>
              </a:solidFill>
              <a:latin typeface="Arial"/>
              <a:cs typeface="Arial"/>
            </a:rPr>
            <a:t>19</a:t>
          </a:r>
          <a:r>
            <a:rPr lang="ja-JP" altLang="en-US" sz="10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％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（</a:t>
          </a:r>
          <a:r>
            <a:rPr lang="en-US" altLang="ja-JP" sz="1000" b="0" i="0" strike="noStrike">
              <a:solidFill>
                <a:srgbClr val="000000"/>
              </a:solidFill>
              <a:latin typeface="Arial"/>
              <a:cs typeface="Arial"/>
            </a:rPr>
            <a:t>18</a:t>
          </a:r>
          <a:r>
            <a:rPr lang="ja-JP" altLang="en-US" sz="10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％）</a:t>
          </a:r>
        </a:p>
      </cdr:txBody>
    </cdr:sp>
  </cdr:relSizeAnchor>
  <cdr:relSizeAnchor xmlns:cdr="http://schemas.openxmlformats.org/drawingml/2006/chartDrawing">
    <cdr:from>
      <cdr:x>0.2088</cdr:x>
      <cdr:y>0.01512</cdr:y>
    </cdr:from>
    <cdr:to>
      <cdr:x>0.47735</cdr:x>
      <cdr:y>0.14164</cdr:y>
    </cdr:to>
    <cdr:sp macro="" textlink="">
      <cdr:nvSpPr>
        <cdr:cNvPr id="385031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75415" y="84111"/>
          <a:ext cx="1511696" cy="7037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廃棄物</a:t>
          </a:r>
          <a:endParaRPr lang="en-US" altLang="ja-JP" sz="1000" b="0" i="0" strike="noStrike">
            <a:solidFill>
              <a:srgbClr val="000000"/>
            </a:solidFill>
            <a:latin typeface="ＭＳ ゴシック"/>
            <a:ea typeface="ＭＳ ゴシック"/>
          </a:endParaRPr>
        </a:p>
        <a:p xmlns:a="http://schemas.openxmlformats.org/drawingml/2006/main">
          <a:pPr algn="ctr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（ﾌﾟﾗｽﾁｯｸ、廃油の焼却）</a:t>
          </a:r>
        </a:p>
        <a:p xmlns:a="http://schemas.openxmlformats.org/drawingml/2006/main">
          <a:pPr algn="ctr" rtl="0">
            <a:defRPr sz="1000"/>
          </a:pPr>
          <a:r>
            <a:rPr lang="en-US" altLang="ja-JP" sz="1000" b="0" i="0" strike="noStrike">
              <a:solidFill>
                <a:srgbClr val="000000"/>
              </a:solidFill>
              <a:latin typeface="Arial"/>
              <a:cs typeface="Arial"/>
            </a:rPr>
            <a:t>2</a:t>
          </a:r>
          <a:r>
            <a:rPr lang="ja-JP" altLang="en-US" sz="10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％</a:t>
          </a:r>
        </a:p>
        <a:p xmlns:a="http://schemas.openxmlformats.org/drawingml/2006/main">
          <a:pPr algn="ctr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（</a:t>
          </a:r>
          <a:r>
            <a:rPr lang="en-US" altLang="ja-JP" sz="1000" b="0" i="0" strike="noStrike">
              <a:solidFill>
                <a:srgbClr val="000000"/>
              </a:solidFill>
              <a:latin typeface="Arial"/>
              <a:cs typeface="Arial"/>
            </a:rPr>
            <a:t>2</a:t>
          </a:r>
          <a:r>
            <a:rPr lang="ja-JP" altLang="en-US" sz="10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％）</a:t>
          </a:r>
        </a:p>
      </cdr:txBody>
    </cdr:sp>
  </cdr:relSizeAnchor>
  <cdr:relSizeAnchor xmlns:cdr="http://schemas.openxmlformats.org/drawingml/2006/chartDrawing">
    <cdr:from>
      <cdr:x>0.53554</cdr:x>
      <cdr:y>0.01412</cdr:y>
    </cdr:from>
    <cdr:to>
      <cdr:x>0.79269</cdr:x>
      <cdr:y>0.17062</cdr:y>
    </cdr:to>
    <cdr:sp macro="" textlink="">
      <cdr:nvSpPr>
        <cdr:cNvPr id="385032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14675" y="78569"/>
          <a:ext cx="1447576" cy="8704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その他</a:t>
          </a:r>
          <a:endParaRPr lang="en-US" altLang="ja-JP" sz="1000" b="0" i="0" strike="noStrike">
            <a:solidFill>
              <a:srgbClr val="000000"/>
            </a:solidFill>
            <a:latin typeface="ＭＳ ゴシック"/>
            <a:ea typeface="ＭＳ ゴシック"/>
          </a:endParaRPr>
        </a:p>
        <a:p xmlns:a="http://schemas.openxmlformats.org/drawingml/2006/main">
          <a:pPr algn="ctr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（流動接触分解コーク、</a:t>
          </a:r>
          <a:endParaRPr lang="en-US" altLang="ja-JP" sz="1000" b="0" i="0" strike="noStrike">
            <a:solidFill>
              <a:srgbClr val="000000"/>
            </a:solidFill>
            <a:latin typeface="ＭＳ ゴシック"/>
            <a:ea typeface="ＭＳ ゴシック"/>
          </a:endParaRPr>
        </a:p>
        <a:p xmlns:a="http://schemas.openxmlformats.org/drawingml/2006/main">
          <a:pPr algn="ctr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燃料からの漏出等）</a:t>
          </a:r>
        </a:p>
        <a:p xmlns:a="http://schemas.openxmlformats.org/drawingml/2006/main">
          <a:pPr algn="ctr" rtl="0">
            <a:defRPr sz="1000"/>
          </a:pPr>
          <a:r>
            <a:rPr lang="en-US" altLang="ja-JP" sz="1000" b="0" i="0" strike="noStrike">
              <a:solidFill>
                <a:srgbClr val="000000"/>
              </a:solidFill>
              <a:latin typeface="Arial"/>
              <a:cs typeface="Arial"/>
            </a:rPr>
            <a:t>0.78</a:t>
          </a:r>
          <a:r>
            <a:rPr lang="ja-JP" altLang="en-US" sz="10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％</a:t>
          </a:r>
        </a:p>
        <a:p xmlns:a="http://schemas.openxmlformats.org/drawingml/2006/main">
          <a:pPr algn="ctr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（</a:t>
          </a:r>
          <a:r>
            <a:rPr lang="en-US" altLang="ja-JP" sz="1000" b="0" i="0" strike="noStrike">
              <a:solidFill>
                <a:srgbClr val="000000"/>
              </a:solidFill>
              <a:latin typeface="Arial"/>
              <a:cs typeface="Arial"/>
            </a:rPr>
            <a:t>0.78</a:t>
          </a:r>
          <a:r>
            <a:rPr lang="ja-JP" altLang="en-US" sz="10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％）</a:t>
          </a:r>
        </a:p>
      </cdr:txBody>
    </cdr:sp>
  </cdr:relSizeAnchor>
  <cdr:relSizeAnchor xmlns:cdr="http://schemas.openxmlformats.org/drawingml/2006/chartDrawing">
    <cdr:from>
      <cdr:x>0</cdr:x>
      <cdr:y>0.12407</cdr:y>
    </cdr:from>
    <cdr:to>
      <cdr:x>0.30271</cdr:x>
      <cdr:y>0.25058</cdr:y>
    </cdr:to>
    <cdr:sp macro="" textlink="">
      <cdr:nvSpPr>
        <cdr:cNvPr id="385033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690124"/>
          <a:ext cx="1704038" cy="70378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工業プロセス及び製品の使用</a:t>
          </a:r>
          <a:endParaRPr lang="en-US" altLang="ja-JP" sz="1000" b="0" i="0" strike="noStrike">
            <a:solidFill>
              <a:srgbClr val="000000"/>
            </a:solidFill>
            <a:latin typeface="ＭＳ ゴシック"/>
            <a:ea typeface="ＭＳ ゴシック"/>
          </a:endParaRPr>
        </a:p>
        <a:p xmlns:a="http://schemas.openxmlformats.org/drawingml/2006/main">
          <a:pPr algn="ctr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（石灰石消費等）</a:t>
          </a:r>
        </a:p>
        <a:p xmlns:a="http://schemas.openxmlformats.org/drawingml/2006/main">
          <a:pPr algn="ctr" rtl="0">
            <a:defRPr sz="1000"/>
          </a:pPr>
          <a:r>
            <a:rPr lang="en-US" altLang="ja-JP" sz="1000" b="0" i="0" strike="noStrike">
              <a:solidFill>
                <a:srgbClr val="000000"/>
              </a:solidFill>
              <a:latin typeface="Arial"/>
              <a:cs typeface="Arial"/>
            </a:rPr>
            <a:t>6</a:t>
          </a:r>
          <a:r>
            <a:rPr lang="ja-JP" altLang="en-US" sz="10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％</a:t>
          </a:r>
        </a:p>
        <a:p xmlns:a="http://schemas.openxmlformats.org/drawingml/2006/main">
          <a:pPr algn="ctr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（</a:t>
          </a:r>
          <a:r>
            <a:rPr lang="en-US" altLang="ja-JP" sz="1000" b="0" i="0" strike="noStrike">
              <a:solidFill>
                <a:srgbClr val="000000"/>
              </a:solidFill>
              <a:latin typeface="Arial"/>
              <a:cs typeface="Arial"/>
            </a:rPr>
            <a:t>6</a:t>
          </a:r>
          <a:r>
            <a:rPr lang="ja-JP" altLang="en-US" sz="10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％）</a:t>
          </a:r>
        </a:p>
      </cdr:txBody>
    </cdr:sp>
  </cdr:relSizeAnchor>
  <cdr:relSizeAnchor xmlns:cdr="http://schemas.openxmlformats.org/drawingml/2006/chartDrawing">
    <cdr:from>
      <cdr:x>0.57005</cdr:x>
      <cdr:y>0.15769</cdr:y>
    </cdr:from>
    <cdr:to>
      <cdr:x>0.79617</cdr:x>
      <cdr:y>0.21249</cdr:y>
    </cdr:to>
    <cdr:sp macro="" textlink="">
      <cdr:nvSpPr>
        <cdr:cNvPr id="385034" name="Line 10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3223096" y="795655"/>
          <a:ext cx="1302735" cy="27521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0.49915</cdr:x>
      <cdr:y>0.12329</cdr:y>
    </cdr:from>
    <cdr:to>
      <cdr:x>0.54992</cdr:x>
      <cdr:y>0.20377</cdr:y>
    </cdr:to>
    <cdr:sp macro="" textlink="">
      <cdr:nvSpPr>
        <cdr:cNvPr id="385035" name="Line 1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2809875" y="685799"/>
          <a:ext cx="285750" cy="44767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0.40778</cdr:x>
      <cdr:y>0.12671</cdr:y>
    </cdr:from>
    <cdr:to>
      <cdr:x>0.47208</cdr:x>
      <cdr:y>0.20719</cdr:y>
    </cdr:to>
    <cdr:sp macro="" textlink="">
      <cdr:nvSpPr>
        <cdr:cNvPr id="385036" name="Line 1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2295524" y="704850"/>
          <a:ext cx="361949" cy="44767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0.27411</cdr:x>
      <cdr:y>0.19007</cdr:y>
    </cdr:from>
    <cdr:to>
      <cdr:x>0.41117</cdr:x>
      <cdr:y>0.22432</cdr:y>
    </cdr:to>
    <cdr:sp macro="" textlink="">
      <cdr:nvSpPr>
        <cdr:cNvPr id="385037" name="Line 1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543049" y="1057275"/>
          <a:ext cx="771525" cy="1905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0.19147</cdr:x>
      <cdr:y>0.28694</cdr:y>
    </cdr:from>
    <cdr:to>
      <cdr:x>0.31116</cdr:x>
      <cdr:y>0.32134</cdr:y>
    </cdr:to>
    <cdr:sp macro="" textlink="">
      <cdr:nvSpPr>
        <cdr:cNvPr id="385038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077816" y="1596132"/>
          <a:ext cx="673767" cy="19135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0.12014</cdr:x>
      <cdr:y>0.47945</cdr:y>
    </cdr:from>
    <cdr:to>
      <cdr:x>0.23689</cdr:x>
      <cdr:y>0.52055</cdr:y>
    </cdr:to>
    <cdr:sp macro="" textlink="">
      <cdr:nvSpPr>
        <cdr:cNvPr id="385039" name="Line 1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676274" y="2667000"/>
          <a:ext cx="657225" cy="2286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0.35025</cdr:x>
      <cdr:y>0.71404</cdr:y>
    </cdr:from>
    <cdr:to>
      <cdr:x>0.36887</cdr:x>
      <cdr:y>0.75171</cdr:y>
    </cdr:to>
    <cdr:sp macro="" textlink="">
      <cdr:nvSpPr>
        <cdr:cNvPr id="385040" name="Line 1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971674" y="3971919"/>
          <a:ext cx="104796" cy="20955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0.76451</cdr:x>
      <cdr:y>0.54513</cdr:y>
    </cdr:from>
    <cdr:to>
      <cdr:x>0.84264</cdr:x>
      <cdr:y>0.54966</cdr:y>
    </cdr:to>
    <cdr:sp macro="" textlink="">
      <cdr:nvSpPr>
        <cdr:cNvPr id="385041" name="Line 1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4303624" y="3032354"/>
          <a:ext cx="439826" cy="2517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0.74272</cdr:x>
      <cdr:y>0.87251</cdr:y>
    </cdr:from>
    <cdr:to>
      <cdr:x>0.99154</cdr:x>
      <cdr:y>0.9354</cdr:y>
    </cdr:to>
    <cdr:sp macro="" textlink="">
      <cdr:nvSpPr>
        <cdr:cNvPr id="19" name="テキスト ボックス 18"/>
        <cdr:cNvSpPr txBox="1"/>
      </cdr:nvSpPr>
      <cdr:spPr>
        <a:xfrm xmlns:a="http://schemas.openxmlformats.org/drawingml/2006/main">
          <a:off x="4180974" y="4853424"/>
          <a:ext cx="1400675" cy="349832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chemeClr val="tx1"/>
          </a:solidFill>
        </a:ln>
      </cdr:spPr>
      <cdr:txBody>
        <a:bodyPr xmlns:a="http://schemas.openxmlformats.org/drawingml/2006/main" wrap="none" rtlCol="0" anchor="ctr" anchorCtr="0"/>
        <a:lstStyle xmlns:a="http://schemas.openxmlformats.org/drawingml/2006/main"/>
        <a:p xmlns:a="http://schemas.openxmlformats.org/drawingml/2006/main">
          <a:r>
            <a:rPr lang="ja-JP" altLang="en-US" sz="1100"/>
            <a:t>（　）：電気・熱配分前</a:t>
          </a:r>
        </a:p>
      </cdr:txBody>
    </cdr:sp>
  </cdr:relSizeAnchor>
  <cdr:relSizeAnchor xmlns:cdr="http://schemas.openxmlformats.org/drawingml/2006/chartDrawing">
    <cdr:from>
      <cdr:x>0.38789</cdr:x>
      <cdr:y>0.29336</cdr:y>
    </cdr:from>
    <cdr:to>
      <cdr:x>0.62661</cdr:x>
      <cdr:y>0.33539</cdr:y>
    </cdr:to>
    <cdr:sp macro="" textlink="">
      <cdr:nvSpPr>
        <cdr:cNvPr id="20" name="テキスト ボックス 19"/>
        <cdr:cNvSpPr txBox="1"/>
      </cdr:nvSpPr>
      <cdr:spPr>
        <a:xfrm xmlns:a="http://schemas.openxmlformats.org/drawingml/2006/main">
          <a:off x="2183539" y="1631861"/>
          <a:ext cx="1343821" cy="2337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algn="ctr"/>
          <a:r>
            <a:rPr lang="ja-JP" altLang="en-US" sz="1400">
              <a:latin typeface="HGP創英角ｺﾞｼｯｸUB" pitchFamily="50" charset="-128"/>
              <a:ea typeface="HGP創英角ｺﾞｼｯｸUB" pitchFamily="50" charset="-128"/>
            </a:rPr>
            <a:t>電気・熱配分前</a:t>
          </a:r>
        </a:p>
      </cdr:txBody>
    </cdr:sp>
  </cdr:relSizeAnchor>
  <cdr:relSizeAnchor xmlns:cdr="http://schemas.openxmlformats.org/drawingml/2006/chartDrawing">
    <cdr:from>
      <cdr:x>0.39059</cdr:x>
      <cdr:y>0.22661</cdr:y>
    </cdr:from>
    <cdr:to>
      <cdr:x>0.62931</cdr:x>
      <cdr:y>0.26864</cdr:y>
    </cdr:to>
    <cdr:sp macro="" textlink="">
      <cdr:nvSpPr>
        <cdr:cNvPr id="21" name="テキスト ボックス 1"/>
        <cdr:cNvSpPr txBox="1"/>
      </cdr:nvSpPr>
      <cdr:spPr>
        <a:xfrm xmlns:a="http://schemas.openxmlformats.org/drawingml/2006/main">
          <a:off x="2173942" y="1154206"/>
          <a:ext cx="1374961" cy="25773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ja-JP" altLang="en-US" sz="1400">
              <a:latin typeface="HGP創英角ｺﾞｼｯｸUB" pitchFamily="50" charset="-128"/>
              <a:ea typeface="HGP創英角ｺﾞｼｯｸUB" pitchFamily="50" charset="-128"/>
            </a:rPr>
            <a:t>電気・熱配分後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1200150</xdr:colOff>
      <xdr:row>14</xdr:row>
      <xdr:rowOff>123825</xdr:rowOff>
    </xdr:from>
    <xdr:to>
      <xdr:col>6</xdr:col>
      <xdr:colOff>476250</xdr:colOff>
      <xdr:row>42</xdr:row>
      <xdr:rowOff>85725</xdr:rowOff>
    </xdr:to>
    <xdr:graphicFrame macro="">
      <xdr:nvGraphicFramePr>
        <xdr:cNvPr id="10016834" name="Chart 1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ger-kyoutu\&#20849;&#36890;\Documents%20and%20Settings\AIZAWA\My%20Documents\Inventory\JNGI_2005\JNGI2005_CRF_050524\CRF-2003-v01-JPN-20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58.210.91.234\b16gio\Documents%20and%20Settings\GIO-91-108\&#12487;&#12473;&#12463;&#12488;&#12483;&#12503;\2001&#24180;&#24230;&#29256;\CRF1990-0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&#12458;&#12478;&#12531;&#23652;&#20445;&#35703;&#23550;&#31574;&#23460;\07&#28201;&#26262;&#21270;&#38450;&#27490;&#23550;&#31574;\&#32207;&#25324;&#29677;\2000&#24180;&#65394;&#65437;&#65421;&#65438;&#65437;&#65412;&#65432;&#65411;&#65438;&#65392;&#65408;&#22577;&#21578;\&#65315;&#65330;&#65318;\CRF2000-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IO/AppData/Local/Microsoft/Windows/Temporary%20Internet%20Files/Content.Outlook/5BLVAC1O/CRF-1990-v01-JPN-200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IO/AppData/Local/Microsoft/Windows/Temporary%20Internet%20Files/Content.Outlook/5BLVAC1O/2001&#24180;&#24230;&#29256;/CRF1990-0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wrd2202\jngi2003\Documents%20and%20Settings\&#30456;&#27810;&#26234;&#20043;\My%20Documents\Inventory\JNGI_2002\Jngi2002(&#29694;&#22312;&#20316;&#26989;0719&#30456;&#27810;&#12373;&#12435;&#12408;)\category-2\HFCs-PFCs-SF6\Actual%20Emissions\HFC_CRF200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58.210.91.234\b16gio\Documents%20and%20Settings\GIO-91-108\&#12487;&#12473;&#12463;&#12488;&#12483;&#12503;\2001&#24180;&#24230;&#29256;\Summary1-200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IO/AppData/Local/Microsoft/Windows/Temporary%20Internet%20Files/Content.Outlook/5BLVAC1O/2001&#24180;&#24230;&#29256;/Summary1-200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Table1s1"/>
      <sheetName val="Table1s2"/>
      <sheetName val="Table1.A(a)s1"/>
      <sheetName val="Table1.A(a)s2"/>
      <sheetName val="Table1.A(a)s3"/>
      <sheetName val="Table1.A(a)s4"/>
      <sheetName val="Table1.A(b)"/>
      <sheetName val="Table1.A(c)"/>
      <sheetName val="Table1.A(d)"/>
      <sheetName val="Table1.B.1"/>
      <sheetName val="Table1.B.2"/>
      <sheetName val="Table1.C"/>
      <sheetName val="Table2(I)s1"/>
      <sheetName val="Table2(I)s2"/>
      <sheetName val="Table2(I).A-Gs1"/>
      <sheetName val="Table2(I).A-Gs2"/>
      <sheetName val="Table2(II)s1"/>
      <sheetName val="Table2(II)s2"/>
      <sheetName val="Table2(II).C,E"/>
      <sheetName val="Table2(II).Fs1"/>
      <sheetName val="Table2(II).Fs2"/>
      <sheetName val="Table3"/>
      <sheetName val="Table3.A-D"/>
      <sheetName val="Table4s1"/>
      <sheetName val="Table4s2"/>
      <sheetName val="Table4.A"/>
      <sheetName val="Table4.B(a)"/>
      <sheetName val="Table4.B(b)"/>
      <sheetName val="Table4.C"/>
      <sheetName val="Table4.D"/>
      <sheetName val="Table4.E"/>
      <sheetName val="Table4.F"/>
      <sheetName val="Table5"/>
      <sheetName val="Table5.A"/>
      <sheetName val="Table5.B"/>
      <sheetName val="Table5.C"/>
      <sheetName val="Table5.D"/>
      <sheetName val="Table6"/>
      <sheetName val="Table6.A,C"/>
      <sheetName val="Table6.B"/>
      <sheetName val="Summary1.As1"/>
      <sheetName val="Summary1.As2"/>
      <sheetName val="Summary1.As3"/>
      <sheetName val="Summary1.B"/>
      <sheetName val="Summary2"/>
      <sheetName val="Summary3s1"/>
      <sheetName val="Summary3s2"/>
      <sheetName val="Table7s1"/>
      <sheetName val="Table7s2"/>
      <sheetName val="Table7s3"/>
      <sheetName val="Table8(a)s1(1990)"/>
      <sheetName val="Table8(a)s2(1990)"/>
      <sheetName val="Table8(a)s1(1991)"/>
      <sheetName val="Table8(a)s2(1991)"/>
      <sheetName val="Table8(a)s1(1992)"/>
      <sheetName val="Table8(a)s2(1992)"/>
      <sheetName val="Table8(a)s1(1993)"/>
      <sheetName val="Table8(a)s2(1993)"/>
      <sheetName val="Table8(a)s1(1994)"/>
      <sheetName val="Table8(a)s2(1994)"/>
      <sheetName val="Table8(a)s1(1995)"/>
      <sheetName val="Table8(a)s2(1995)"/>
      <sheetName val="Table8(a)s1(1996)"/>
      <sheetName val="Table8(a)s2(1996)"/>
      <sheetName val="Table8(a)s1(1997)"/>
      <sheetName val="Table8(a)s2(1997)"/>
      <sheetName val="Table8(a)s1(1998)"/>
      <sheetName val="Table8(a)s2(1998)"/>
      <sheetName val="Table8(a)s1(1999)"/>
      <sheetName val="Table8(a)s2(1999)"/>
      <sheetName val="Table8(a)s1(2000)"/>
      <sheetName val="Table8(a)s2(2000)"/>
      <sheetName val="Table8(a)s1(2001)"/>
      <sheetName val="Table8(a)s2(2001)"/>
      <sheetName val="Table8(a)s1(2002)"/>
      <sheetName val="Table8(a)s2(2002)"/>
      <sheetName val="Table8(b)"/>
      <sheetName val="Table9s1"/>
      <sheetName val="Table9s2"/>
      <sheetName val="Table10s1"/>
      <sheetName val="Table10s2"/>
      <sheetName val="Table10s3"/>
      <sheetName val="Table10s4"/>
      <sheetName val="Table10s5"/>
      <sheetName val="Table11"/>
      <sheetName val="Help"/>
    </sheetNames>
    <sheetDataSet>
      <sheetData sheetId="0" refreshError="1">
        <row r="4">
          <cell r="C4" t="str">
            <v>Japan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Table1s1"/>
      <sheetName val="Table1s2"/>
      <sheetName val="Table1.A(a)s1"/>
      <sheetName val="Table1.A(a)s2"/>
      <sheetName val="Table1.A(a)s3"/>
      <sheetName val="Table1.A(a)s4"/>
      <sheetName val="Table1.A(b)"/>
      <sheetName val="Table1.A(c)"/>
      <sheetName val="Table1.A(d)"/>
      <sheetName val="Table1.B.1"/>
      <sheetName val="Table1.B.2"/>
      <sheetName val="Table1.C"/>
      <sheetName val="Table2(I)s1"/>
      <sheetName val="Table2(I)s2"/>
      <sheetName val="Table2(I).A-Gs1"/>
      <sheetName val="Table2(I).A-Gs2"/>
      <sheetName val="Table2(II)s1"/>
      <sheetName val="Table2(II)s2"/>
      <sheetName val="Table2(II).C,E"/>
      <sheetName val="Table2(II).Fs1"/>
      <sheetName val="Table2(II).Fs2"/>
      <sheetName val="Table3"/>
      <sheetName val="Table3.A-D"/>
      <sheetName val="Table4s1"/>
      <sheetName val="Table4s2"/>
      <sheetName val="Table4.A"/>
      <sheetName val="Table4.B(a)"/>
      <sheetName val="Table4.B(b)"/>
      <sheetName val="Table4.C"/>
      <sheetName val="Table4.D"/>
      <sheetName val="Table4.E"/>
      <sheetName val="Table4.F"/>
      <sheetName val="Table5"/>
      <sheetName val="Table5.A"/>
      <sheetName val="Table5.B"/>
      <sheetName val="Table5.C"/>
      <sheetName val="Table5.D"/>
      <sheetName val="Table6"/>
      <sheetName val="Table6.A,C"/>
      <sheetName val="Table6.B"/>
      <sheetName val="Summary1.As1"/>
      <sheetName val="Summary1.As2"/>
      <sheetName val="Summary1.As3"/>
      <sheetName val="Summary1.B"/>
      <sheetName val="Summary2"/>
      <sheetName val="Summary3s1"/>
      <sheetName val="Summary3s2"/>
      <sheetName val="Table7s1"/>
      <sheetName val="Table7s2"/>
      <sheetName val="Table7s3"/>
      <sheetName val="Table8(a)s1"/>
      <sheetName val="Table8(a)s2"/>
      <sheetName val="Table8(b)"/>
      <sheetName val="Table9s1"/>
      <sheetName val="Table9s2"/>
      <sheetName val="Table10s1"/>
      <sheetName val="Table10s2"/>
      <sheetName val="Table10s3"/>
      <sheetName val="Table10s4"/>
      <sheetName val="Table10s5"/>
      <sheetName val="Table11"/>
      <sheetName val="Help"/>
    </sheetNames>
    <sheetDataSet>
      <sheetData sheetId="0" refreshError="1">
        <row r="4">
          <cell r="C4" t="str">
            <v>Japan</v>
          </cell>
        </row>
        <row r="6">
          <cell r="C6">
            <v>1990</v>
          </cell>
        </row>
        <row r="30">
          <cell r="C30">
            <v>2002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Table1s1"/>
      <sheetName val="Table1s2"/>
      <sheetName val="Table1.A(a)s1"/>
      <sheetName val="Table1.A(a)s2"/>
      <sheetName val="Table1.A(a)s3"/>
      <sheetName val="Table1.A(a)s4"/>
      <sheetName val="Table1.A(b)"/>
      <sheetName val="Table1.A(c)"/>
      <sheetName val="Table1.A(d)"/>
      <sheetName val="Table1.B.1"/>
      <sheetName val="Table1.B.2"/>
      <sheetName val="Table1.C"/>
      <sheetName val="Table2(I)s1"/>
      <sheetName val="Table2(I)s2"/>
      <sheetName val="Table2(I).A-Gs1"/>
      <sheetName val="Table2(I).A-Gs2"/>
      <sheetName val="Table2(II)s1"/>
      <sheetName val="Table2(II)s2"/>
      <sheetName val="Table2(II).C,E"/>
      <sheetName val="Table2(II).Fs1"/>
      <sheetName val="Table2(II).Fs2"/>
      <sheetName val="Table3"/>
      <sheetName val="Table3.A-D"/>
      <sheetName val="Table4s1"/>
      <sheetName val="Table4s2"/>
      <sheetName val="Table4.A"/>
      <sheetName val="Table4.B(a)"/>
      <sheetName val="Table4.B(b)"/>
      <sheetName val="Table4.C"/>
      <sheetName val="Table4.D"/>
      <sheetName val="Table4.E"/>
      <sheetName val="Table4.F"/>
      <sheetName val="Table5"/>
      <sheetName val="Table5.A"/>
      <sheetName val="Table5.B"/>
      <sheetName val="Table5.C"/>
      <sheetName val="Table5.D"/>
      <sheetName val="Table6"/>
      <sheetName val="Table6.A,C"/>
      <sheetName val="Table6.B"/>
      <sheetName val="Summary1.As1"/>
      <sheetName val="Summary1.As2"/>
      <sheetName val="Summary1.As3"/>
      <sheetName val="Summary1.B"/>
      <sheetName val="Summary2"/>
      <sheetName val="Summary3s1"/>
      <sheetName val="Summary3s2"/>
      <sheetName val="Table7s1"/>
      <sheetName val="Table7s2"/>
      <sheetName val="Table7s3"/>
      <sheetName val="Table8(a)s1"/>
      <sheetName val="Table8(a)s2"/>
      <sheetName val="Table8(b)"/>
      <sheetName val="Table9s1"/>
      <sheetName val="Table9s2"/>
      <sheetName val="Table10s1"/>
      <sheetName val="Table10s2"/>
      <sheetName val="Table10s3"/>
      <sheetName val="Table10s4"/>
      <sheetName val="Table10s5"/>
      <sheetName val="Table11"/>
      <sheetName val="Help"/>
    </sheetNames>
    <sheetDataSet>
      <sheetData sheetId="0" refreshError="1">
        <row r="4">
          <cell r="C4" t="str">
            <v>Japan</v>
          </cell>
        </row>
        <row r="6">
          <cell r="C6">
            <v>2000</v>
          </cell>
        </row>
        <row r="30">
          <cell r="C30">
            <v>2002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Table1s1"/>
      <sheetName val="Table1s2"/>
      <sheetName val="Table1.A(a)s1"/>
      <sheetName val="Table1.A(a)s2"/>
      <sheetName val="Table1.A(a)s3"/>
      <sheetName val="Table1.A(a)s4"/>
      <sheetName val="Table1.A(b)"/>
      <sheetName val="Table1.A(c)"/>
      <sheetName val="Table1.A(d)"/>
      <sheetName val="Table1.B.1"/>
      <sheetName val="Table1.B.2"/>
      <sheetName val="Table1.C"/>
      <sheetName val="Table2(I)s1"/>
      <sheetName val="Table2(I)s2"/>
      <sheetName val="Table2(I).A-Gs1"/>
      <sheetName val="Table2(I).A-Gs2"/>
      <sheetName val="Table2(II)s1"/>
      <sheetName val="Table2(II)s2"/>
      <sheetName val="Table2(II).C,E"/>
      <sheetName val="Table2(II).Fs1"/>
      <sheetName val="Table2(II).Fs2"/>
      <sheetName val="Table3"/>
      <sheetName val="Table3.A-D"/>
      <sheetName val="Table4s1"/>
      <sheetName val="Table4s2"/>
      <sheetName val="Table4.A"/>
      <sheetName val="Table4.B(a)"/>
      <sheetName val="Table4.B(b)"/>
      <sheetName val="Table4.C"/>
      <sheetName val="Table4.D"/>
      <sheetName val="Table4.E"/>
      <sheetName val="Table4.F"/>
      <sheetName val="Table5"/>
      <sheetName val="Table5.A"/>
      <sheetName val="Table5.B"/>
      <sheetName val="Table5.C"/>
      <sheetName val="Table5.D"/>
      <sheetName val="Table6"/>
      <sheetName val="Table6.A,C"/>
      <sheetName val="Table6.B"/>
      <sheetName val="Summary1.As1"/>
      <sheetName val="Summary1.As2"/>
      <sheetName val="Summary1.As3"/>
      <sheetName val="Summary1.B"/>
      <sheetName val="Summary2"/>
      <sheetName val="Summary3s1"/>
      <sheetName val="Summary3s2"/>
      <sheetName val="Table7s1"/>
      <sheetName val="Table7s2"/>
      <sheetName val="Table7s3"/>
      <sheetName val="Table8(a)s1"/>
      <sheetName val="Table8(a)s2"/>
      <sheetName val="Table8(b)"/>
      <sheetName val="Table9s1"/>
      <sheetName val="Table9s2"/>
      <sheetName val="Table10s1"/>
      <sheetName val="Table10s2"/>
      <sheetName val="Table10s3"/>
      <sheetName val="Table10s4"/>
      <sheetName val="Table10s5"/>
      <sheetName val="Table11"/>
      <sheetName val="Help"/>
      <sheetName val="CRF-1990-v01-JPN-2004"/>
    </sheetNames>
    <sheetDataSet>
      <sheetData sheetId="0" refreshError="1">
        <row r="4">
          <cell r="C4" t="str">
            <v>Japan</v>
          </cell>
        </row>
        <row r="6">
          <cell r="C6">
            <v>1990</v>
          </cell>
        </row>
        <row r="30">
          <cell r="C30">
            <v>2004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Table1s1"/>
      <sheetName val="Table1s2"/>
      <sheetName val="Table1.A(a)s1"/>
      <sheetName val="Table1.A(a)s2"/>
      <sheetName val="Table1.A(a)s3"/>
      <sheetName val="Table1.A(a)s4"/>
      <sheetName val="Table1.A(b)"/>
      <sheetName val="Table1.A(c)"/>
      <sheetName val="Table1.A(d)"/>
      <sheetName val="Table1.B.1"/>
      <sheetName val="Table1.B.2"/>
      <sheetName val="Table1.C"/>
      <sheetName val="Table2(I)s1"/>
      <sheetName val="Table2(I)s2"/>
      <sheetName val="Table2(I).A-Gs1"/>
      <sheetName val="Table2(I).A-Gs2"/>
      <sheetName val="Table2(II)s1"/>
      <sheetName val="Table2(II)s2"/>
      <sheetName val="Table2(II).C,E"/>
      <sheetName val="Table2(II).Fs1"/>
      <sheetName val="Table2(II).Fs2"/>
      <sheetName val="Table3"/>
      <sheetName val="Table3.A-D"/>
      <sheetName val="Table4s1"/>
      <sheetName val="Table4s2"/>
      <sheetName val="Table4.A"/>
      <sheetName val="Table4.B(a)"/>
      <sheetName val="Table4.B(b)"/>
      <sheetName val="Table4.C"/>
      <sheetName val="Table4.D"/>
      <sheetName val="Table4.E"/>
      <sheetName val="Table4.F"/>
      <sheetName val="Table5"/>
      <sheetName val="Table5.A"/>
      <sheetName val="Table5.B"/>
      <sheetName val="Table5.C"/>
      <sheetName val="Table5.D"/>
      <sheetName val="Table6"/>
      <sheetName val="Table6.A,C"/>
      <sheetName val="Table6.B"/>
      <sheetName val="Summary1.As1"/>
      <sheetName val="Summary1.As2"/>
      <sheetName val="Summary1.As3"/>
      <sheetName val="Summary1.B"/>
      <sheetName val="Summary2"/>
      <sheetName val="Summary3s1"/>
      <sheetName val="Summary3s2"/>
      <sheetName val="Table7s1"/>
      <sheetName val="Table7s2"/>
      <sheetName val="Table7s3"/>
      <sheetName val="Table8(a)s1"/>
      <sheetName val="Table8(a)s2"/>
      <sheetName val="Table8(b)"/>
      <sheetName val="Table9s1"/>
      <sheetName val="Table9s2"/>
      <sheetName val="Table10s1"/>
      <sheetName val="Table10s2"/>
      <sheetName val="Table10s3"/>
      <sheetName val="Table10s4"/>
      <sheetName val="Table10s5"/>
      <sheetName val="Table11"/>
      <sheetName val="Help"/>
    </sheetNames>
    <sheetDataSet>
      <sheetData sheetId="0" refreshError="1">
        <row r="4">
          <cell r="C4" t="str">
            <v>Japan</v>
          </cell>
        </row>
        <row r="6">
          <cell r="C6">
            <v>1990</v>
          </cell>
        </row>
        <row r="30">
          <cell r="C30">
            <v>2002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Table1s1"/>
      <sheetName val="Table1s2"/>
      <sheetName val="Table1.A(a)s1"/>
      <sheetName val="Table1.A(a)s2"/>
      <sheetName val="Table1.A(a)s3"/>
      <sheetName val="Table1.A(a)s4"/>
      <sheetName val="Table1.A(b)"/>
      <sheetName val="Table1.A(c)"/>
      <sheetName val="Table1.A(d)"/>
      <sheetName val="Table1.B.1"/>
      <sheetName val="Table1.B.2"/>
      <sheetName val="Table1.C"/>
      <sheetName val="Table2(I)s1"/>
      <sheetName val="Table2(I)s2"/>
      <sheetName val="Table2(I).A-Gs1"/>
      <sheetName val="Table2(I).A-Gs2"/>
      <sheetName val="Table2(II)s1"/>
      <sheetName val="Table2(II)s2"/>
      <sheetName val="Table2(II).C,E"/>
      <sheetName val="Table2(II).Fs1"/>
      <sheetName val="Table2(II).Fs2"/>
      <sheetName val="Table3"/>
      <sheetName val="Table3.A-D"/>
      <sheetName val="Table4s1"/>
      <sheetName val="Table4s2"/>
      <sheetName val="Table4.A"/>
      <sheetName val="Table4.B(a)"/>
      <sheetName val="Table4.B(b)"/>
      <sheetName val="Table4.C"/>
      <sheetName val="Table4.D"/>
      <sheetName val="Table4.E"/>
      <sheetName val="Table4.F"/>
      <sheetName val="Table5"/>
      <sheetName val="Table5.A"/>
      <sheetName val="Table5.B"/>
      <sheetName val="Table5.C"/>
      <sheetName val="Table5.D"/>
      <sheetName val="Table6"/>
      <sheetName val="Table6.A,C"/>
      <sheetName val="Table6.B"/>
      <sheetName val="Summary1.As1"/>
      <sheetName val="Summary1.As2"/>
      <sheetName val="Summary1.As3"/>
      <sheetName val="Summary1.B"/>
      <sheetName val="Summary2"/>
      <sheetName val="Summary3s1"/>
      <sheetName val="Summary3s2"/>
      <sheetName val="Table7s1"/>
      <sheetName val="Table7s2"/>
      <sheetName val="Table7s3"/>
      <sheetName val="Table8(a)s1"/>
      <sheetName val="Table8(a)s2"/>
      <sheetName val="Table8(b)"/>
      <sheetName val="Table9s1"/>
      <sheetName val="Table9s2"/>
      <sheetName val="Table10s1"/>
      <sheetName val="Table10s2"/>
      <sheetName val="Table10s3"/>
      <sheetName val="Table10s4"/>
      <sheetName val="Table10s5"/>
      <sheetName val="Table11"/>
      <sheetName val="Help"/>
    </sheetNames>
    <sheetDataSet>
      <sheetData sheetId="0" refreshError="1">
        <row r="3">
          <cell r="M3" t="str">
            <v>C2F6</v>
          </cell>
        </row>
        <row r="4">
          <cell r="M4" t="str">
            <v>C3F8</v>
          </cell>
        </row>
        <row r="5">
          <cell r="M5" t="str">
            <v>C4F10</v>
          </cell>
        </row>
        <row r="6">
          <cell r="M6" t="str">
            <v>C5F12</v>
          </cell>
        </row>
        <row r="7">
          <cell r="M7" t="str">
            <v>C6F14</v>
          </cell>
        </row>
        <row r="8">
          <cell r="M8" t="str">
            <v>c-C4F8</v>
          </cell>
        </row>
        <row r="9">
          <cell r="M9" t="str">
            <v>CF4</v>
          </cell>
        </row>
        <row r="10">
          <cell r="M10" t="str">
            <v>HFC-125</v>
          </cell>
        </row>
        <row r="11">
          <cell r="M11" t="str">
            <v>HFC-134</v>
          </cell>
        </row>
        <row r="12">
          <cell r="M12" t="str">
            <v>HFC-134a</v>
          </cell>
        </row>
        <row r="13">
          <cell r="M13" t="str">
            <v>HFC-143</v>
          </cell>
        </row>
        <row r="14">
          <cell r="M14" t="str">
            <v>HFC-143a</v>
          </cell>
        </row>
        <row r="15">
          <cell r="M15" t="str">
            <v>HFC-152a</v>
          </cell>
        </row>
        <row r="16">
          <cell r="M16" t="str">
            <v>HFC-227ea</v>
          </cell>
        </row>
        <row r="17">
          <cell r="M17" t="str">
            <v>HFC-23</v>
          </cell>
        </row>
        <row r="18">
          <cell r="M18" t="str">
            <v>HFC-236fa</v>
          </cell>
        </row>
        <row r="19">
          <cell r="M19" t="str">
            <v>HFC-245ca</v>
          </cell>
        </row>
        <row r="20">
          <cell r="M20" t="str">
            <v>HFC-32</v>
          </cell>
        </row>
        <row r="21">
          <cell r="M21" t="str">
            <v>HFC-41</v>
          </cell>
        </row>
        <row r="22">
          <cell r="M22" t="str">
            <v>HFC-43-10 mee</v>
          </cell>
        </row>
        <row r="23">
          <cell r="M23" t="str">
            <v>SF6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SB1A_1990"/>
      <sheetName val="SB1A_1991"/>
      <sheetName val="SB1A_1992"/>
      <sheetName val="SB1A_1993"/>
      <sheetName val="SB1A_1994"/>
      <sheetName val="SB1A_1995"/>
      <sheetName val="SB1A_1996"/>
      <sheetName val="SB1A_1997"/>
      <sheetName val="SB1A_1998"/>
      <sheetName val="SB1A_1999"/>
      <sheetName val="SB1A_2000"/>
      <sheetName val="SB1A_2001"/>
      <sheetName val="F1990"/>
      <sheetName val="F1991"/>
      <sheetName val="F1992"/>
      <sheetName val="F1993"/>
      <sheetName val="F1994"/>
      <sheetName val="F1995"/>
      <sheetName val="F1996"/>
      <sheetName val="F1997"/>
      <sheetName val="F1998"/>
      <sheetName val="F1999"/>
      <sheetName val="F2000"/>
      <sheetName val="F2001"/>
      <sheetName val="S2_1990"/>
      <sheetName val="S2_1991"/>
      <sheetName val="S2_1992"/>
      <sheetName val="S2_1993"/>
      <sheetName val="S2_1994"/>
      <sheetName val="S2_1995"/>
      <sheetName val="S2_1996"/>
      <sheetName val="S2_1997"/>
      <sheetName val="S2_1998"/>
      <sheetName val="S2_1999"/>
      <sheetName val="S2_2000"/>
      <sheetName val="S2_2001"/>
      <sheetName val="Input"/>
      <sheetName val="Total_J"/>
      <sheetName val="Total_E"/>
      <sheetName val="CO2-capita_J"/>
      <sheetName val="CO2-capita_E"/>
      <sheetName val="CO2-GDP_J"/>
      <sheetName val="CO2-GDP_E"/>
      <sheetName val="CO2-Sector_J"/>
      <sheetName val="CO2-Sector_E"/>
      <sheetName val="CO2-Source_J"/>
      <sheetName val="CO2-Source_E"/>
      <sheetName val="Allocated_CO2-Sector_J"/>
      <sheetName val="AllocatedCO2-Sector_E"/>
      <sheetName val="CO2-Share-1990_J"/>
      <sheetName val="CO2-Share-1990_E"/>
      <sheetName val="CO2-Share-2000_J"/>
      <sheetName val="CO2-Share-2000_E"/>
      <sheetName val="CO2_LUCF_J"/>
      <sheetName val="CO2_LUCF_E"/>
      <sheetName val="CH4_J"/>
      <sheetName val="CH4_E"/>
      <sheetName val="N2O_J"/>
      <sheetName val="N2O_E"/>
      <sheetName val="HFC_J"/>
      <sheetName val="HFC_E"/>
      <sheetName val="PFC_J"/>
      <sheetName val="PFC_E"/>
      <sheetName val="SF6_J"/>
      <sheetName val="SF6_E"/>
    </sheetNames>
    <sheetDataSet>
      <sheetData sheetId="0" refreshError="1">
        <row r="15">
          <cell r="B15" t="str">
            <v>b.  Petroleum Refining</v>
          </cell>
          <cell r="I15">
            <v>14321.946527989665</v>
          </cell>
          <cell r="J15">
            <v>-0.12149199999999999</v>
          </cell>
        </row>
        <row r="16">
          <cell r="B16" t="str">
            <v>c.  Manufacture of Solid Fuels and Other Energy Industries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SB1A_1990"/>
      <sheetName val="SB1A_1991"/>
      <sheetName val="SB1A_1992"/>
      <sheetName val="SB1A_1993"/>
      <sheetName val="SB1A_1994"/>
      <sheetName val="SB1A_1995"/>
      <sheetName val="SB1A_1996"/>
      <sheetName val="SB1A_1997"/>
      <sheetName val="SB1A_1998"/>
      <sheetName val="SB1A_1999"/>
      <sheetName val="SB1A_2000"/>
      <sheetName val="SB1A_2001"/>
      <sheetName val="F1990"/>
      <sheetName val="F1991"/>
      <sheetName val="F1992"/>
      <sheetName val="F1993"/>
      <sheetName val="F1994"/>
      <sheetName val="F1995"/>
      <sheetName val="F1996"/>
      <sheetName val="F1997"/>
      <sheetName val="F1998"/>
      <sheetName val="F1999"/>
      <sheetName val="F2000"/>
      <sheetName val="F2001"/>
      <sheetName val="S2_1990"/>
      <sheetName val="S2_1991"/>
      <sheetName val="S2_1992"/>
      <sheetName val="S2_1993"/>
      <sheetName val="S2_1994"/>
      <sheetName val="S2_1995"/>
      <sheetName val="S2_1996"/>
      <sheetName val="S2_1997"/>
      <sheetName val="S2_1998"/>
      <sheetName val="S2_1999"/>
      <sheetName val="S2_2000"/>
      <sheetName val="S2_2001"/>
      <sheetName val="Input"/>
      <sheetName val="Total_J"/>
      <sheetName val="Total_E"/>
      <sheetName val="CO2-capita_J"/>
      <sheetName val="CO2-capita_E"/>
      <sheetName val="CO2-GDP_J"/>
      <sheetName val="CO2-GDP_E"/>
      <sheetName val="CO2-Sector_J"/>
      <sheetName val="CO2-Sector_E"/>
      <sheetName val="CO2-Source_J"/>
      <sheetName val="CO2-Source_E"/>
      <sheetName val="Allocated_CO2-Sector_J"/>
      <sheetName val="AllocatedCO2-Sector_E"/>
      <sheetName val="CO2-Share-1990_J"/>
      <sheetName val="CO2-Share-1990_E"/>
      <sheetName val="CO2-Share-2000_J"/>
      <sheetName val="CO2-Share-2000_E"/>
      <sheetName val="CO2_LUCF_J"/>
      <sheetName val="CO2_LUCF_E"/>
      <sheetName val="CH4_J"/>
      <sheetName val="CH4_E"/>
      <sheetName val="N2O_J"/>
      <sheetName val="N2O_E"/>
      <sheetName val="HFC_J"/>
      <sheetName val="HFC_E"/>
      <sheetName val="PFC_J"/>
      <sheetName val="PFC_E"/>
      <sheetName val="SF6_J"/>
      <sheetName val="SF6_E"/>
    </sheetNames>
    <sheetDataSet>
      <sheetData sheetId="0" refreshError="1">
        <row r="15">
          <cell r="B15" t="str">
            <v>b.  Petroleum Refining</v>
          </cell>
          <cell r="I15">
            <v>14321.946527989665</v>
          </cell>
          <cell r="J15">
            <v>-0.12149199999999999</v>
          </cell>
        </row>
        <row r="16">
          <cell r="B16" t="str">
            <v>c.  Manufacture of Solid Fuels and Other Energy Industries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38100" cap="flat" cmpd="dbl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38100" cap="flat" cmpd="dbl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-gio.nies.go.jp/aboutghg/nir/nir-j.html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C19"/>
  <sheetViews>
    <sheetView tabSelected="1" zoomScaleNormal="100" zoomScaleSheetLayoutView="100" workbookViewId="0">
      <selection activeCell="B7" sqref="B7"/>
    </sheetView>
  </sheetViews>
  <sheetFormatPr defaultColWidth="9" defaultRowHeight="13.2"/>
  <cols>
    <col min="1" max="1" width="9" style="320"/>
    <col min="2" max="2" width="36.109375" style="320" bestFit="1" customWidth="1"/>
    <col min="3" max="3" width="73" style="320" customWidth="1"/>
    <col min="4" max="16384" width="9" style="320"/>
  </cols>
  <sheetData>
    <row r="2" spans="2:3" ht="30" customHeight="1">
      <c r="B2" s="321" t="s">
        <v>176</v>
      </c>
    </row>
    <row r="3" spans="2:3">
      <c r="C3" s="546">
        <v>41977</v>
      </c>
    </row>
    <row r="4" spans="2:3">
      <c r="C4" s="322" t="s">
        <v>88</v>
      </c>
    </row>
    <row r="5" spans="2:3">
      <c r="C5" s="323" t="s">
        <v>89</v>
      </c>
    </row>
    <row r="7" spans="2:3" s="324" customFormat="1" ht="16.5" customHeight="1">
      <c r="B7" s="331" t="s">
        <v>55</v>
      </c>
      <c r="C7" s="331" t="s">
        <v>56</v>
      </c>
    </row>
    <row r="8" spans="2:3" s="324" customFormat="1" ht="16.5" customHeight="1">
      <c r="B8" s="326" t="s">
        <v>134</v>
      </c>
      <c r="C8" s="326" t="s">
        <v>57</v>
      </c>
    </row>
    <row r="9" spans="2:3" s="324" customFormat="1" ht="16.5" customHeight="1">
      <c r="B9" s="579" t="s">
        <v>217</v>
      </c>
      <c r="C9" s="327" t="s">
        <v>123</v>
      </c>
    </row>
    <row r="10" spans="2:3" s="324" customFormat="1" ht="16.5" customHeight="1">
      <c r="B10" s="579" t="s">
        <v>124</v>
      </c>
      <c r="C10" s="327" t="s">
        <v>128</v>
      </c>
    </row>
    <row r="11" spans="2:3" s="324" customFormat="1" ht="16.5" customHeight="1">
      <c r="B11" s="579" t="s">
        <v>84</v>
      </c>
      <c r="C11" s="327" t="s">
        <v>130</v>
      </c>
    </row>
    <row r="12" spans="2:3" s="324" customFormat="1" ht="16.5" customHeight="1">
      <c r="B12" s="579" t="s">
        <v>85</v>
      </c>
      <c r="C12" s="327" t="s">
        <v>131</v>
      </c>
    </row>
    <row r="13" spans="2:3" s="324" customFormat="1" ht="16.5" customHeight="1">
      <c r="B13" s="579" t="s">
        <v>167</v>
      </c>
      <c r="C13" s="326" t="s">
        <v>169</v>
      </c>
    </row>
    <row r="14" spans="2:3" s="324" customFormat="1" ht="16.5" customHeight="1">
      <c r="B14" s="579" t="s">
        <v>168</v>
      </c>
      <c r="C14" s="326" t="s">
        <v>170</v>
      </c>
    </row>
    <row r="15" spans="2:3" s="324" customFormat="1" ht="16.5" customHeight="1">
      <c r="B15" s="579" t="s">
        <v>171</v>
      </c>
      <c r="C15" s="326" t="s">
        <v>143</v>
      </c>
    </row>
    <row r="16" spans="2:3" s="324" customFormat="1" ht="16.5" customHeight="1">
      <c r="B16" s="579" t="s">
        <v>172</v>
      </c>
      <c r="C16" s="327" t="s">
        <v>132</v>
      </c>
    </row>
    <row r="17" spans="2:3" s="324" customFormat="1" ht="16.5" customHeight="1">
      <c r="B17" s="579" t="s">
        <v>173</v>
      </c>
      <c r="C17" s="327" t="s">
        <v>133</v>
      </c>
    </row>
    <row r="18" spans="2:3" s="324" customFormat="1" ht="16.5" customHeight="1">
      <c r="B18" s="579" t="s">
        <v>174</v>
      </c>
      <c r="C18" s="327" t="s">
        <v>175</v>
      </c>
    </row>
    <row r="19" spans="2:3">
      <c r="B19" s="324"/>
      <c r="C19" s="324"/>
    </row>
  </sheetData>
  <phoneticPr fontId="9"/>
  <hyperlinks>
    <hyperlink ref="C5" r:id="rId1"/>
    <hyperlink ref="B9" location="'0.1)  計量単位'!A1" display="0.1) 計量単位"/>
    <hyperlink ref="B10" location="'1) Total'!A1" display="1) Total"/>
    <hyperlink ref="B11" location="'2) CO2-Sector'!A1" display="2) CO2-Sector"/>
    <hyperlink ref="B12" location="'3) Allocated_CO2-Sector'!A1" display="3) Allocated_CO2-Sector"/>
    <hyperlink ref="B13" location="'4) CO2-Share-1990'!A1" display="4) CO2-Share-1990"/>
    <hyperlink ref="B14" location="'5) CO2-Share-2005'!A1" display="5) CO2-Share-2005"/>
    <hyperlink ref="B15" location="'6) CO2-Share-2013'!A1" display="6) CO2-Share-2013"/>
    <hyperlink ref="B16" location="'7) CH4'!A1" display="7) CH4"/>
    <hyperlink ref="B17" location="'8) N2O'!A1" display="8) N2O"/>
    <hyperlink ref="B18" location="'9) F-gas'!A1" display="9) F-gas"/>
  </hyperlinks>
  <pageMargins left="0.78700000000000003" right="0.78700000000000003" top="0.98399999999999999" bottom="0.98399999999999999" header="0.51200000000000001" footer="0.51200000000000001"/>
  <pageSetup paperSize="9" orientation="portrait" verticalDpi="0" r:id="rId2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E66"/>
  <sheetViews>
    <sheetView zoomScaleNormal="100" workbookViewId="0">
      <pane xSplit="25" topLeftCell="AV1" activePane="topRight" state="frozen"/>
      <selection pane="topRight" activeCell="BF5" sqref="BF5"/>
    </sheetView>
  </sheetViews>
  <sheetFormatPr defaultColWidth="9.6640625" defaultRowHeight="13.8"/>
  <cols>
    <col min="1" max="1" width="1.6640625" style="39" customWidth="1"/>
    <col min="2" max="23" width="1.6640625" style="39" hidden="1" customWidth="1"/>
    <col min="24" max="24" width="1.6640625" style="39" customWidth="1"/>
    <col min="25" max="25" width="43.77734375" style="39" customWidth="1"/>
    <col min="26" max="48" width="9.6640625" style="39" customWidth="1"/>
    <col min="49" max="49" width="8.44140625" style="39" bestFit="1" customWidth="1"/>
    <col min="50" max="50" width="10.109375" style="39" bestFit="1" customWidth="1"/>
    <col min="51" max="57" width="7.6640625" style="39" hidden="1" customWidth="1"/>
    <col min="58" max="58" width="7.6640625" style="39" customWidth="1"/>
    <col min="59" max="16384" width="9.6640625" style="39"/>
  </cols>
  <sheetData>
    <row r="1" spans="1:57" ht="30" customHeight="1">
      <c r="A1" s="297" t="s">
        <v>127</v>
      </c>
      <c r="AC1" s="122"/>
      <c r="AD1" s="121"/>
    </row>
    <row r="2" spans="1:57" ht="9.9" customHeight="1">
      <c r="Y2" s="300"/>
      <c r="Z2" s="120"/>
    </row>
    <row r="3" spans="1:57" ht="9.9" customHeight="1">
      <c r="Y3" s="300"/>
    </row>
    <row r="4" spans="1:57" ht="16.2">
      <c r="Y4" s="302" t="s">
        <v>120</v>
      </c>
    </row>
    <row r="5" spans="1:57">
      <c r="Y5" s="232"/>
      <c r="Z5" s="231"/>
      <c r="AA5" s="232">
        <v>1990</v>
      </c>
      <c r="AB5" s="232">
        <f t="shared" ref="AB5:BE5" si="0">AA5+1</f>
        <v>1991</v>
      </c>
      <c r="AC5" s="232">
        <f t="shared" si="0"/>
        <v>1992</v>
      </c>
      <c r="AD5" s="232">
        <f t="shared" si="0"/>
        <v>1993</v>
      </c>
      <c r="AE5" s="232">
        <f t="shared" si="0"/>
        <v>1994</v>
      </c>
      <c r="AF5" s="232">
        <f t="shared" si="0"/>
        <v>1995</v>
      </c>
      <c r="AG5" s="232">
        <f t="shared" si="0"/>
        <v>1996</v>
      </c>
      <c r="AH5" s="232">
        <f t="shared" si="0"/>
        <v>1997</v>
      </c>
      <c r="AI5" s="232">
        <f t="shared" si="0"/>
        <v>1998</v>
      </c>
      <c r="AJ5" s="232">
        <f t="shared" si="0"/>
        <v>1999</v>
      </c>
      <c r="AK5" s="232">
        <f t="shared" si="0"/>
        <v>2000</v>
      </c>
      <c r="AL5" s="232">
        <f t="shared" si="0"/>
        <v>2001</v>
      </c>
      <c r="AM5" s="232">
        <f t="shared" si="0"/>
        <v>2002</v>
      </c>
      <c r="AN5" s="232">
        <f t="shared" si="0"/>
        <v>2003</v>
      </c>
      <c r="AO5" s="232">
        <f t="shared" si="0"/>
        <v>2004</v>
      </c>
      <c r="AP5" s="232">
        <f t="shared" si="0"/>
        <v>2005</v>
      </c>
      <c r="AQ5" s="232">
        <f t="shared" si="0"/>
        <v>2006</v>
      </c>
      <c r="AR5" s="232">
        <f t="shared" si="0"/>
        <v>2007</v>
      </c>
      <c r="AS5" s="233">
        <v>2008</v>
      </c>
      <c r="AT5" s="233">
        <v>2009</v>
      </c>
      <c r="AU5" s="233">
        <v>2010</v>
      </c>
      <c r="AV5" s="233">
        <v>2011</v>
      </c>
      <c r="AW5" s="233">
        <v>2012</v>
      </c>
      <c r="AX5" s="233">
        <v>2013</v>
      </c>
      <c r="AY5" s="40">
        <f t="shared" si="0"/>
        <v>2014</v>
      </c>
      <c r="AZ5" s="40">
        <f t="shared" si="0"/>
        <v>2015</v>
      </c>
      <c r="BA5" s="40">
        <f t="shared" si="0"/>
        <v>2016</v>
      </c>
      <c r="BB5" s="40">
        <f t="shared" si="0"/>
        <v>2017</v>
      </c>
      <c r="BC5" s="40">
        <f t="shared" si="0"/>
        <v>2018</v>
      </c>
      <c r="BD5" s="40">
        <f t="shared" si="0"/>
        <v>2019</v>
      </c>
      <c r="BE5" s="40">
        <f t="shared" si="0"/>
        <v>2020</v>
      </c>
    </row>
    <row r="6" spans="1:57">
      <c r="Y6" s="477" t="s">
        <v>4</v>
      </c>
      <c r="Z6" s="478"/>
      <c r="AA6" s="478">
        <v>7003.0388588965234</v>
      </c>
      <c r="AB6" s="478">
        <v>7320.6784052454213</v>
      </c>
      <c r="AC6" s="478">
        <v>7476.6003832989754</v>
      </c>
      <c r="AD6" s="478">
        <v>7634.2397442553838</v>
      </c>
      <c r="AE6" s="478">
        <v>7918.1173495441053</v>
      </c>
      <c r="AF6" s="478">
        <v>8484.902137875446</v>
      </c>
      <c r="AG6" s="478">
        <v>8634.0728238197898</v>
      </c>
      <c r="AH6" s="478">
        <v>8796.8787201260147</v>
      </c>
      <c r="AI6" s="478">
        <v>8570.4446895966994</v>
      </c>
      <c r="AJ6" s="478">
        <v>8681.2850748862184</v>
      </c>
      <c r="AK6" s="478">
        <v>8636.9989516811238</v>
      </c>
      <c r="AL6" s="478">
        <v>8591.0843864989038</v>
      </c>
      <c r="AM6" s="478">
        <v>8375.9062322519076</v>
      </c>
      <c r="AN6" s="478">
        <v>8075.4744615963382</v>
      </c>
      <c r="AO6" s="478">
        <v>7820.8646116758327</v>
      </c>
      <c r="AP6" s="478">
        <v>7757.529585596898</v>
      </c>
      <c r="AQ6" s="478">
        <v>7546.3183356465097</v>
      </c>
      <c r="AR6" s="478">
        <v>7516.0394463014927</v>
      </c>
      <c r="AS6" s="478">
        <v>7203.7828801542446</v>
      </c>
      <c r="AT6" s="478">
        <v>6897.5866174149314</v>
      </c>
      <c r="AU6" s="478">
        <v>6849.992232599323</v>
      </c>
      <c r="AV6" s="478">
        <v>6860.0096799726525</v>
      </c>
      <c r="AW6" s="478">
        <v>6847.7354781527083</v>
      </c>
      <c r="AX6" s="478">
        <v>6922.5522274145851</v>
      </c>
      <c r="AY6" s="41"/>
      <c r="AZ6" s="41"/>
      <c r="BA6" s="41"/>
      <c r="BB6" s="41"/>
      <c r="BC6" s="41"/>
      <c r="BD6" s="41"/>
      <c r="BE6" s="41"/>
    </row>
    <row r="7" spans="1:57">
      <c r="Y7" s="482" t="s">
        <v>185</v>
      </c>
      <c r="Z7" s="426"/>
      <c r="AA7" s="529">
        <v>9895.758615814806</v>
      </c>
      <c r="AB7" s="529">
        <v>9415.2495624956919</v>
      </c>
      <c r="AC7" s="529">
        <v>9380.0804222426723</v>
      </c>
      <c r="AD7" s="529">
        <v>9109.6758698893082</v>
      </c>
      <c r="AE7" s="529">
        <v>10184.790427212323</v>
      </c>
      <c r="AF7" s="529">
        <v>10085.734334040295</v>
      </c>
      <c r="AG7" s="529">
        <v>11086.039105593025</v>
      </c>
      <c r="AH7" s="529">
        <v>11686.195775922752</v>
      </c>
      <c r="AI7" s="529">
        <v>10393.338222230408</v>
      </c>
      <c r="AJ7" s="529">
        <v>4181.3395017867424</v>
      </c>
      <c r="AK7" s="529">
        <v>6676.2504773469418</v>
      </c>
      <c r="AL7" s="529">
        <v>3314.9468536531995</v>
      </c>
      <c r="AM7" s="529">
        <v>3167.0753164553798</v>
      </c>
      <c r="AN7" s="529">
        <v>3196.080592395062</v>
      </c>
      <c r="AO7" s="529">
        <v>3522.7023625817474</v>
      </c>
      <c r="AP7" s="529">
        <v>2981.7039066914222</v>
      </c>
      <c r="AQ7" s="529">
        <v>3176.5249719849212</v>
      </c>
      <c r="AR7" s="529">
        <v>2382.181934605298</v>
      </c>
      <c r="AS7" s="529">
        <v>2474.5720693282615</v>
      </c>
      <c r="AT7" s="529">
        <v>2634.062373044711</v>
      </c>
      <c r="AU7" s="529">
        <v>2090.2447602646444</v>
      </c>
      <c r="AV7" s="529">
        <v>1754.6464974578469</v>
      </c>
      <c r="AW7" s="529">
        <v>1506.7675182498024</v>
      </c>
      <c r="AX7" s="529">
        <v>1464.6630578501847</v>
      </c>
      <c r="AY7" s="41"/>
      <c r="AZ7" s="41"/>
      <c r="BA7" s="41"/>
      <c r="BB7" s="41"/>
      <c r="BC7" s="41"/>
      <c r="BD7" s="41"/>
      <c r="BE7" s="41"/>
    </row>
    <row r="8" spans="1:57">
      <c r="Y8" s="609" t="s">
        <v>1</v>
      </c>
      <c r="Z8" s="610"/>
      <c r="AA8" s="610">
        <v>11180.943966244244</v>
      </c>
      <c r="AB8" s="610">
        <v>11061.081743453491</v>
      </c>
      <c r="AC8" s="610">
        <v>10981.683956987097</v>
      </c>
      <c r="AD8" s="610">
        <v>10995.770958338677</v>
      </c>
      <c r="AE8" s="610">
        <v>10776.166292683543</v>
      </c>
      <c r="AF8" s="610">
        <v>10460.632272864912</v>
      </c>
      <c r="AG8" s="610">
        <v>10303.346356866607</v>
      </c>
      <c r="AH8" s="610">
        <v>10191.153859966791</v>
      </c>
      <c r="AI8" s="610">
        <v>10069.100681609945</v>
      </c>
      <c r="AJ8" s="610">
        <v>10011.741611395968</v>
      </c>
      <c r="AK8" s="610">
        <v>10061.205374772764</v>
      </c>
      <c r="AL8" s="610">
        <v>9980.2181529600839</v>
      </c>
      <c r="AM8" s="610">
        <v>10034.947832363627</v>
      </c>
      <c r="AN8" s="610">
        <v>10098.753381031978</v>
      </c>
      <c r="AO8" s="610">
        <v>10040.885678602483</v>
      </c>
      <c r="AP8" s="610">
        <v>10107.929291051594</v>
      </c>
      <c r="AQ8" s="610">
        <v>10221.077110340782</v>
      </c>
      <c r="AR8" s="610">
        <v>10566.617417925743</v>
      </c>
      <c r="AS8" s="610">
        <v>10072.836080874577</v>
      </c>
      <c r="AT8" s="610">
        <v>9983.7636853596923</v>
      </c>
      <c r="AU8" s="610">
        <v>10223.574941154164</v>
      </c>
      <c r="AV8" s="610">
        <v>10161.665127062701</v>
      </c>
      <c r="AW8" s="610">
        <v>10128.606064959631</v>
      </c>
      <c r="AX8" s="610">
        <v>10041.585263532163</v>
      </c>
      <c r="AY8" s="41"/>
      <c r="AZ8" s="41"/>
      <c r="BA8" s="41"/>
      <c r="BB8" s="41"/>
      <c r="BC8" s="41"/>
      <c r="BD8" s="41"/>
      <c r="BE8" s="41"/>
    </row>
    <row r="9" spans="1:57">
      <c r="Y9" s="615" t="s">
        <v>2</v>
      </c>
      <c r="Z9" s="616"/>
      <c r="AA9" s="616">
        <v>3043.8945392865903</v>
      </c>
      <c r="AB9" s="616">
        <v>3122.207555705605</v>
      </c>
      <c r="AC9" s="616">
        <v>3243.1757663924768</v>
      </c>
      <c r="AD9" s="616">
        <v>3279.2927717687667</v>
      </c>
      <c r="AE9" s="616">
        <v>3435.1987293937004</v>
      </c>
      <c r="AF9" s="616">
        <v>3606.440738190598</v>
      </c>
      <c r="AG9" s="616">
        <v>3740.5041215765814</v>
      </c>
      <c r="AH9" s="616">
        <v>3843.3695752914409</v>
      </c>
      <c r="AI9" s="616">
        <v>3855.7784711347717</v>
      </c>
      <c r="AJ9" s="616">
        <v>3904.6416382220182</v>
      </c>
      <c r="AK9" s="616">
        <v>3887.0480798869421</v>
      </c>
      <c r="AL9" s="616">
        <v>3854.0977944792635</v>
      </c>
      <c r="AM9" s="616">
        <v>3614.4893365589728</v>
      </c>
      <c r="AN9" s="616">
        <v>3631.2107979561188</v>
      </c>
      <c r="AO9" s="616">
        <v>3614.432136291528</v>
      </c>
      <c r="AP9" s="616">
        <v>3696.1761325958064</v>
      </c>
      <c r="AQ9" s="616">
        <v>3591.9474028064656</v>
      </c>
      <c r="AR9" s="616">
        <v>3394.3161222540643</v>
      </c>
      <c r="AS9" s="616">
        <v>3348.6968662857839</v>
      </c>
      <c r="AT9" s="616">
        <v>3250.8328204939903</v>
      </c>
      <c r="AU9" s="616">
        <v>3147.2657583290038</v>
      </c>
      <c r="AV9" s="616">
        <v>3164.9678530484766</v>
      </c>
      <c r="AW9" s="616">
        <v>3166.7248362239638</v>
      </c>
      <c r="AX9" s="616">
        <v>3167.2770891671098</v>
      </c>
      <c r="AY9" s="41"/>
      <c r="AZ9" s="41"/>
      <c r="BA9" s="41"/>
      <c r="BB9" s="41"/>
      <c r="BC9" s="41"/>
      <c r="BD9" s="41"/>
      <c r="BE9" s="41"/>
    </row>
    <row r="10" spans="1:57" ht="14.4" thickBot="1">
      <c r="Y10" s="607" t="s">
        <v>228</v>
      </c>
      <c r="Z10" s="608"/>
      <c r="AA10" s="608">
        <v>131.12093333964043</v>
      </c>
      <c r="AB10" s="608">
        <v>136.791621770116</v>
      </c>
      <c r="AC10" s="608">
        <v>141.8179548969178</v>
      </c>
      <c r="AD10" s="608">
        <v>148.19585100617724</v>
      </c>
      <c r="AE10" s="608">
        <v>152.98005091023398</v>
      </c>
      <c r="AF10" s="608">
        <v>156.77923720973095</v>
      </c>
      <c r="AG10" s="608">
        <v>159.77748069378853</v>
      </c>
      <c r="AH10" s="608">
        <v>175.33691241345736</v>
      </c>
      <c r="AI10" s="608">
        <v>177.53048613577732</v>
      </c>
      <c r="AJ10" s="608">
        <v>190.36422860392634</v>
      </c>
      <c r="AK10" s="608">
        <v>187.41361588951665</v>
      </c>
      <c r="AL10" s="608">
        <v>194.8781468285955</v>
      </c>
      <c r="AM10" s="608">
        <v>182.61389706558862</v>
      </c>
      <c r="AN10" s="608">
        <v>175.65591396092594</v>
      </c>
      <c r="AO10" s="608">
        <v>182.21478774368987</v>
      </c>
      <c r="AP10" s="608">
        <v>154.24954621732599</v>
      </c>
      <c r="AQ10" s="608">
        <v>179.70814883853654</v>
      </c>
      <c r="AR10" s="608">
        <v>187.74184020380625</v>
      </c>
      <c r="AS10" s="608">
        <v>186.41331991777767</v>
      </c>
      <c r="AT10" s="608">
        <v>191.55570454802091</v>
      </c>
      <c r="AU10" s="608">
        <v>197.308086806202</v>
      </c>
      <c r="AV10" s="608">
        <v>180.59155157935402</v>
      </c>
      <c r="AW10" s="608">
        <v>178.67445208568373</v>
      </c>
      <c r="AX10" s="608">
        <v>202.06043494556957</v>
      </c>
      <c r="AY10" s="43"/>
      <c r="AZ10" s="43"/>
      <c r="BA10" s="43"/>
      <c r="BB10" s="43"/>
      <c r="BC10" s="43"/>
      <c r="BD10" s="43"/>
      <c r="BE10" s="43"/>
    </row>
    <row r="11" spans="1:57" ht="14.4" thickTop="1">
      <c r="Y11" s="31" t="s">
        <v>5</v>
      </c>
      <c r="Z11" s="43"/>
      <c r="AA11" s="43">
        <f>SUM(AA6:AA10)</f>
        <v>31254.756913581801</v>
      </c>
      <c r="AB11" s="43">
        <f t="shared" ref="AB11:BE11" si="1">SUM(AB6:AB10)</f>
        <v>31056.008888670327</v>
      </c>
      <c r="AC11" s="43">
        <f t="shared" si="1"/>
        <v>31223.358483818138</v>
      </c>
      <c r="AD11" s="43">
        <f t="shared" si="1"/>
        <v>31167.175195258314</v>
      </c>
      <c r="AE11" s="43">
        <f t="shared" si="1"/>
        <v>32467.252849743909</v>
      </c>
      <c r="AF11" s="43">
        <f t="shared" si="1"/>
        <v>32794.488720180983</v>
      </c>
      <c r="AG11" s="43">
        <f t="shared" si="1"/>
        <v>33923.73988854979</v>
      </c>
      <c r="AH11" s="43">
        <f t="shared" si="1"/>
        <v>34692.934843720454</v>
      </c>
      <c r="AI11" s="43">
        <f t="shared" si="1"/>
        <v>33066.192550707601</v>
      </c>
      <c r="AJ11" s="43">
        <f t="shared" si="1"/>
        <v>26969.372054894873</v>
      </c>
      <c r="AK11" s="43">
        <f t="shared" si="1"/>
        <v>29448.916499577288</v>
      </c>
      <c r="AL11" s="43">
        <f t="shared" si="1"/>
        <v>25935.225334420047</v>
      </c>
      <c r="AM11" s="43">
        <f t="shared" si="1"/>
        <v>25375.032614695476</v>
      </c>
      <c r="AN11" s="43">
        <f t="shared" si="1"/>
        <v>25177.175146940423</v>
      </c>
      <c r="AO11" s="43">
        <f t="shared" si="1"/>
        <v>25181.099576895282</v>
      </c>
      <c r="AP11" s="43">
        <f t="shared" si="1"/>
        <v>24697.588462153046</v>
      </c>
      <c r="AQ11" s="43">
        <f t="shared" si="1"/>
        <v>24715.575969617217</v>
      </c>
      <c r="AR11" s="43">
        <f t="shared" si="1"/>
        <v>24046.896761290405</v>
      </c>
      <c r="AS11" s="43">
        <f t="shared" si="1"/>
        <v>23286.301216560645</v>
      </c>
      <c r="AT11" s="43">
        <f t="shared" si="1"/>
        <v>22957.801200861344</v>
      </c>
      <c r="AU11" s="43">
        <f t="shared" si="1"/>
        <v>22508.385779153337</v>
      </c>
      <c r="AV11" s="43">
        <f t="shared" si="1"/>
        <v>22121.880709121029</v>
      </c>
      <c r="AW11" s="43">
        <f t="shared" si="1"/>
        <v>21828.508349671789</v>
      </c>
      <c r="AX11" s="43">
        <f t="shared" si="1"/>
        <v>21798.138072909613</v>
      </c>
      <c r="AY11" s="43">
        <f t="shared" si="1"/>
        <v>0</v>
      </c>
      <c r="AZ11" s="43">
        <f t="shared" si="1"/>
        <v>0</v>
      </c>
      <c r="BA11" s="43">
        <f t="shared" si="1"/>
        <v>0</v>
      </c>
      <c r="BB11" s="43">
        <f t="shared" si="1"/>
        <v>0</v>
      </c>
      <c r="BC11" s="43">
        <f t="shared" si="1"/>
        <v>0</v>
      </c>
      <c r="BD11" s="43">
        <f t="shared" si="1"/>
        <v>0</v>
      </c>
      <c r="BE11" s="43">
        <f t="shared" si="1"/>
        <v>0</v>
      </c>
    </row>
    <row r="12" spans="1:57">
      <c r="Z12" s="122"/>
      <c r="AA12" s="447"/>
      <c r="AB12" s="447"/>
      <c r="AC12" s="447"/>
      <c r="AD12" s="447"/>
      <c r="AE12" s="447"/>
      <c r="AF12" s="447"/>
      <c r="AG12" s="447"/>
      <c r="AH12" s="447"/>
      <c r="AI12" s="447"/>
      <c r="AJ12" s="447"/>
      <c r="AK12" s="447"/>
      <c r="AL12" s="447"/>
      <c r="AM12" s="447"/>
      <c r="AN12" s="447"/>
      <c r="AO12" s="447"/>
      <c r="AP12" s="447"/>
      <c r="AQ12" s="447"/>
      <c r="AR12" s="447"/>
      <c r="AS12" s="447"/>
      <c r="AT12" s="447"/>
      <c r="AU12" s="447"/>
      <c r="AV12" s="447"/>
      <c r="AW12" s="447"/>
      <c r="AX12" s="447"/>
    </row>
    <row r="13" spans="1:57">
      <c r="Z13" s="121"/>
    </row>
    <row r="14" spans="1:57">
      <c r="Y14" s="37" t="s">
        <v>68</v>
      </c>
      <c r="Z14" s="121"/>
    </row>
    <row r="15" spans="1:57">
      <c r="Y15" s="232"/>
      <c r="Z15" s="231"/>
      <c r="AA15" s="232">
        <v>1990</v>
      </c>
      <c r="AB15" s="232">
        <f t="shared" ref="AB15:AP15" si="2">AA15+1</f>
        <v>1991</v>
      </c>
      <c r="AC15" s="232">
        <f t="shared" si="2"/>
        <v>1992</v>
      </c>
      <c r="AD15" s="232">
        <f t="shared" si="2"/>
        <v>1993</v>
      </c>
      <c r="AE15" s="232">
        <f t="shared" si="2"/>
        <v>1994</v>
      </c>
      <c r="AF15" s="232">
        <f t="shared" si="2"/>
        <v>1995</v>
      </c>
      <c r="AG15" s="232">
        <f t="shared" si="2"/>
        <v>1996</v>
      </c>
      <c r="AH15" s="232">
        <f t="shared" si="2"/>
        <v>1997</v>
      </c>
      <c r="AI15" s="232">
        <f t="shared" si="2"/>
        <v>1998</v>
      </c>
      <c r="AJ15" s="232">
        <f t="shared" si="2"/>
        <v>1999</v>
      </c>
      <c r="AK15" s="232">
        <f t="shared" si="2"/>
        <v>2000</v>
      </c>
      <c r="AL15" s="232">
        <f t="shared" si="2"/>
        <v>2001</v>
      </c>
      <c r="AM15" s="232">
        <f t="shared" si="2"/>
        <v>2002</v>
      </c>
      <c r="AN15" s="232">
        <f t="shared" si="2"/>
        <v>2003</v>
      </c>
      <c r="AO15" s="232">
        <f t="shared" si="2"/>
        <v>2004</v>
      </c>
      <c r="AP15" s="232">
        <f t="shared" si="2"/>
        <v>2005</v>
      </c>
      <c r="AQ15" s="232">
        <f>AP15+1</f>
        <v>2006</v>
      </c>
      <c r="AR15" s="232">
        <f>AQ15+1</f>
        <v>2007</v>
      </c>
      <c r="AS15" s="233">
        <v>2008</v>
      </c>
      <c r="AT15" s="233">
        <v>2009</v>
      </c>
      <c r="AU15" s="233">
        <v>2010</v>
      </c>
      <c r="AV15" s="233">
        <v>2011</v>
      </c>
      <c r="AW15" s="233">
        <v>2012</v>
      </c>
      <c r="AX15" s="233">
        <v>2013</v>
      </c>
    </row>
    <row r="16" spans="1:57">
      <c r="Y16" s="29" t="s">
        <v>4</v>
      </c>
      <c r="Z16" s="261"/>
      <c r="AA16" s="261">
        <f t="shared" ref="AA16:BE16" si="3">AA6/AA$11</f>
        <v>0.2240631363174462</v>
      </c>
      <c r="AB16" s="261">
        <f t="shared" si="3"/>
        <v>0.23572502286074851</v>
      </c>
      <c r="AC16" s="261">
        <f t="shared" si="3"/>
        <v>0.23945535478426541</v>
      </c>
      <c r="AD16" s="261">
        <f t="shared" si="3"/>
        <v>0.2449448721749039</v>
      </c>
      <c r="AE16" s="261">
        <f t="shared" si="3"/>
        <v>0.24388011471708365</v>
      </c>
      <c r="AF16" s="261">
        <f t="shared" si="3"/>
        <v>0.25872951428738178</v>
      </c>
      <c r="AG16" s="261">
        <f t="shared" si="3"/>
        <v>0.25451417951515515</v>
      </c>
      <c r="AH16" s="261">
        <f t="shared" si="3"/>
        <v>0.25356398240024602</v>
      </c>
      <c r="AI16" s="261">
        <f t="shared" si="3"/>
        <v>0.2591905516927529</v>
      </c>
      <c r="AJ16" s="261">
        <f t="shared" si="3"/>
        <v>0.32189422346266999</v>
      </c>
      <c r="AK16" s="261">
        <f t="shared" si="3"/>
        <v>0.29328749503585638</v>
      </c>
      <c r="AL16" s="261">
        <f t="shared" si="3"/>
        <v>0.33125158064839361</v>
      </c>
      <c r="AM16" s="261">
        <f t="shared" si="3"/>
        <v>0.33008455040964785</v>
      </c>
      <c r="AN16" s="261">
        <f t="shared" si="3"/>
        <v>0.32074585073447703</v>
      </c>
      <c r="AO16" s="261">
        <f t="shared" si="3"/>
        <v>0.31058471405481453</v>
      </c>
      <c r="AP16" s="261">
        <f t="shared" si="3"/>
        <v>0.31410069033600801</v>
      </c>
      <c r="AQ16" s="261">
        <f t="shared" si="3"/>
        <v>0.30532642026725076</v>
      </c>
      <c r="AR16" s="261">
        <f t="shared" si="3"/>
        <v>0.31255756287025233</v>
      </c>
      <c r="AS16" s="261">
        <f t="shared" si="3"/>
        <v>0.30935711142614147</v>
      </c>
      <c r="AT16" s="261">
        <f t="shared" si="3"/>
        <v>0.30044630829698726</v>
      </c>
      <c r="AU16" s="261">
        <f t="shared" si="3"/>
        <v>0.30433067478981995</v>
      </c>
      <c r="AV16" s="261">
        <f t="shared" si="3"/>
        <v>0.3101006541972815</v>
      </c>
      <c r="AW16" s="261">
        <f t="shared" si="3"/>
        <v>0.3137060658684756</v>
      </c>
      <c r="AX16" s="261">
        <f t="shared" si="3"/>
        <v>0.31757539126783613</v>
      </c>
      <c r="AY16" s="261" t="e">
        <f t="shared" si="3"/>
        <v>#DIV/0!</v>
      </c>
      <c r="AZ16" s="261" t="e">
        <f t="shared" si="3"/>
        <v>#DIV/0!</v>
      </c>
      <c r="BA16" s="261" t="e">
        <f t="shared" si="3"/>
        <v>#DIV/0!</v>
      </c>
      <c r="BB16" s="261" t="e">
        <f t="shared" si="3"/>
        <v>#DIV/0!</v>
      </c>
      <c r="BC16" s="261" t="e">
        <f t="shared" si="3"/>
        <v>#DIV/0!</v>
      </c>
      <c r="BD16" s="261" t="e">
        <f t="shared" si="3"/>
        <v>#DIV/0!</v>
      </c>
      <c r="BE16" s="261" t="e">
        <f t="shared" si="3"/>
        <v>#DIV/0!</v>
      </c>
    </row>
    <row r="17" spans="25:57">
      <c r="Y17" s="29" t="s">
        <v>185</v>
      </c>
      <c r="Z17" s="261"/>
      <c r="AA17" s="261">
        <f t="shared" ref="AA17:BE17" si="4">AA7/AA$11</f>
        <v>0.31661608001547403</v>
      </c>
      <c r="AB17" s="261">
        <f t="shared" si="4"/>
        <v>0.30316997899657699</v>
      </c>
      <c r="AC17" s="261">
        <f t="shared" si="4"/>
        <v>0.30041868901143376</v>
      </c>
      <c r="AD17" s="261">
        <f t="shared" si="4"/>
        <v>0.2922842963091255</v>
      </c>
      <c r="AE17" s="261">
        <f t="shared" si="4"/>
        <v>0.31369424676447971</v>
      </c>
      <c r="AF17" s="261">
        <f t="shared" si="4"/>
        <v>0.30754357599829762</v>
      </c>
      <c r="AG17" s="261">
        <f t="shared" si="4"/>
        <v>0.32679295213364351</v>
      </c>
      <c r="AH17" s="261">
        <f t="shared" si="4"/>
        <v>0.33684656050475348</v>
      </c>
      <c r="AI17" s="261">
        <f t="shared" si="4"/>
        <v>0.31431917074492433</v>
      </c>
      <c r="AJ17" s="261">
        <f t="shared" si="4"/>
        <v>0.15504029879805228</v>
      </c>
      <c r="AK17" s="261">
        <f t="shared" si="4"/>
        <v>0.22670614986608328</v>
      </c>
      <c r="AL17" s="261">
        <f t="shared" si="4"/>
        <v>0.12781638913519497</v>
      </c>
      <c r="AM17" s="261">
        <f t="shared" si="4"/>
        <v>0.12481068948936946</v>
      </c>
      <c r="AN17" s="261">
        <f t="shared" si="4"/>
        <v>0.12694357384185953</v>
      </c>
      <c r="AO17" s="261">
        <f t="shared" si="4"/>
        <v>0.13989469966649015</v>
      </c>
      <c r="AP17" s="261">
        <f t="shared" si="4"/>
        <v>0.12072854445933577</v>
      </c>
      <c r="AQ17" s="261">
        <f t="shared" si="4"/>
        <v>0.12852320236800524</v>
      </c>
      <c r="AR17" s="261">
        <f t="shared" si="4"/>
        <v>9.9064006397699744E-2</v>
      </c>
      <c r="AS17" s="261">
        <f t="shared" si="4"/>
        <v>0.10626728763468912</v>
      </c>
      <c r="AT17" s="261">
        <f t="shared" si="4"/>
        <v>0.11473495871834123</v>
      </c>
      <c r="AU17" s="261">
        <f t="shared" si="4"/>
        <v>9.286515615884694E-2</v>
      </c>
      <c r="AV17" s="261">
        <f t="shared" si="4"/>
        <v>7.9317238915152091E-2</v>
      </c>
      <c r="AW17" s="261">
        <f t="shared" si="4"/>
        <v>6.9027507244784223E-2</v>
      </c>
      <c r="AX17" s="261">
        <f t="shared" si="4"/>
        <v>6.7192117645609617E-2</v>
      </c>
      <c r="AY17" s="261" t="e">
        <f t="shared" si="4"/>
        <v>#DIV/0!</v>
      </c>
      <c r="AZ17" s="261" t="e">
        <f t="shared" si="4"/>
        <v>#DIV/0!</v>
      </c>
      <c r="BA17" s="261" t="e">
        <f t="shared" si="4"/>
        <v>#DIV/0!</v>
      </c>
      <c r="BB17" s="261" t="e">
        <f t="shared" si="4"/>
        <v>#DIV/0!</v>
      </c>
      <c r="BC17" s="261" t="e">
        <f t="shared" si="4"/>
        <v>#DIV/0!</v>
      </c>
      <c r="BD17" s="261" t="e">
        <f t="shared" si="4"/>
        <v>#DIV/0!</v>
      </c>
      <c r="BE17" s="261" t="e">
        <f t="shared" si="4"/>
        <v>#DIV/0!</v>
      </c>
    </row>
    <row r="18" spans="25:57">
      <c r="Y18" s="29" t="s">
        <v>1</v>
      </c>
      <c r="Z18" s="261"/>
      <c r="AA18" s="261">
        <f t="shared" ref="AA18:BE18" si="5">AA8/AA$11</f>
        <v>0.35773575194198831</v>
      </c>
      <c r="AB18" s="261">
        <f t="shared" si="5"/>
        <v>0.35616559046931273</v>
      </c>
      <c r="AC18" s="261">
        <f t="shared" si="5"/>
        <v>0.35171373261074657</v>
      </c>
      <c r="AD18" s="261">
        <f t="shared" si="5"/>
        <v>0.35279972886383176</v>
      </c>
      <c r="AE18" s="261">
        <f t="shared" si="5"/>
        <v>0.33190878028870691</v>
      </c>
      <c r="AF18" s="261">
        <f t="shared" si="5"/>
        <v>0.31897531204466306</v>
      </c>
      <c r="AG18" s="261">
        <f t="shared" si="5"/>
        <v>0.30372082767750125</v>
      </c>
      <c r="AH18" s="261">
        <f t="shared" si="5"/>
        <v>0.29375300492375112</v>
      </c>
      <c r="AI18" s="261">
        <f t="shared" si="5"/>
        <v>0.30451345936393487</v>
      </c>
      <c r="AJ18" s="261">
        <f t="shared" si="5"/>
        <v>0.37122635228649536</v>
      </c>
      <c r="AK18" s="261">
        <f t="shared" si="5"/>
        <v>0.34164942451846009</v>
      </c>
      <c r="AL18" s="261">
        <f t="shared" si="5"/>
        <v>0.38481324238640002</v>
      </c>
      <c r="AM18" s="261">
        <f t="shared" si="5"/>
        <v>0.39546541613318259</v>
      </c>
      <c r="AN18" s="261">
        <f t="shared" si="5"/>
        <v>0.40110748414359731</v>
      </c>
      <c r="AO18" s="261">
        <f t="shared" si="5"/>
        <v>0.39874691126734663</v>
      </c>
      <c r="AP18" s="261">
        <f t="shared" si="5"/>
        <v>0.40926786461524922</v>
      </c>
      <c r="AQ18" s="261">
        <f t="shared" si="5"/>
        <v>0.41354800401599062</v>
      </c>
      <c r="AR18" s="261">
        <f t="shared" si="5"/>
        <v>0.43941709081295682</v>
      </c>
      <c r="AS18" s="261">
        <f t="shared" si="5"/>
        <v>0.43256487954862594</v>
      </c>
      <c r="AT18" s="261">
        <f t="shared" si="5"/>
        <v>0.43487455954558557</v>
      </c>
      <c r="AU18" s="261">
        <f t="shared" si="5"/>
        <v>0.45421182316072456</v>
      </c>
      <c r="AV18" s="261">
        <f t="shared" si="5"/>
        <v>0.45934906080896482</v>
      </c>
      <c r="AW18" s="261">
        <f t="shared" si="5"/>
        <v>0.46400816321065402</v>
      </c>
      <c r="AX18" s="261">
        <f t="shared" si="5"/>
        <v>0.46066252218173115</v>
      </c>
      <c r="AY18" s="261" t="e">
        <f t="shared" si="5"/>
        <v>#DIV/0!</v>
      </c>
      <c r="AZ18" s="261" t="e">
        <f t="shared" si="5"/>
        <v>#DIV/0!</v>
      </c>
      <c r="BA18" s="261" t="e">
        <f t="shared" si="5"/>
        <v>#DIV/0!</v>
      </c>
      <c r="BB18" s="261" t="e">
        <f t="shared" si="5"/>
        <v>#DIV/0!</v>
      </c>
      <c r="BC18" s="261" t="e">
        <f t="shared" si="5"/>
        <v>#DIV/0!</v>
      </c>
      <c r="BD18" s="261" t="e">
        <f t="shared" si="5"/>
        <v>#DIV/0!</v>
      </c>
      <c r="BE18" s="261" t="e">
        <f t="shared" si="5"/>
        <v>#DIV/0!</v>
      </c>
    </row>
    <row r="19" spans="25:57" ht="14.4" thickBot="1">
      <c r="Y19" s="540" t="s">
        <v>2</v>
      </c>
      <c r="Z19" s="541"/>
      <c r="AA19" s="541">
        <f t="shared" ref="AA19:BE19" si="6">AA9/AA$11</f>
        <v>9.7389800461505471E-2</v>
      </c>
      <c r="AB19" s="541">
        <f t="shared" si="6"/>
        <v>0.1005347328080084</v>
      </c>
      <c r="AC19" s="541">
        <f t="shared" si="6"/>
        <v>0.10387017681244283</v>
      </c>
      <c r="AD19" s="541">
        <f t="shared" si="6"/>
        <v>0.10521623314350506</v>
      </c>
      <c r="AE19" s="541">
        <f t="shared" si="6"/>
        <v>0.10580503208237392</v>
      </c>
      <c r="AF19" s="541">
        <f t="shared" si="6"/>
        <v>0.10997093959788665</v>
      </c>
      <c r="AG19" s="541">
        <f t="shared" si="6"/>
        <v>0.11026213895830235</v>
      </c>
      <c r="AH19" s="541">
        <f t="shared" si="6"/>
        <v>0.11078248619220246</v>
      </c>
      <c r="AI19" s="541">
        <f t="shared" si="6"/>
        <v>0.11660787570936285</v>
      </c>
      <c r="AJ19" s="541">
        <f t="shared" si="6"/>
        <v>0.14478059149001712</v>
      </c>
      <c r="AK19" s="541">
        <f t="shared" si="6"/>
        <v>0.13199290642637862</v>
      </c>
      <c r="AL19" s="541">
        <f t="shared" si="6"/>
        <v>0.14860475452913383</v>
      </c>
      <c r="AM19" s="541">
        <f t="shared" si="6"/>
        <v>0.14244274643673596</v>
      </c>
      <c r="AN19" s="541">
        <f t="shared" si="6"/>
        <v>0.1442262992874874</v>
      </c>
      <c r="AO19" s="541">
        <f t="shared" si="6"/>
        <v>0.14353750221487235</v>
      </c>
      <c r="AP19" s="541">
        <f t="shared" si="6"/>
        <v>0.14965736991932965</v>
      </c>
      <c r="AQ19" s="541">
        <f t="shared" si="6"/>
        <v>0.14533132495969486</v>
      </c>
      <c r="AR19" s="541">
        <f t="shared" si="6"/>
        <v>0.14115401899666652</v>
      </c>
      <c r="AS19" s="541">
        <f t="shared" si="6"/>
        <v>0.14380544317206861</v>
      </c>
      <c r="AT19" s="541">
        <f t="shared" si="6"/>
        <v>0.14160035589000675</v>
      </c>
      <c r="AU19" s="541">
        <f t="shared" si="6"/>
        <v>0.13982636468066567</v>
      </c>
      <c r="AV19" s="541">
        <f t="shared" si="6"/>
        <v>0.14306956513618369</v>
      </c>
      <c r="AW19" s="541">
        <f t="shared" si="6"/>
        <v>0.14507289208662663</v>
      </c>
      <c r="AX19" s="541">
        <f t="shared" si="6"/>
        <v>0.14530034990022164</v>
      </c>
      <c r="AY19" s="262" t="e">
        <f t="shared" si="6"/>
        <v>#DIV/0!</v>
      </c>
      <c r="AZ19" s="262" t="e">
        <f t="shared" si="6"/>
        <v>#DIV/0!</v>
      </c>
      <c r="BA19" s="262" t="e">
        <f t="shared" si="6"/>
        <v>#DIV/0!</v>
      </c>
      <c r="BB19" s="262" t="e">
        <f t="shared" si="6"/>
        <v>#DIV/0!</v>
      </c>
      <c r="BC19" s="262" t="e">
        <f t="shared" si="6"/>
        <v>#DIV/0!</v>
      </c>
      <c r="BD19" s="262" t="e">
        <f t="shared" si="6"/>
        <v>#DIV/0!</v>
      </c>
      <c r="BE19" s="262" t="e">
        <f t="shared" si="6"/>
        <v>#DIV/0!</v>
      </c>
    </row>
    <row r="20" spans="25:57" ht="15" thickTop="1" thickBot="1">
      <c r="Y20" s="30" t="s">
        <v>219</v>
      </c>
      <c r="Z20" s="262"/>
      <c r="AA20" s="611">
        <f>AA10/AA$11</f>
        <v>4.1952312635860443E-3</v>
      </c>
      <c r="AB20" s="611">
        <f t="shared" ref="AB20:BE20" si="7">AB10/AB$11</f>
        <v>4.4046748653533366E-3</v>
      </c>
      <c r="AC20" s="611">
        <f t="shared" si="7"/>
        <v>4.5420467811115375E-3</v>
      </c>
      <c r="AD20" s="611">
        <f t="shared" si="7"/>
        <v>4.7548695086336648E-3</v>
      </c>
      <c r="AE20" s="611">
        <f t="shared" si="7"/>
        <v>4.7118261473557549E-3</v>
      </c>
      <c r="AF20" s="611">
        <f t="shared" si="7"/>
        <v>4.7806580717708394E-3</v>
      </c>
      <c r="AG20" s="611">
        <f t="shared" si="7"/>
        <v>4.7099017153977739E-3</v>
      </c>
      <c r="AH20" s="611">
        <f t="shared" si="7"/>
        <v>5.0539659790469977E-3</v>
      </c>
      <c r="AI20" s="611">
        <f t="shared" si="7"/>
        <v>5.3689424890250408E-3</v>
      </c>
      <c r="AJ20" s="611">
        <f t="shared" si="7"/>
        <v>7.0585339627652066E-3</v>
      </c>
      <c r="AK20" s="611">
        <f t="shared" si="7"/>
        <v>6.3640241532216231E-3</v>
      </c>
      <c r="AL20" s="611">
        <f t="shared" si="7"/>
        <v>7.5140333008775571E-3</v>
      </c>
      <c r="AM20" s="611">
        <f t="shared" si="7"/>
        <v>7.1965975310641058E-3</v>
      </c>
      <c r="AN20" s="611">
        <f t="shared" si="7"/>
        <v>6.9767919925787219E-3</v>
      </c>
      <c r="AO20" s="611">
        <f t="shared" si="7"/>
        <v>7.2361727964762746E-3</v>
      </c>
      <c r="AP20" s="611">
        <f t="shared" si="7"/>
        <v>6.2455306700773764E-3</v>
      </c>
      <c r="AQ20" s="611">
        <f t="shared" si="7"/>
        <v>7.2710483890584317E-3</v>
      </c>
      <c r="AR20" s="611">
        <f t="shared" si="7"/>
        <v>7.8073209224245712E-3</v>
      </c>
      <c r="AS20" s="611">
        <f t="shared" si="7"/>
        <v>8.0052782184748643E-3</v>
      </c>
      <c r="AT20" s="611">
        <f t="shared" si="7"/>
        <v>8.343817549079308E-3</v>
      </c>
      <c r="AU20" s="611">
        <f t="shared" si="7"/>
        <v>8.7659812099428053E-3</v>
      </c>
      <c r="AV20" s="611">
        <f t="shared" si="7"/>
        <v>8.1634809424180055E-3</v>
      </c>
      <c r="AW20" s="611">
        <f t="shared" si="7"/>
        <v>8.1853715894595353E-3</v>
      </c>
      <c r="AX20" s="611">
        <f t="shared" si="7"/>
        <v>9.2696190046014596E-3</v>
      </c>
      <c r="AY20" s="262" t="e">
        <f t="shared" si="7"/>
        <v>#DIV/0!</v>
      </c>
      <c r="AZ20" s="262" t="e">
        <f t="shared" si="7"/>
        <v>#DIV/0!</v>
      </c>
      <c r="BA20" s="262" t="e">
        <f t="shared" si="7"/>
        <v>#DIV/0!</v>
      </c>
      <c r="BB20" s="262" t="e">
        <f t="shared" si="7"/>
        <v>#DIV/0!</v>
      </c>
      <c r="BC20" s="262" t="e">
        <f t="shared" si="7"/>
        <v>#DIV/0!</v>
      </c>
      <c r="BD20" s="262" t="e">
        <f t="shared" si="7"/>
        <v>#DIV/0!</v>
      </c>
      <c r="BE20" s="262" t="e">
        <f t="shared" si="7"/>
        <v>#DIV/0!</v>
      </c>
    </row>
    <row r="21" spans="25:57" ht="14.4" thickTop="1">
      <c r="Y21" s="31" t="s">
        <v>5</v>
      </c>
      <c r="Z21" s="263"/>
      <c r="AA21" s="263">
        <f t="shared" ref="AA21:AW21" si="8">SUM(AA16:AA20)</f>
        <v>1</v>
      </c>
      <c r="AB21" s="263">
        <f t="shared" si="8"/>
        <v>1</v>
      </c>
      <c r="AC21" s="263">
        <f t="shared" si="8"/>
        <v>1</v>
      </c>
      <c r="AD21" s="263">
        <f t="shared" si="8"/>
        <v>0.99999999999999989</v>
      </c>
      <c r="AE21" s="263">
        <f t="shared" si="8"/>
        <v>0.99999999999999989</v>
      </c>
      <c r="AF21" s="263">
        <f t="shared" si="8"/>
        <v>0.99999999999999989</v>
      </c>
      <c r="AG21" s="263">
        <f t="shared" si="8"/>
        <v>1.0000000000000002</v>
      </c>
      <c r="AH21" s="263">
        <f t="shared" si="8"/>
        <v>1</v>
      </c>
      <c r="AI21" s="263">
        <f t="shared" si="8"/>
        <v>1</v>
      </c>
      <c r="AJ21" s="263">
        <f t="shared" si="8"/>
        <v>1</v>
      </c>
      <c r="AK21" s="263">
        <f t="shared" si="8"/>
        <v>1</v>
      </c>
      <c r="AL21" s="263">
        <f t="shared" si="8"/>
        <v>0.99999999999999989</v>
      </c>
      <c r="AM21" s="263">
        <f t="shared" si="8"/>
        <v>0.99999999999999989</v>
      </c>
      <c r="AN21" s="263">
        <f t="shared" si="8"/>
        <v>1</v>
      </c>
      <c r="AO21" s="263">
        <f t="shared" si="8"/>
        <v>1</v>
      </c>
      <c r="AP21" s="263">
        <f t="shared" si="8"/>
        <v>1</v>
      </c>
      <c r="AQ21" s="263">
        <f t="shared" si="8"/>
        <v>0.99999999999999989</v>
      </c>
      <c r="AR21" s="263">
        <f t="shared" si="8"/>
        <v>1</v>
      </c>
      <c r="AS21" s="263">
        <f t="shared" si="8"/>
        <v>0.99999999999999989</v>
      </c>
      <c r="AT21" s="263">
        <f t="shared" si="8"/>
        <v>1</v>
      </c>
      <c r="AU21" s="263">
        <f t="shared" si="8"/>
        <v>0.99999999999999989</v>
      </c>
      <c r="AV21" s="263">
        <f t="shared" si="8"/>
        <v>1.0000000000000002</v>
      </c>
      <c r="AW21" s="263">
        <f t="shared" si="8"/>
        <v>1</v>
      </c>
      <c r="AX21" s="263">
        <f>SUM(AX16:AX20)</f>
        <v>1</v>
      </c>
    </row>
    <row r="22" spans="25:57">
      <c r="Y22" s="140"/>
      <c r="Z22" s="530"/>
      <c r="AA22" s="530"/>
      <c r="AB22" s="530"/>
      <c r="AC22" s="530"/>
      <c r="AD22" s="530"/>
      <c r="AE22" s="530"/>
      <c r="AF22" s="530"/>
      <c r="AG22" s="530"/>
      <c r="AH22" s="530"/>
      <c r="AI22" s="530"/>
      <c r="AJ22" s="530"/>
      <c r="AK22" s="530"/>
      <c r="AL22" s="530"/>
      <c r="AM22" s="530"/>
      <c r="AN22" s="530"/>
      <c r="AO22" s="530"/>
      <c r="AP22" s="530"/>
      <c r="AQ22" s="530"/>
      <c r="AR22" s="530"/>
      <c r="AS22" s="530"/>
      <c r="AT22" s="530"/>
      <c r="AU22" s="530"/>
      <c r="AV22" s="530"/>
      <c r="AW22" s="530"/>
      <c r="AX22" s="530"/>
    </row>
    <row r="23" spans="25:57">
      <c r="Y23" s="140"/>
      <c r="Z23" s="530"/>
      <c r="AA23" s="530"/>
      <c r="AB23" s="530"/>
      <c r="AC23" s="530"/>
      <c r="AD23" s="530"/>
      <c r="AE23" s="530"/>
      <c r="AF23" s="530"/>
      <c r="AG23" s="530"/>
      <c r="AH23" s="530"/>
      <c r="AI23" s="530"/>
      <c r="AJ23" s="530"/>
      <c r="AK23" s="530"/>
      <c r="AL23" s="530"/>
      <c r="AM23" s="530"/>
      <c r="AN23" s="530"/>
      <c r="AO23" s="530"/>
      <c r="AP23" s="530"/>
      <c r="AQ23" s="530"/>
      <c r="AR23" s="530"/>
      <c r="AS23" s="530"/>
      <c r="AT23" s="530"/>
      <c r="AU23" s="530"/>
      <c r="AV23" s="530"/>
      <c r="AW23" s="530"/>
      <c r="AX23" s="530"/>
    </row>
    <row r="25" spans="25:57">
      <c r="Y25" s="37" t="s">
        <v>152</v>
      </c>
    </row>
    <row r="26" spans="25:57">
      <c r="Y26" s="232"/>
      <c r="Z26" s="232">
        <v>1990</v>
      </c>
      <c r="AA26" s="232">
        <v>1990</v>
      </c>
      <c r="AB26" s="232">
        <f t="shared" ref="AB26:AP26" si="9">AA26+1</f>
        <v>1991</v>
      </c>
      <c r="AC26" s="232">
        <f t="shared" si="9"/>
        <v>1992</v>
      </c>
      <c r="AD26" s="232">
        <f t="shared" si="9"/>
        <v>1993</v>
      </c>
      <c r="AE26" s="232">
        <f t="shared" si="9"/>
        <v>1994</v>
      </c>
      <c r="AF26" s="232">
        <f t="shared" si="9"/>
        <v>1995</v>
      </c>
      <c r="AG26" s="232">
        <f t="shared" si="9"/>
        <v>1996</v>
      </c>
      <c r="AH26" s="232">
        <f t="shared" si="9"/>
        <v>1997</v>
      </c>
      <c r="AI26" s="232">
        <f t="shared" si="9"/>
        <v>1998</v>
      </c>
      <c r="AJ26" s="232">
        <f t="shared" si="9"/>
        <v>1999</v>
      </c>
      <c r="AK26" s="232">
        <f t="shared" si="9"/>
        <v>2000</v>
      </c>
      <c r="AL26" s="232">
        <f t="shared" si="9"/>
        <v>2001</v>
      </c>
      <c r="AM26" s="232">
        <f t="shared" si="9"/>
        <v>2002</v>
      </c>
      <c r="AN26" s="232">
        <f t="shared" si="9"/>
        <v>2003</v>
      </c>
      <c r="AO26" s="232">
        <f t="shared" si="9"/>
        <v>2004</v>
      </c>
      <c r="AP26" s="232">
        <f t="shared" si="9"/>
        <v>2005</v>
      </c>
      <c r="AQ26" s="232">
        <f>AP26+1</f>
        <v>2006</v>
      </c>
      <c r="AR26" s="232">
        <f>AQ26+1</f>
        <v>2007</v>
      </c>
      <c r="AS26" s="233">
        <v>2008</v>
      </c>
      <c r="AT26" s="233">
        <v>2009</v>
      </c>
      <c r="AU26" s="233">
        <v>2010</v>
      </c>
      <c r="AV26" s="233">
        <v>2011</v>
      </c>
      <c r="AW26" s="233">
        <v>2012</v>
      </c>
      <c r="AX26" s="233">
        <v>2013</v>
      </c>
    </row>
    <row r="27" spans="25:57">
      <c r="Y27" s="29" t="s">
        <v>4</v>
      </c>
      <c r="Z27" s="66">
        <f>AA6</f>
        <v>7003.0388588965234</v>
      </c>
      <c r="AA27" s="45">
        <f>AA$6/$Z27-1</f>
        <v>0</v>
      </c>
      <c r="AB27" s="45">
        <f t="shared" ref="AB27:BE27" si="10">AB$6/$Z27-1</f>
        <v>4.5357387378391456E-2</v>
      </c>
      <c r="AC27" s="45">
        <f t="shared" si="10"/>
        <v>6.762228997213815E-2</v>
      </c>
      <c r="AD27" s="45">
        <f t="shared" si="10"/>
        <v>9.013242651895248E-2</v>
      </c>
      <c r="AE27" s="45">
        <f t="shared" si="10"/>
        <v>0.13066877238373231</v>
      </c>
      <c r="AF27" s="45">
        <f t="shared" si="10"/>
        <v>0.21160289252092213</v>
      </c>
      <c r="AG27" s="45">
        <f t="shared" si="10"/>
        <v>0.23290374333011621</v>
      </c>
      <c r="AH27" s="45">
        <f t="shared" si="10"/>
        <v>0.25615163607876212</v>
      </c>
      <c r="AI27" s="45">
        <f t="shared" si="10"/>
        <v>0.22381795421697182</v>
      </c>
      <c r="AJ27" s="45">
        <f t="shared" si="10"/>
        <v>0.23964542390874843</v>
      </c>
      <c r="AK27" s="45">
        <f t="shared" si="10"/>
        <v>0.23332158020354976</v>
      </c>
      <c r="AL27" s="45">
        <f t="shared" si="10"/>
        <v>0.22676520287831314</v>
      </c>
      <c r="AM27" s="45">
        <f t="shared" si="10"/>
        <v>0.19603880558385312</v>
      </c>
      <c r="AN27" s="45">
        <f t="shared" si="10"/>
        <v>0.15313860515530542</v>
      </c>
      <c r="AO27" s="45">
        <f t="shared" si="10"/>
        <v>0.11678155287405834</v>
      </c>
      <c r="AP27" s="45">
        <f t="shared" si="10"/>
        <v>0.10773761818298122</v>
      </c>
      <c r="AQ27" s="45">
        <f t="shared" si="10"/>
        <v>7.7577675591477657E-2</v>
      </c>
      <c r="AR27" s="45">
        <f t="shared" si="10"/>
        <v>7.3253996977792557E-2</v>
      </c>
      <c r="AS27" s="45">
        <f t="shared" si="10"/>
        <v>2.8665273076801556E-2</v>
      </c>
      <c r="AT27" s="45">
        <f t="shared" si="10"/>
        <v>-1.5058068876431796E-2</v>
      </c>
      <c r="AU27" s="45">
        <f t="shared" si="10"/>
        <v>-2.1854316301954113E-2</v>
      </c>
      <c r="AV27" s="45">
        <f t="shared" si="10"/>
        <v>-2.042387337922158E-2</v>
      </c>
      <c r="AW27" s="45">
        <f t="shared" si="10"/>
        <v>-2.2176569896727116E-2</v>
      </c>
      <c r="AX27" s="45">
        <f t="shared" si="10"/>
        <v>-1.1493100795762379E-2</v>
      </c>
      <c r="AY27" s="45">
        <f t="shared" si="10"/>
        <v>-1</v>
      </c>
      <c r="AZ27" s="45">
        <f t="shared" si="10"/>
        <v>-1</v>
      </c>
      <c r="BA27" s="45">
        <f t="shared" si="10"/>
        <v>-1</v>
      </c>
      <c r="BB27" s="45">
        <f t="shared" si="10"/>
        <v>-1</v>
      </c>
      <c r="BC27" s="45">
        <f t="shared" si="10"/>
        <v>-1</v>
      </c>
      <c r="BD27" s="45">
        <f t="shared" si="10"/>
        <v>-1</v>
      </c>
      <c r="BE27" s="45">
        <f t="shared" si="10"/>
        <v>-1</v>
      </c>
    </row>
    <row r="28" spans="25:57">
      <c r="Y28" s="29" t="s">
        <v>185</v>
      </c>
      <c r="Z28" s="66">
        <f>AA7</f>
        <v>9895.758615814806</v>
      </c>
      <c r="AA28" s="45">
        <f>AA$7/$Z28-1</f>
        <v>0</v>
      </c>
      <c r="AB28" s="45">
        <f t="shared" ref="AB28:BE28" si="11">AB$7/$Z28-1</f>
        <v>-4.8557070960804749E-2</v>
      </c>
      <c r="AC28" s="45">
        <f t="shared" si="11"/>
        <v>-5.2111031967575272E-2</v>
      </c>
      <c r="AD28" s="45">
        <f t="shared" si="11"/>
        <v>-7.9436329890790525E-2</v>
      </c>
      <c r="AE28" s="45">
        <f t="shared" si="11"/>
        <v>2.9207645681211813E-2</v>
      </c>
      <c r="AF28" s="45">
        <f t="shared" si="11"/>
        <v>1.9197691213070023E-2</v>
      </c>
      <c r="AG28" s="45">
        <f t="shared" si="11"/>
        <v>0.12028188398572937</v>
      </c>
      <c r="AH28" s="45">
        <f t="shared" si="11"/>
        <v>0.1809297527979894</v>
      </c>
      <c r="AI28" s="45">
        <f t="shared" si="11"/>
        <v>5.0282108298438155E-2</v>
      </c>
      <c r="AJ28" s="45">
        <f t="shared" si="11"/>
        <v>-0.57746144948358213</v>
      </c>
      <c r="AK28" s="45">
        <f t="shared" si="11"/>
        <v>-0.32534222624656994</v>
      </c>
      <c r="AL28" s="45">
        <f t="shared" si="11"/>
        <v>-0.66501336761029606</v>
      </c>
      <c r="AM28" s="45">
        <f t="shared" si="11"/>
        <v>-0.67995628840481714</v>
      </c>
      <c r="AN28" s="45">
        <f t="shared" si="11"/>
        <v>-0.67702520681059475</v>
      </c>
      <c r="AO28" s="45">
        <f t="shared" si="11"/>
        <v>-0.6440189681918902</v>
      </c>
      <c r="AP28" s="45">
        <f t="shared" si="11"/>
        <v>-0.6986886986181895</v>
      </c>
      <c r="AQ28" s="45">
        <f t="shared" si="11"/>
        <v>-0.67900136863601435</v>
      </c>
      <c r="AR28" s="45">
        <f t="shared" si="11"/>
        <v>-0.75927242901840408</v>
      </c>
      <c r="AS28" s="45">
        <f t="shared" si="11"/>
        <v>-0.74993609227962077</v>
      </c>
      <c r="AT28" s="45">
        <f t="shared" si="11"/>
        <v>-0.73381905568764472</v>
      </c>
      <c r="AU28" s="45">
        <f t="shared" si="11"/>
        <v>-0.78877367148748545</v>
      </c>
      <c r="AV28" s="45">
        <f t="shared" si="11"/>
        <v>-0.82268701515680909</v>
      </c>
      <c r="AW28" s="45">
        <f t="shared" si="11"/>
        <v>-0.84773602744899446</v>
      </c>
      <c r="AX28" s="45">
        <f t="shared" si="11"/>
        <v>-0.8519908260990271</v>
      </c>
      <c r="AY28" s="45">
        <f t="shared" si="11"/>
        <v>-1</v>
      </c>
      <c r="AZ28" s="45">
        <f t="shared" si="11"/>
        <v>-1</v>
      </c>
      <c r="BA28" s="45">
        <f t="shared" si="11"/>
        <v>-1</v>
      </c>
      <c r="BB28" s="45">
        <f t="shared" si="11"/>
        <v>-1</v>
      </c>
      <c r="BC28" s="45">
        <f t="shared" si="11"/>
        <v>-1</v>
      </c>
      <c r="BD28" s="45">
        <f t="shared" si="11"/>
        <v>-1</v>
      </c>
      <c r="BE28" s="45">
        <f t="shared" si="11"/>
        <v>-1</v>
      </c>
    </row>
    <row r="29" spans="25:57">
      <c r="Y29" s="29" t="s">
        <v>1</v>
      </c>
      <c r="Z29" s="66">
        <f>AA8</f>
        <v>11180.943966244244</v>
      </c>
      <c r="AA29" s="45">
        <f>AA$8/$Z29-1</f>
        <v>0</v>
      </c>
      <c r="AB29" s="45">
        <f t="shared" ref="AB29:BE29" si="12">AB$8/$Z29-1</f>
        <v>-1.0720223905300141E-2</v>
      </c>
      <c r="AC29" s="45">
        <f t="shared" si="12"/>
        <v>-1.7821394137983448E-2</v>
      </c>
      <c r="AD29" s="45">
        <f t="shared" si="12"/>
        <v>-1.6561482506719627E-2</v>
      </c>
      <c r="AE29" s="45">
        <f t="shared" si="12"/>
        <v>-3.6202459719209878E-2</v>
      </c>
      <c r="AF29" s="45">
        <f t="shared" si="12"/>
        <v>-6.4423155643564933E-2</v>
      </c>
      <c r="AG29" s="45">
        <f t="shared" si="12"/>
        <v>-7.8490475583022579E-2</v>
      </c>
      <c r="AH29" s="45">
        <f t="shared" si="12"/>
        <v>-8.8524735412830236E-2</v>
      </c>
      <c r="AI29" s="45">
        <f t="shared" si="12"/>
        <v>-9.9440913753883531E-2</v>
      </c>
      <c r="AJ29" s="45">
        <f t="shared" si="12"/>
        <v>-0.1045709877786839</v>
      </c>
      <c r="AK29" s="45">
        <f t="shared" si="12"/>
        <v>-0.10014705331249485</v>
      </c>
      <c r="AL29" s="45">
        <f t="shared" si="12"/>
        <v>-0.1073903792836457</v>
      </c>
      <c r="AM29" s="45">
        <f t="shared" si="12"/>
        <v>-0.10249547241632095</v>
      </c>
      <c r="AN29" s="45">
        <f t="shared" si="12"/>
        <v>-9.6788838981703651E-2</v>
      </c>
      <c r="AO29" s="45">
        <f t="shared" si="12"/>
        <v>-0.10196440399698337</v>
      </c>
      <c r="AP29" s="45">
        <f t="shared" si="12"/>
        <v>-9.5968164980714254E-2</v>
      </c>
      <c r="AQ29" s="45">
        <f t="shared" si="12"/>
        <v>-8.5848463135254183E-2</v>
      </c>
      <c r="AR29" s="45">
        <f t="shared" si="12"/>
        <v>-5.4944068244432542E-2</v>
      </c>
      <c r="AS29" s="45">
        <f t="shared" si="12"/>
        <v>-9.9106827537557951E-2</v>
      </c>
      <c r="AT29" s="45">
        <f t="shared" si="12"/>
        <v>-0.10707327435848801</v>
      </c>
      <c r="AU29" s="45">
        <f t="shared" si="12"/>
        <v>-8.5625062425893406E-2</v>
      </c>
      <c r="AV29" s="45">
        <f t="shared" si="12"/>
        <v>-9.1162145366150638E-2</v>
      </c>
      <c r="AW29" s="45">
        <f t="shared" si="12"/>
        <v>-9.411887801796226E-2</v>
      </c>
      <c r="AX29" s="45">
        <f t="shared" si="12"/>
        <v>-0.10190183459928381</v>
      </c>
      <c r="AY29" s="45">
        <f t="shared" si="12"/>
        <v>-1</v>
      </c>
      <c r="AZ29" s="45">
        <f t="shared" si="12"/>
        <v>-1</v>
      </c>
      <c r="BA29" s="45">
        <f t="shared" si="12"/>
        <v>-1</v>
      </c>
      <c r="BB29" s="45">
        <f t="shared" si="12"/>
        <v>-1</v>
      </c>
      <c r="BC29" s="45">
        <f t="shared" si="12"/>
        <v>-1</v>
      </c>
      <c r="BD29" s="45">
        <f t="shared" si="12"/>
        <v>-1</v>
      </c>
      <c r="BE29" s="45">
        <f t="shared" si="12"/>
        <v>-1</v>
      </c>
    </row>
    <row r="30" spans="25:57" ht="14.4" thickBot="1">
      <c r="Y30" s="540" t="s">
        <v>2</v>
      </c>
      <c r="Z30" s="543">
        <f>AA9</f>
        <v>3043.8945392865903</v>
      </c>
      <c r="AA30" s="544">
        <f>AA$9/$Z30-1</f>
        <v>0</v>
      </c>
      <c r="AB30" s="544">
        <f t="shared" ref="AB30:BE30" si="13">AB$9/$Z30-1</f>
        <v>2.5727900690465155E-2</v>
      </c>
      <c r="AC30" s="544">
        <f t="shared" si="13"/>
        <v>6.5469162789257851E-2</v>
      </c>
      <c r="AD30" s="544">
        <f t="shared" si="13"/>
        <v>7.7334555926286352E-2</v>
      </c>
      <c r="AE30" s="544">
        <f t="shared" si="13"/>
        <v>0.12855379352230178</v>
      </c>
      <c r="AF30" s="544">
        <f t="shared" si="13"/>
        <v>0.18481133023611718</v>
      </c>
      <c r="AG30" s="544">
        <f t="shared" si="13"/>
        <v>0.22885470350535142</v>
      </c>
      <c r="AH30" s="544">
        <f t="shared" si="13"/>
        <v>0.2626487303309224</v>
      </c>
      <c r="AI30" s="544">
        <f t="shared" si="13"/>
        <v>0.26672538137226853</v>
      </c>
      <c r="AJ30" s="544">
        <f t="shared" si="13"/>
        <v>0.28277822632355876</v>
      </c>
      <c r="AK30" s="544">
        <f t="shared" si="13"/>
        <v>0.27699827629309559</v>
      </c>
      <c r="AL30" s="544">
        <f t="shared" si="13"/>
        <v>0.26617323456369268</v>
      </c>
      <c r="AM30" s="544">
        <f t="shared" si="13"/>
        <v>0.18745550803679123</v>
      </c>
      <c r="AN30" s="544">
        <f t="shared" si="13"/>
        <v>0.1929489511181226</v>
      </c>
      <c r="AO30" s="544">
        <f t="shared" si="13"/>
        <v>0.18743671623349245</v>
      </c>
      <c r="AP30" s="544">
        <f t="shared" si="13"/>
        <v>0.21429178471541066</v>
      </c>
      <c r="AQ30" s="544">
        <f t="shared" si="13"/>
        <v>0.18004988558122803</v>
      </c>
      <c r="AR30" s="544">
        <f t="shared" si="13"/>
        <v>0.11512277394787929</v>
      </c>
      <c r="AS30" s="544">
        <f t="shared" si="13"/>
        <v>0.10013563974218087</v>
      </c>
      <c r="AT30" s="544">
        <f t="shared" si="13"/>
        <v>6.7984707924835241E-2</v>
      </c>
      <c r="AU30" s="544">
        <f t="shared" si="13"/>
        <v>3.3960184135236604E-2</v>
      </c>
      <c r="AV30" s="544">
        <f t="shared" si="13"/>
        <v>3.9775791243497727E-2</v>
      </c>
      <c r="AW30" s="544">
        <f t="shared" si="13"/>
        <v>4.0353006765524002E-2</v>
      </c>
      <c r="AX30" s="544">
        <f>AX$9/$Z30-1</f>
        <v>4.0534436488537828E-2</v>
      </c>
      <c r="AY30" s="46">
        <f t="shared" si="13"/>
        <v>-1</v>
      </c>
      <c r="AZ30" s="46">
        <f t="shared" si="13"/>
        <v>-1</v>
      </c>
      <c r="BA30" s="46">
        <f t="shared" si="13"/>
        <v>-1</v>
      </c>
      <c r="BB30" s="46">
        <f t="shared" si="13"/>
        <v>-1</v>
      </c>
      <c r="BC30" s="46">
        <f t="shared" si="13"/>
        <v>-1</v>
      </c>
      <c r="BD30" s="46">
        <f t="shared" si="13"/>
        <v>-1</v>
      </c>
      <c r="BE30" s="46">
        <f t="shared" si="13"/>
        <v>-1</v>
      </c>
    </row>
    <row r="31" spans="25:57" ht="15" thickTop="1" thickBot="1">
      <c r="Y31" s="30" t="s">
        <v>219</v>
      </c>
      <c r="Z31" s="613">
        <f>AA10</f>
        <v>131.12093333964043</v>
      </c>
      <c r="AA31" s="46">
        <f>AA$10/$Z31-1</f>
        <v>0</v>
      </c>
      <c r="AB31" s="46">
        <f>AB$10/$Z31-1</f>
        <v>4.3247773532749889E-2</v>
      </c>
      <c r="AC31" s="46">
        <f t="shared" ref="AC31:AX31" si="14">AC$10/$Z31-1</f>
        <v>8.1581340864689045E-2</v>
      </c>
      <c r="AD31" s="46">
        <f t="shared" si="14"/>
        <v>0.13022266720987963</v>
      </c>
      <c r="AE31" s="46">
        <f t="shared" si="14"/>
        <v>0.16670959406590136</v>
      </c>
      <c r="AF31" s="46">
        <f t="shared" si="14"/>
        <v>0.19568426807661776</v>
      </c>
      <c r="AG31" s="46">
        <f t="shared" si="14"/>
        <v>0.21855051382161461</v>
      </c>
      <c r="AH31" s="46">
        <f t="shared" si="14"/>
        <v>0.33721525577677958</v>
      </c>
      <c r="AI31" s="46">
        <f t="shared" si="14"/>
        <v>0.35394464952383298</v>
      </c>
      <c r="AJ31" s="46">
        <f t="shared" si="14"/>
        <v>0.45182179347998508</v>
      </c>
      <c r="AK31" s="46">
        <f t="shared" si="14"/>
        <v>0.42931880605259409</v>
      </c>
      <c r="AL31" s="46">
        <f t="shared" si="14"/>
        <v>0.48624740432411206</v>
      </c>
      <c r="AM31" s="46">
        <f t="shared" si="14"/>
        <v>0.39271352342014532</v>
      </c>
      <c r="AN31" s="46">
        <f t="shared" si="14"/>
        <v>0.33964813616699385</v>
      </c>
      <c r="AO31" s="46">
        <f t="shared" si="14"/>
        <v>0.38966969729922418</v>
      </c>
      <c r="AP31" s="46">
        <f t="shared" si="14"/>
        <v>0.17639146007126016</v>
      </c>
      <c r="AQ31" s="46">
        <f t="shared" si="14"/>
        <v>0.37055269712763139</v>
      </c>
      <c r="AR31" s="46">
        <f t="shared" si="14"/>
        <v>0.43182202431019623</v>
      </c>
      <c r="AS31" s="46">
        <f t="shared" si="14"/>
        <v>0.42169000151115665</v>
      </c>
      <c r="AT31" s="46">
        <f t="shared" si="14"/>
        <v>0.46090864112320862</v>
      </c>
      <c r="AU31" s="46">
        <f t="shared" si="14"/>
        <v>0.50477945649698852</v>
      </c>
      <c r="AV31" s="46">
        <f t="shared" si="14"/>
        <v>0.37729000991451644</v>
      </c>
      <c r="AW31" s="46">
        <f t="shared" si="14"/>
        <v>0.36266915994920645</v>
      </c>
      <c r="AX31" s="46">
        <f t="shared" si="14"/>
        <v>0.54102346436305249</v>
      </c>
      <c r="AY31" s="262" t="e">
        <f t="shared" ref="AY31:BE31" si="15">AY21/AY$11</f>
        <v>#DIV/0!</v>
      </c>
      <c r="AZ31" s="262" t="e">
        <f t="shared" si="15"/>
        <v>#DIV/0!</v>
      </c>
      <c r="BA31" s="262" t="e">
        <f t="shared" si="15"/>
        <v>#DIV/0!</v>
      </c>
      <c r="BB31" s="262" t="e">
        <f t="shared" si="15"/>
        <v>#DIV/0!</v>
      </c>
      <c r="BC31" s="262" t="e">
        <f t="shared" si="15"/>
        <v>#DIV/0!</v>
      </c>
      <c r="BD31" s="262" t="e">
        <f t="shared" si="15"/>
        <v>#DIV/0!</v>
      </c>
      <c r="BE31" s="262" t="e">
        <f t="shared" si="15"/>
        <v>#DIV/0!</v>
      </c>
    </row>
    <row r="32" spans="25:57" ht="14.4" thickTop="1">
      <c r="Y32" s="31" t="s">
        <v>5</v>
      </c>
      <c r="Z32" s="181">
        <f>AA$11</f>
        <v>31254.756913581801</v>
      </c>
      <c r="AA32" s="47">
        <f>AA$11/$Z32-1</f>
        <v>0</v>
      </c>
      <c r="AB32" s="47">
        <f t="shared" ref="AB32:BE32" si="16">AB$11/$Z32-1</f>
        <v>-6.3589688270814237E-3</v>
      </c>
      <c r="AC32" s="47">
        <f t="shared" si="16"/>
        <v>-1.0045968314672526E-3</v>
      </c>
      <c r="AD32" s="47">
        <f t="shared" si="16"/>
        <v>-2.8021884337685599E-3</v>
      </c>
      <c r="AE32" s="47">
        <f t="shared" si="16"/>
        <v>3.8793964691986371E-2</v>
      </c>
      <c r="AF32" s="47">
        <f t="shared" si="16"/>
        <v>4.9263918796632611E-2</v>
      </c>
      <c r="AG32" s="47">
        <f t="shared" si="16"/>
        <v>8.5394456349400683E-2</v>
      </c>
      <c r="AH32" s="47">
        <f t="shared" si="16"/>
        <v>0.11000494867533539</v>
      </c>
      <c r="AI32" s="47">
        <f t="shared" si="16"/>
        <v>5.7957118083955983E-2</v>
      </c>
      <c r="AJ32" s="47">
        <f t="shared" si="16"/>
        <v>-0.1371114442046647</v>
      </c>
      <c r="AK32" s="47">
        <f t="shared" si="16"/>
        <v>-5.7778098194703364E-2</v>
      </c>
      <c r="AL32" s="47">
        <f t="shared" si="16"/>
        <v>-0.17019910261564519</v>
      </c>
      <c r="AM32" s="47">
        <f t="shared" si="16"/>
        <v>-0.18812254131886341</v>
      </c>
      <c r="AN32" s="47">
        <f t="shared" si="16"/>
        <v>-0.19445301665425385</v>
      </c>
      <c r="AO32" s="47">
        <f t="shared" si="16"/>
        <v>-0.19432745400899931</v>
      </c>
      <c r="AP32" s="47">
        <f t="shared" si="16"/>
        <v>-0.20979745481812817</v>
      </c>
      <c r="AQ32" s="47">
        <f t="shared" si="16"/>
        <v>-0.20922194218451828</v>
      </c>
      <c r="AR32" s="47">
        <f t="shared" si="16"/>
        <v>-0.23061642015712525</v>
      </c>
      <c r="AS32" s="47">
        <f t="shared" si="16"/>
        <v>-0.25495177323098783</v>
      </c>
      <c r="AT32" s="47">
        <f t="shared" si="16"/>
        <v>-0.26546217382721038</v>
      </c>
      <c r="AU32" s="47">
        <f t="shared" si="16"/>
        <v>-0.27984127851679808</v>
      </c>
      <c r="AV32" s="47">
        <f t="shared" si="16"/>
        <v>-0.29220755834744849</v>
      </c>
      <c r="AW32" s="47">
        <f t="shared" si="16"/>
        <v>-0.30159404502723297</v>
      </c>
      <c r="AX32" s="47">
        <f>AX$11/$Z32-1</f>
        <v>-0.30256574597010544</v>
      </c>
      <c r="AY32" s="47">
        <f t="shared" si="16"/>
        <v>-1</v>
      </c>
      <c r="AZ32" s="47">
        <f t="shared" si="16"/>
        <v>-1</v>
      </c>
      <c r="BA32" s="47">
        <f t="shared" si="16"/>
        <v>-1</v>
      </c>
      <c r="BB32" s="47">
        <f t="shared" si="16"/>
        <v>-1</v>
      </c>
      <c r="BC32" s="47">
        <f t="shared" si="16"/>
        <v>-1</v>
      </c>
      <c r="BD32" s="47">
        <f t="shared" si="16"/>
        <v>-1</v>
      </c>
      <c r="BE32" s="47">
        <f t="shared" si="16"/>
        <v>-1</v>
      </c>
    </row>
    <row r="33" spans="25:57">
      <c r="Y33" s="140"/>
      <c r="Z33" s="531"/>
      <c r="AA33" s="143"/>
      <c r="AB33" s="143"/>
      <c r="AC33" s="143"/>
      <c r="AD33" s="143"/>
      <c r="AE33" s="143"/>
      <c r="AF33" s="143"/>
      <c r="AG33" s="143"/>
      <c r="AH33" s="143"/>
      <c r="AI33" s="143"/>
      <c r="AJ33" s="143"/>
      <c r="AK33" s="143"/>
      <c r="AL33" s="143"/>
      <c r="AM33" s="143"/>
      <c r="AN33" s="143"/>
      <c r="AO33" s="143"/>
      <c r="AP33" s="143"/>
      <c r="AQ33" s="143"/>
      <c r="AR33" s="143"/>
      <c r="AS33" s="143"/>
      <c r="AT33" s="143"/>
      <c r="AU33" s="143"/>
      <c r="AV33" s="143"/>
      <c r="AW33" s="143"/>
      <c r="AX33" s="143"/>
    </row>
    <row r="34" spans="25:57">
      <c r="Y34" s="140"/>
      <c r="Z34" s="531"/>
      <c r="AA34" s="143"/>
      <c r="AB34" s="143"/>
      <c r="AC34" s="143"/>
      <c r="AD34" s="143"/>
      <c r="AE34" s="143"/>
      <c r="AF34" s="143"/>
      <c r="AG34" s="143"/>
      <c r="AH34" s="143"/>
      <c r="AI34" s="143"/>
      <c r="AJ34" s="143"/>
      <c r="AK34" s="143"/>
      <c r="AL34" s="143"/>
      <c r="AM34" s="143"/>
      <c r="AN34" s="143"/>
      <c r="AO34" s="143"/>
      <c r="AP34" s="143"/>
      <c r="AQ34" s="143"/>
      <c r="AR34" s="143"/>
      <c r="AS34" s="143"/>
      <c r="AT34" s="143"/>
      <c r="AU34" s="143"/>
      <c r="AV34" s="143"/>
      <c r="AW34" s="143"/>
      <c r="AX34" s="143"/>
    </row>
    <row r="35" spans="25:57">
      <c r="Z35" s="48"/>
      <c r="AA35" s="48"/>
      <c r="AB35" s="48"/>
      <c r="AC35" s="48"/>
      <c r="AD35" s="48"/>
      <c r="AE35" s="48"/>
      <c r="AF35" s="48"/>
      <c r="AG35" s="48"/>
      <c r="AH35" s="48"/>
      <c r="AI35" s="48"/>
      <c r="AJ35" s="48"/>
      <c r="AK35" s="48"/>
      <c r="AL35" s="48"/>
      <c r="AM35" s="48"/>
      <c r="AN35" s="48"/>
      <c r="AO35" s="48"/>
      <c r="AP35" s="48"/>
    </row>
    <row r="36" spans="25:57">
      <c r="Y36" s="37" t="s">
        <v>153</v>
      </c>
    </row>
    <row r="37" spans="25:57">
      <c r="Y37" s="232"/>
      <c r="Z37" s="232">
        <v>2005</v>
      </c>
      <c r="AA37" s="232">
        <v>1990</v>
      </c>
      <c r="AB37" s="232">
        <f t="shared" ref="AB37:AP37" si="17">AA37+1</f>
        <v>1991</v>
      </c>
      <c r="AC37" s="232">
        <f t="shared" si="17"/>
        <v>1992</v>
      </c>
      <c r="AD37" s="232">
        <f t="shared" si="17"/>
        <v>1993</v>
      </c>
      <c r="AE37" s="232">
        <f t="shared" si="17"/>
        <v>1994</v>
      </c>
      <c r="AF37" s="232">
        <f t="shared" si="17"/>
        <v>1995</v>
      </c>
      <c r="AG37" s="232">
        <f t="shared" si="17"/>
        <v>1996</v>
      </c>
      <c r="AH37" s="232">
        <f t="shared" si="17"/>
        <v>1997</v>
      </c>
      <c r="AI37" s="232">
        <f t="shared" si="17"/>
        <v>1998</v>
      </c>
      <c r="AJ37" s="232">
        <f t="shared" si="17"/>
        <v>1999</v>
      </c>
      <c r="AK37" s="232">
        <f t="shared" si="17"/>
        <v>2000</v>
      </c>
      <c r="AL37" s="232">
        <f t="shared" si="17"/>
        <v>2001</v>
      </c>
      <c r="AM37" s="232">
        <f t="shared" si="17"/>
        <v>2002</v>
      </c>
      <c r="AN37" s="232">
        <f t="shared" si="17"/>
        <v>2003</v>
      </c>
      <c r="AO37" s="232">
        <f t="shared" si="17"/>
        <v>2004</v>
      </c>
      <c r="AP37" s="232">
        <f t="shared" si="17"/>
        <v>2005</v>
      </c>
      <c r="AQ37" s="232">
        <f>AP37+1</f>
        <v>2006</v>
      </c>
      <c r="AR37" s="232">
        <f>AQ37+1</f>
        <v>2007</v>
      </c>
      <c r="AS37" s="233">
        <v>2008</v>
      </c>
      <c r="AT37" s="233">
        <v>2009</v>
      </c>
      <c r="AU37" s="233">
        <v>2010</v>
      </c>
      <c r="AV37" s="233">
        <v>2011</v>
      </c>
      <c r="AW37" s="233">
        <v>2012</v>
      </c>
      <c r="AX37" s="233">
        <v>2013</v>
      </c>
    </row>
    <row r="38" spans="25:57">
      <c r="Y38" s="29" t="s">
        <v>4</v>
      </c>
      <c r="Z38" s="66">
        <f t="shared" ref="Z38:Z43" si="18">AP6</f>
        <v>7757.529585596898</v>
      </c>
      <c r="AA38" s="370"/>
      <c r="AB38" s="370"/>
      <c r="AC38" s="370"/>
      <c r="AD38" s="370"/>
      <c r="AE38" s="370"/>
      <c r="AF38" s="370"/>
      <c r="AG38" s="370"/>
      <c r="AH38" s="370"/>
      <c r="AI38" s="370"/>
      <c r="AJ38" s="370"/>
      <c r="AK38" s="370"/>
      <c r="AL38" s="370"/>
      <c r="AM38" s="370"/>
      <c r="AN38" s="370"/>
      <c r="AO38" s="370"/>
      <c r="AP38" s="45">
        <f t="shared" ref="AP38:AX38" si="19">AP$6/$Z38-1</f>
        <v>0</v>
      </c>
      <c r="AQ38" s="45">
        <f>AQ$6/$Z38-1</f>
        <v>-2.722661223781031E-2</v>
      </c>
      <c r="AR38" s="45">
        <f t="shared" si="19"/>
        <v>-3.1129773548497996E-2</v>
      </c>
      <c r="AS38" s="45">
        <f t="shared" si="19"/>
        <v>-7.1381836102922924E-2</v>
      </c>
      <c r="AT38" s="45">
        <f t="shared" si="19"/>
        <v>-0.11085268302148521</v>
      </c>
      <c r="AU38" s="45">
        <f t="shared" si="19"/>
        <v>-0.1169879332052518</v>
      </c>
      <c r="AV38" s="45">
        <f t="shared" si="19"/>
        <v>-0.11569661394403641</v>
      </c>
      <c r="AW38" s="45">
        <f t="shared" si="19"/>
        <v>-0.11727884468959926</v>
      </c>
      <c r="AX38" s="45">
        <f t="shared" si="19"/>
        <v>-0.10763444070295047</v>
      </c>
    </row>
    <row r="39" spans="25:57">
      <c r="Y39" s="29" t="s">
        <v>185</v>
      </c>
      <c r="Z39" s="66">
        <f t="shared" si="18"/>
        <v>2981.7039066914222</v>
      </c>
      <c r="AA39" s="370"/>
      <c r="AB39" s="370"/>
      <c r="AC39" s="370"/>
      <c r="AD39" s="370"/>
      <c r="AE39" s="370"/>
      <c r="AF39" s="370"/>
      <c r="AG39" s="370"/>
      <c r="AH39" s="370"/>
      <c r="AI39" s="370"/>
      <c r="AJ39" s="370"/>
      <c r="AK39" s="370"/>
      <c r="AL39" s="370"/>
      <c r="AM39" s="370"/>
      <c r="AN39" s="370"/>
      <c r="AO39" s="370"/>
      <c r="AP39" s="45">
        <f t="shared" ref="AP39:AX39" si="20">AP$7/$Z39-1</f>
        <v>0</v>
      </c>
      <c r="AQ39" s="45">
        <f t="shared" si="20"/>
        <v>6.5338836916800869E-2</v>
      </c>
      <c r="AR39" s="45">
        <f t="shared" si="20"/>
        <v>-0.20106690363878876</v>
      </c>
      <c r="AS39" s="45">
        <f t="shared" si="20"/>
        <v>-0.17008121974320634</v>
      </c>
      <c r="AT39" s="45">
        <f t="shared" si="20"/>
        <v>-0.11659156795097858</v>
      </c>
      <c r="AU39" s="45">
        <f t="shared" si="20"/>
        <v>-0.29897641560793486</v>
      </c>
      <c r="AV39" s="45">
        <f t="shared" si="20"/>
        <v>-0.41152892696013899</v>
      </c>
      <c r="AW39" s="45">
        <f t="shared" si="20"/>
        <v>-0.49466225842600464</v>
      </c>
      <c r="AX39" s="45">
        <f t="shared" si="20"/>
        <v>-0.50878319790129201</v>
      </c>
    </row>
    <row r="40" spans="25:57">
      <c r="Y40" s="29" t="s">
        <v>1</v>
      </c>
      <c r="Z40" s="66">
        <f t="shared" si="18"/>
        <v>10107.929291051594</v>
      </c>
      <c r="AA40" s="370"/>
      <c r="AB40" s="370"/>
      <c r="AC40" s="370"/>
      <c r="AD40" s="370"/>
      <c r="AE40" s="370"/>
      <c r="AF40" s="370"/>
      <c r="AG40" s="370"/>
      <c r="AH40" s="370"/>
      <c r="AI40" s="370"/>
      <c r="AJ40" s="370"/>
      <c r="AK40" s="370"/>
      <c r="AL40" s="370"/>
      <c r="AM40" s="370"/>
      <c r="AN40" s="370"/>
      <c r="AO40" s="370"/>
      <c r="AP40" s="45">
        <f t="shared" ref="AP40:AX40" si="21">AP$8/$Z40-1</f>
        <v>0</v>
      </c>
      <c r="AQ40" s="45">
        <f t="shared" si="21"/>
        <v>1.119396624483282E-2</v>
      </c>
      <c r="AR40" s="45">
        <f t="shared" si="21"/>
        <v>4.537903992662673E-2</v>
      </c>
      <c r="AS40" s="45">
        <f t="shared" si="21"/>
        <v>-3.4718495912001712E-3</v>
      </c>
      <c r="AT40" s="45">
        <f t="shared" si="21"/>
        <v>-1.2283980439180997E-2</v>
      </c>
      <c r="AU40" s="45">
        <f t="shared" si="21"/>
        <v>1.1441082220959853E-2</v>
      </c>
      <c r="AV40" s="45">
        <f t="shared" si="21"/>
        <v>5.316206164864834E-3</v>
      </c>
      <c r="AW40" s="45">
        <f t="shared" si="21"/>
        <v>2.0455993816994589E-3</v>
      </c>
      <c r="AX40" s="45">
        <f t="shared" si="21"/>
        <v>-6.563562685204527E-3</v>
      </c>
    </row>
    <row r="41" spans="25:57">
      <c r="Y41" s="540" t="s">
        <v>2</v>
      </c>
      <c r="Z41" s="543">
        <f t="shared" si="18"/>
        <v>3696.1761325958064</v>
      </c>
      <c r="AA41" s="545"/>
      <c r="AB41" s="545"/>
      <c r="AC41" s="545"/>
      <c r="AD41" s="545"/>
      <c r="AE41" s="545"/>
      <c r="AF41" s="545"/>
      <c r="AG41" s="545"/>
      <c r="AH41" s="545"/>
      <c r="AI41" s="545"/>
      <c r="AJ41" s="545"/>
      <c r="AK41" s="545"/>
      <c r="AL41" s="545"/>
      <c r="AM41" s="545"/>
      <c r="AN41" s="545"/>
      <c r="AO41" s="545"/>
      <c r="AP41" s="544">
        <f t="shared" ref="AP41:AX41" si="22">AP$9/$Z41-1</f>
        <v>0</v>
      </c>
      <c r="AQ41" s="544">
        <f t="shared" si="22"/>
        <v>-2.8199070079526045E-2</v>
      </c>
      <c r="AR41" s="544">
        <f t="shared" si="22"/>
        <v>-8.166818882890936E-2</v>
      </c>
      <c r="AS41" s="544">
        <f t="shared" si="22"/>
        <v>-9.4010472944099033E-2</v>
      </c>
      <c r="AT41" s="544">
        <f t="shared" si="22"/>
        <v>-0.12048757854757686</v>
      </c>
      <c r="AU41" s="544">
        <f t="shared" si="22"/>
        <v>-0.14850763453236882</v>
      </c>
      <c r="AV41" s="544">
        <f t="shared" si="22"/>
        <v>-0.14371833497400588</v>
      </c>
      <c r="AW41" s="544">
        <f t="shared" si="22"/>
        <v>-0.14324298339105701</v>
      </c>
      <c r="AX41" s="544">
        <f t="shared" si="22"/>
        <v>-0.14309357142492374</v>
      </c>
    </row>
    <row r="42" spans="25:57" ht="14.4" thickBot="1">
      <c r="Y42" s="30" t="s">
        <v>219</v>
      </c>
      <c r="Z42" s="402">
        <f t="shared" si="18"/>
        <v>154.24954621732599</v>
      </c>
      <c r="AA42" s="371"/>
      <c r="AB42" s="371"/>
      <c r="AC42" s="371"/>
      <c r="AD42" s="371"/>
      <c r="AE42" s="371"/>
      <c r="AF42" s="371"/>
      <c r="AG42" s="371"/>
      <c r="AH42" s="371"/>
      <c r="AI42" s="371"/>
      <c r="AJ42" s="371"/>
      <c r="AK42" s="371"/>
      <c r="AL42" s="371"/>
      <c r="AM42" s="371"/>
      <c r="AN42" s="371"/>
      <c r="AO42" s="371"/>
      <c r="AP42" s="46">
        <f t="shared" ref="AP42:AW42" si="23">AP$10/$Z42-1</f>
        <v>0</v>
      </c>
      <c r="AQ42" s="46">
        <f t="shared" si="23"/>
        <v>0.16504815246160476</v>
      </c>
      <c r="AR42" s="46">
        <f t="shared" si="23"/>
        <v>0.21713058357586434</v>
      </c>
      <c r="AS42" s="46">
        <f t="shared" si="23"/>
        <v>0.20851778490897699</v>
      </c>
      <c r="AT42" s="46">
        <f t="shared" si="23"/>
        <v>0.241855870863525</v>
      </c>
      <c r="AU42" s="46">
        <f t="shared" si="23"/>
        <v>0.27914857219877831</v>
      </c>
      <c r="AV42" s="46">
        <f t="shared" si="23"/>
        <v>0.17077525352920087</v>
      </c>
      <c r="AW42" s="46">
        <f t="shared" si="23"/>
        <v>0.1583466951270307</v>
      </c>
      <c r="AX42" s="46">
        <f>AX$10/$Z42-1</f>
        <v>0.30995805109780772</v>
      </c>
      <c r="AY42" s="262" t="e">
        <f t="shared" ref="AY42:BE42" si="24">AY32/AY$11</f>
        <v>#DIV/0!</v>
      </c>
      <c r="AZ42" s="262" t="e">
        <f t="shared" si="24"/>
        <v>#DIV/0!</v>
      </c>
      <c r="BA42" s="262" t="e">
        <f t="shared" si="24"/>
        <v>#DIV/0!</v>
      </c>
      <c r="BB42" s="262" t="e">
        <f t="shared" si="24"/>
        <v>#DIV/0!</v>
      </c>
      <c r="BC42" s="262" t="e">
        <f t="shared" si="24"/>
        <v>#DIV/0!</v>
      </c>
      <c r="BD42" s="262" t="e">
        <f t="shared" si="24"/>
        <v>#DIV/0!</v>
      </c>
      <c r="BE42" s="262" t="e">
        <f t="shared" si="24"/>
        <v>#DIV/0!</v>
      </c>
    </row>
    <row r="43" spans="25:57" ht="14.4" thickTop="1">
      <c r="Y43" s="31" t="s">
        <v>5</v>
      </c>
      <c r="Z43" s="181">
        <f t="shared" si="18"/>
        <v>24697.588462153046</v>
      </c>
      <c r="AA43" s="372"/>
      <c r="AB43" s="372"/>
      <c r="AC43" s="372"/>
      <c r="AD43" s="372"/>
      <c r="AE43" s="372"/>
      <c r="AF43" s="372"/>
      <c r="AG43" s="372"/>
      <c r="AH43" s="372"/>
      <c r="AI43" s="372"/>
      <c r="AJ43" s="372"/>
      <c r="AK43" s="372"/>
      <c r="AL43" s="372"/>
      <c r="AM43" s="372"/>
      <c r="AN43" s="372"/>
      <c r="AO43" s="372"/>
      <c r="AP43" s="47">
        <f t="shared" ref="AP43:AX43" si="25">AP$11/$Z43-1</f>
        <v>0</v>
      </c>
      <c r="AQ43" s="47">
        <f t="shared" si="25"/>
        <v>7.2831027578801333E-4</v>
      </c>
      <c r="AR43" s="47">
        <f t="shared" si="25"/>
        <v>-2.6346365834857499E-2</v>
      </c>
      <c r="AS43" s="47">
        <f t="shared" si="25"/>
        <v>-5.7142714470081901E-2</v>
      </c>
      <c r="AT43" s="47">
        <f t="shared" si="25"/>
        <v>-7.0443608855082274E-2</v>
      </c>
      <c r="AU43" s="47">
        <f t="shared" si="25"/>
        <v>-8.8640341803187583E-2</v>
      </c>
      <c r="AV43" s="47">
        <f t="shared" si="25"/>
        <v>-0.10428984825700982</v>
      </c>
      <c r="AW43" s="47">
        <f t="shared" si="25"/>
        <v>-0.11616843145952804</v>
      </c>
      <c r="AX43" s="47">
        <f t="shared" si="25"/>
        <v>-0.117398117378407</v>
      </c>
    </row>
    <row r="44" spans="25:57" s="532" customFormat="1">
      <c r="Y44" s="381"/>
      <c r="Z44" s="533"/>
      <c r="AA44" s="534"/>
      <c r="AB44" s="534"/>
      <c r="AC44" s="534"/>
      <c r="AD44" s="534"/>
      <c r="AE44" s="534"/>
      <c r="AF44" s="534"/>
      <c r="AG44" s="534"/>
      <c r="AH44" s="534"/>
      <c r="AI44" s="534"/>
      <c r="AJ44" s="534"/>
      <c r="AK44" s="534"/>
      <c r="AL44" s="534"/>
      <c r="AM44" s="534"/>
      <c r="AN44" s="534"/>
      <c r="AO44" s="534"/>
      <c r="AP44" s="534"/>
      <c r="AQ44" s="534"/>
      <c r="AR44" s="534"/>
      <c r="AS44" s="534"/>
      <c r="AT44" s="534"/>
      <c r="AU44" s="534"/>
      <c r="AV44" s="534"/>
      <c r="AW44" s="534"/>
      <c r="AX44" s="534"/>
    </row>
    <row r="45" spans="25:57" s="532" customFormat="1">
      <c r="Y45" s="381"/>
      <c r="Z45" s="533"/>
      <c r="AA45" s="534"/>
      <c r="AB45" s="534"/>
      <c r="AC45" s="534"/>
      <c r="AD45" s="534"/>
      <c r="AE45" s="534"/>
      <c r="AF45" s="534"/>
      <c r="AG45" s="534"/>
      <c r="AH45" s="534"/>
      <c r="AI45" s="534"/>
      <c r="AJ45" s="534"/>
      <c r="AK45" s="534"/>
      <c r="AL45" s="534"/>
      <c r="AM45" s="534"/>
      <c r="AN45" s="534"/>
      <c r="AO45" s="534"/>
      <c r="AP45" s="534"/>
      <c r="AQ45" s="534"/>
      <c r="AR45" s="534"/>
      <c r="AS45" s="534"/>
      <c r="AT45" s="534"/>
      <c r="AU45" s="534"/>
      <c r="AV45" s="534"/>
      <c r="AW45" s="534"/>
      <c r="AX45" s="534"/>
    </row>
    <row r="46" spans="25:57" s="532" customFormat="1">
      <c r="Z46" s="535"/>
      <c r="AA46" s="535"/>
      <c r="AB46" s="535"/>
      <c r="AC46" s="535"/>
      <c r="AD46" s="535"/>
      <c r="AE46" s="535"/>
      <c r="AF46" s="535"/>
      <c r="AG46" s="535"/>
      <c r="AH46" s="535"/>
      <c r="AI46" s="535"/>
      <c r="AJ46" s="535"/>
      <c r="AK46" s="535"/>
      <c r="AL46" s="535"/>
      <c r="AM46" s="535"/>
      <c r="AN46" s="535"/>
      <c r="AO46" s="535"/>
      <c r="AP46" s="535"/>
    </row>
    <row r="47" spans="25:57">
      <c r="Y47" s="37" t="s">
        <v>6</v>
      </c>
    </row>
    <row r="48" spans="25:57">
      <c r="Y48" s="232"/>
      <c r="Z48" s="231"/>
      <c r="AA48" s="232">
        <v>1990</v>
      </c>
      <c r="AB48" s="232">
        <f t="shared" ref="AB48:AP48" si="26">AA48+1</f>
        <v>1991</v>
      </c>
      <c r="AC48" s="232">
        <f t="shared" si="26"/>
        <v>1992</v>
      </c>
      <c r="AD48" s="232">
        <f t="shared" si="26"/>
        <v>1993</v>
      </c>
      <c r="AE48" s="232">
        <f t="shared" si="26"/>
        <v>1994</v>
      </c>
      <c r="AF48" s="232">
        <f t="shared" si="26"/>
        <v>1995</v>
      </c>
      <c r="AG48" s="232">
        <f t="shared" si="26"/>
        <v>1996</v>
      </c>
      <c r="AH48" s="232">
        <f t="shared" si="26"/>
        <v>1997</v>
      </c>
      <c r="AI48" s="232">
        <f t="shared" si="26"/>
        <v>1998</v>
      </c>
      <c r="AJ48" s="232">
        <f t="shared" si="26"/>
        <v>1999</v>
      </c>
      <c r="AK48" s="232">
        <f t="shared" si="26"/>
        <v>2000</v>
      </c>
      <c r="AL48" s="232">
        <f t="shared" si="26"/>
        <v>2001</v>
      </c>
      <c r="AM48" s="232">
        <f t="shared" si="26"/>
        <v>2002</v>
      </c>
      <c r="AN48" s="232">
        <f t="shared" si="26"/>
        <v>2003</v>
      </c>
      <c r="AO48" s="232">
        <f t="shared" si="26"/>
        <v>2004</v>
      </c>
      <c r="AP48" s="232">
        <f t="shared" si="26"/>
        <v>2005</v>
      </c>
      <c r="AQ48" s="232">
        <f>AP48+1</f>
        <v>2006</v>
      </c>
      <c r="AR48" s="232">
        <f>AQ48+1</f>
        <v>2007</v>
      </c>
      <c r="AS48" s="233">
        <v>2008</v>
      </c>
      <c r="AT48" s="233">
        <v>2009</v>
      </c>
      <c r="AU48" s="233">
        <v>2010</v>
      </c>
      <c r="AV48" s="233">
        <v>2011</v>
      </c>
      <c r="AW48" s="233">
        <v>2012</v>
      </c>
      <c r="AX48" s="233">
        <v>2013</v>
      </c>
    </row>
    <row r="49" spans="25:57">
      <c r="Y49" s="29" t="s">
        <v>4</v>
      </c>
      <c r="Z49" s="38"/>
      <c r="AA49" s="38"/>
      <c r="AB49" s="45">
        <f t="shared" ref="AB49:AX49" si="27">AB6/AA6-1</f>
        <v>4.5357387378391456E-2</v>
      </c>
      <c r="AC49" s="45">
        <f t="shared" si="27"/>
        <v>2.1298842733186163E-2</v>
      </c>
      <c r="AD49" s="45">
        <f t="shared" si="27"/>
        <v>2.1084363597730693E-2</v>
      </c>
      <c r="AE49" s="45">
        <f t="shared" si="27"/>
        <v>3.7184790470109919E-2</v>
      </c>
      <c r="AF49" s="45">
        <f t="shared" si="27"/>
        <v>7.1580751245619467E-2</v>
      </c>
      <c r="AG49" s="45">
        <f t="shared" si="27"/>
        <v>1.7580719673650158E-2</v>
      </c>
      <c r="AH49" s="45">
        <f t="shared" si="27"/>
        <v>1.8856210693182218E-2</v>
      </c>
      <c r="AI49" s="45">
        <f t="shared" si="27"/>
        <v>-2.5740269672158367E-2</v>
      </c>
      <c r="AJ49" s="45">
        <f t="shared" si="27"/>
        <v>1.293286279813044E-2</v>
      </c>
      <c r="AK49" s="45">
        <f t="shared" si="27"/>
        <v>-5.1013326740310116E-3</v>
      </c>
      <c r="AL49" s="45">
        <f t="shared" si="27"/>
        <v>-5.3160322745301469E-3</v>
      </c>
      <c r="AM49" s="45">
        <f t="shared" si="27"/>
        <v>-2.5046681485884847E-2</v>
      </c>
      <c r="AN49" s="45">
        <f t="shared" si="27"/>
        <v>-3.5868569003165263E-2</v>
      </c>
      <c r="AO49" s="45">
        <f t="shared" si="27"/>
        <v>-3.1528779037235055E-2</v>
      </c>
      <c r="AP49" s="45">
        <f t="shared" si="27"/>
        <v>-8.0982128221963601E-3</v>
      </c>
      <c r="AQ49" s="45">
        <f t="shared" si="27"/>
        <v>-2.722661223781031E-2</v>
      </c>
      <c r="AR49" s="45">
        <f t="shared" si="27"/>
        <v>-4.0124055199194375E-3</v>
      </c>
      <c r="AS49" s="45">
        <f t="shared" si="27"/>
        <v>-4.1545360209745086E-2</v>
      </c>
      <c r="AT49" s="45">
        <f t="shared" si="27"/>
        <v>-4.2504926624434392E-2</v>
      </c>
      <c r="AU49" s="45">
        <f t="shared" si="27"/>
        <v>-6.9001503649759321E-3</v>
      </c>
      <c r="AV49" s="45">
        <f t="shared" si="27"/>
        <v>1.4624027346565871E-3</v>
      </c>
      <c r="AW49" s="45">
        <f t="shared" si="27"/>
        <v>-1.7892397230543367E-3</v>
      </c>
      <c r="AX49" s="45">
        <f t="shared" si="27"/>
        <v>1.0925765094252693E-2</v>
      </c>
    </row>
    <row r="50" spans="25:57">
      <c r="Y50" s="29" t="s">
        <v>185</v>
      </c>
      <c r="Z50" s="38"/>
      <c r="AA50" s="38"/>
      <c r="AB50" s="45">
        <f t="shared" ref="AB50:AX50" si="28">AB7/AA7-1</f>
        <v>-4.8557070960804749E-2</v>
      </c>
      <c r="AC50" s="45">
        <f t="shared" si="28"/>
        <v>-3.735338083135975E-3</v>
      </c>
      <c r="AD50" s="45">
        <f t="shared" si="28"/>
        <v>-2.8827530274917801E-2</v>
      </c>
      <c r="AE50" s="45">
        <f t="shared" si="28"/>
        <v>0.11801896935506218</v>
      </c>
      <c r="AF50" s="45">
        <f t="shared" si="28"/>
        <v>-9.725884285980424E-3</v>
      </c>
      <c r="AG50" s="45">
        <f t="shared" si="28"/>
        <v>9.9180162635913227E-2</v>
      </c>
      <c r="AH50" s="45">
        <f t="shared" si="28"/>
        <v>5.4136257739424876E-2</v>
      </c>
      <c r="AI50" s="45">
        <f t="shared" si="28"/>
        <v>-0.1106311736070722</v>
      </c>
      <c r="AJ50" s="45">
        <f t="shared" si="28"/>
        <v>-0.59769042319403831</v>
      </c>
      <c r="AK50" s="45">
        <f t="shared" si="28"/>
        <v>0.59667744618538876</v>
      </c>
      <c r="AL50" s="45">
        <f t="shared" si="28"/>
        <v>-0.50347176683962314</v>
      </c>
      <c r="AM50" s="45">
        <f t="shared" si="28"/>
        <v>-4.4607513702628276E-2</v>
      </c>
      <c r="AN50" s="45">
        <f t="shared" si="28"/>
        <v>9.1583789589648745E-3</v>
      </c>
      <c r="AO50" s="45">
        <f t="shared" si="28"/>
        <v>0.10219447249354974</v>
      </c>
      <c r="AP50" s="45">
        <f t="shared" si="28"/>
        <v>-0.15357484118920395</v>
      </c>
      <c r="AQ50" s="45">
        <f t="shared" si="28"/>
        <v>6.5338836916800869E-2</v>
      </c>
      <c r="AR50" s="45">
        <f t="shared" si="28"/>
        <v>-0.25006667486805889</v>
      </c>
      <c r="AS50" s="45">
        <f t="shared" si="28"/>
        <v>3.878382812867387E-2</v>
      </c>
      <c r="AT50" s="45">
        <f t="shared" si="28"/>
        <v>6.4451670530551342E-2</v>
      </c>
      <c r="AU50" s="289">
        <f t="shared" si="28"/>
        <v>-0.20645586009850947</v>
      </c>
      <c r="AV50" s="289">
        <f t="shared" si="28"/>
        <v>-0.16055452891761235</v>
      </c>
      <c r="AW50" s="289">
        <f t="shared" si="28"/>
        <v>-0.14127003904614099</v>
      </c>
      <c r="AX50" s="289">
        <f t="shared" si="28"/>
        <v>-2.7943567862761198E-2</v>
      </c>
    </row>
    <row r="51" spans="25:57">
      <c r="Y51" s="29" t="s">
        <v>1</v>
      </c>
      <c r="Z51" s="38"/>
      <c r="AA51" s="38"/>
      <c r="AB51" s="45">
        <f t="shared" ref="AB51:AX51" si="29">AB8/AA8-1</f>
        <v>-1.0720223905300141E-2</v>
      </c>
      <c r="AC51" s="45">
        <f t="shared" si="29"/>
        <v>-7.1781213002413136E-3</v>
      </c>
      <c r="AD51" s="45">
        <f t="shared" si="29"/>
        <v>1.2827724242252536E-3</v>
      </c>
      <c r="AE51" s="45">
        <f t="shared" si="29"/>
        <v>-1.9971738815512063E-2</v>
      </c>
      <c r="AF51" s="45">
        <f t="shared" si="29"/>
        <v>-2.9280730386729736E-2</v>
      </c>
      <c r="AG51" s="45">
        <f t="shared" si="29"/>
        <v>-1.503598557864505E-2</v>
      </c>
      <c r="AH51" s="45">
        <f t="shared" si="29"/>
        <v>-1.0888937730899939E-2</v>
      </c>
      <c r="AI51" s="45">
        <f t="shared" si="29"/>
        <v>-1.1976384620813074E-2</v>
      </c>
      <c r="AJ51" s="45">
        <f t="shared" si="29"/>
        <v>-5.6965435174103352E-3</v>
      </c>
      <c r="AK51" s="45">
        <f t="shared" si="29"/>
        <v>4.9405753061477764E-3</v>
      </c>
      <c r="AL51" s="45">
        <f t="shared" si="29"/>
        <v>-8.0494551891113764E-3</v>
      </c>
      <c r="AM51" s="45">
        <f t="shared" si="29"/>
        <v>5.483815941168535E-3</v>
      </c>
      <c r="AN51" s="45">
        <f t="shared" si="29"/>
        <v>6.3583338682213775E-3</v>
      </c>
      <c r="AO51" s="45">
        <f t="shared" si="29"/>
        <v>-5.7301827508914327E-3</v>
      </c>
      <c r="AP51" s="45">
        <f t="shared" si="29"/>
        <v>6.6770616253488679E-3</v>
      </c>
      <c r="AQ51" s="45">
        <f t="shared" si="29"/>
        <v>1.119396624483282E-2</v>
      </c>
      <c r="AR51" s="45">
        <f t="shared" si="29"/>
        <v>3.3806643258309288E-2</v>
      </c>
      <c r="AS51" s="45">
        <f t="shared" si="29"/>
        <v>-4.6730312788034856E-2</v>
      </c>
      <c r="AT51" s="45">
        <f t="shared" si="29"/>
        <v>-8.8428318300549646E-3</v>
      </c>
      <c r="AU51" s="45">
        <f t="shared" si="29"/>
        <v>2.4020125410834092E-2</v>
      </c>
      <c r="AV51" s="45">
        <f t="shared" si="29"/>
        <v>-6.0555935128181471E-3</v>
      </c>
      <c r="AW51" s="45">
        <f t="shared" si="29"/>
        <v>-3.2533115084678599E-3</v>
      </c>
      <c r="AX51" s="45">
        <f t="shared" si="29"/>
        <v>-8.5915871216001305E-3</v>
      </c>
    </row>
    <row r="52" spans="25:57">
      <c r="Y52" s="540" t="s">
        <v>2</v>
      </c>
      <c r="Z52" s="429"/>
      <c r="AA52" s="429"/>
      <c r="AB52" s="544">
        <f t="shared" ref="AB52:AX52" si="30">AB9/AA9-1</f>
        <v>2.5727900690465155E-2</v>
      </c>
      <c r="AC52" s="544">
        <f t="shared" si="30"/>
        <v>3.8744448768567974E-2</v>
      </c>
      <c r="AD52" s="544">
        <f t="shared" si="30"/>
        <v>1.1136308352619473E-2</v>
      </c>
      <c r="AE52" s="544">
        <f t="shared" si="30"/>
        <v>4.7542555201877335E-2</v>
      </c>
      <c r="AF52" s="544">
        <f t="shared" si="30"/>
        <v>4.9849229196449185E-2</v>
      </c>
      <c r="AG52" s="544">
        <f t="shared" si="30"/>
        <v>3.7173322152867172E-2</v>
      </c>
      <c r="AH52" s="544">
        <f t="shared" si="30"/>
        <v>2.7500425175712051E-2</v>
      </c>
      <c r="AI52" s="544">
        <f t="shared" si="30"/>
        <v>3.2286501727822881E-3</v>
      </c>
      <c r="AJ52" s="544">
        <f t="shared" si="30"/>
        <v>1.2672711218511878E-2</v>
      </c>
      <c r="AK52" s="544">
        <f t="shared" si="30"/>
        <v>-4.505806157178438E-3</v>
      </c>
      <c r="AL52" s="544">
        <f t="shared" si="30"/>
        <v>-8.4769431019328101E-3</v>
      </c>
      <c r="AM52" s="544">
        <f t="shared" si="30"/>
        <v>-6.2169791919528761E-2</v>
      </c>
      <c r="AN52" s="544">
        <f t="shared" si="30"/>
        <v>4.626230662244879E-3</v>
      </c>
      <c r="AO52" s="544">
        <f t="shared" si="30"/>
        <v>-4.6206796019759855E-3</v>
      </c>
      <c r="AP52" s="544">
        <f t="shared" si="30"/>
        <v>2.2615999753739846E-2</v>
      </c>
      <c r="AQ52" s="544">
        <f t="shared" si="30"/>
        <v>-2.8199070079526045E-2</v>
      </c>
      <c r="AR52" s="544">
        <f t="shared" si="30"/>
        <v>-5.5020649912074893E-2</v>
      </c>
      <c r="AS52" s="544">
        <f t="shared" si="30"/>
        <v>-1.3439896086633762E-2</v>
      </c>
      <c r="AT52" s="544">
        <f t="shared" si="30"/>
        <v>-2.9224516192276284E-2</v>
      </c>
      <c r="AU52" s="544">
        <f t="shared" si="30"/>
        <v>-3.1858624507565048E-2</v>
      </c>
      <c r="AV52" s="544">
        <f t="shared" si="30"/>
        <v>5.6245948320778894E-3</v>
      </c>
      <c r="AW52" s="544">
        <f t="shared" si="30"/>
        <v>5.551346039092131E-4</v>
      </c>
      <c r="AX52" s="544">
        <f t="shared" si="30"/>
        <v>1.7439246278327936E-4</v>
      </c>
    </row>
    <row r="53" spans="25:57" ht="14.4" thickBot="1">
      <c r="Y53" s="30" t="s">
        <v>219</v>
      </c>
      <c r="Z53" s="49"/>
      <c r="AA53" s="49"/>
      <c r="AB53" s="46">
        <f>AB10/AA10-1</f>
        <v>4.3247773532749889E-2</v>
      </c>
      <c r="AC53" s="46">
        <f t="shared" ref="AC53:AW53" si="31">AC10/AB10-1</f>
        <v>3.6744451610119633E-2</v>
      </c>
      <c r="AD53" s="46">
        <f t="shared" si="31"/>
        <v>4.4972416319889019E-2</v>
      </c>
      <c r="AE53" s="46">
        <f t="shared" si="31"/>
        <v>3.2282954425338906E-2</v>
      </c>
      <c r="AF53" s="46">
        <f t="shared" si="31"/>
        <v>2.4834521082270244E-2</v>
      </c>
      <c r="AG53" s="46">
        <f t="shared" si="31"/>
        <v>1.9123983107831366E-2</v>
      </c>
      <c r="AH53" s="46">
        <f t="shared" si="31"/>
        <v>9.7381881677607973E-2</v>
      </c>
      <c r="AI53" s="46">
        <f t="shared" si="31"/>
        <v>1.2510621363899466E-2</v>
      </c>
      <c r="AJ53" s="46">
        <f t="shared" si="31"/>
        <v>7.2290358391367437E-2</v>
      </c>
      <c r="AK53" s="46">
        <f t="shared" si="31"/>
        <v>-1.5499827546638256E-2</v>
      </c>
      <c r="AL53" s="46">
        <f t="shared" si="31"/>
        <v>3.98291815866747E-2</v>
      </c>
      <c r="AM53" s="46">
        <f t="shared" si="31"/>
        <v>-6.2932914555031472E-2</v>
      </c>
      <c r="AN53" s="46">
        <f t="shared" si="31"/>
        <v>-3.8102155512094504E-2</v>
      </c>
      <c r="AO53" s="46">
        <f t="shared" si="31"/>
        <v>3.7339327978578085E-2</v>
      </c>
      <c r="AP53" s="46">
        <f t="shared" si="31"/>
        <v>-0.1534740504469968</v>
      </c>
      <c r="AQ53" s="46">
        <f t="shared" si="31"/>
        <v>0.16504815246160476</v>
      </c>
      <c r="AR53" s="46">
        <f t="shared" si="31"/>
        <v>4.4704101718213041E-2</v>
      </c>
      <c r="AS53" s="46">
        <f t="shared" si="31"/>
        <v>-7.0763143931389383E-3</v>
      </c>
      <c r="AT53" s="46">
        <f t="shared" si="31"/>
        <v>2.7585929119825936E-2</v>
      </c>
      <c r="AU53" s="46">
        <f t="shared" si="31"/>
        <v>3.0029814417450673E-2</v>
      </c>
      <c r="AV53" s="46">
        <f t="shared" si="31"/>
        <v>-8.4723011091112244E-2</v>
      </c>
      <c r="AW53" s="46">
        <f t="shared" si="31"/>
        <v>-1.0615665444503875E-2</v>
      </c>
      <c r="AX53" s="46">
        <f>AX10/AW10-1</f>
        <v>0.13088599174028004</v>
      </c>
    </row>
    <row r="54" spans="25:57" ht="14.4" thickTop="1">
      <c r="Y54" s="31" t="s">
        <v>5</v>
      </c>
      <c r="Z54" s="50"/>
      <c r="AA54" s="50"/>
      <c r="AB54" s="47">
        <f>AB11/AA11-1</f>
        <v>-6.3589688270814237E-3</v>
      </c>
      <c r="AC54" s="47">
        <f t="shared" ref="AC54:AW54" si="32">AC11/AB11-1</f>
        <v>5.3886381778072145E-3</v>
      </c>
      <c r="AD54" s="47">
        <f t="shared" si="32"/>
        <v>-1.7993992731095698E-3</v>
      </c>
      <c r="AE54" s="47">
        <f t="shared" si="32"/>
        <v>4.1713040926576683E-2</v>
      </c>
      <c r="AF54" s="47">
        <f t="shared" si="32"/>
        <v>1.0078951611690146E-2</v>
      </c>
      <c r="AG54" s="47">
        <f t="shared" si="32"/>
        <v>3.4434175144614887E-2</v>
      </c>
      <c r="AH54" s="47">
        <f t="shared" si="32"/>
        <v>2.2674238091015653E-2</v>
      </c>
      <c r="AI54" s="47">
        <f t="shared" si="32"/>
        <v>-4.6889728422826127E-2</v>
      </c>
      <c r="AJ54" s="47">
        <f t="shared" si="32"/>
        <v>-0.18438229579843957</v>
      </c>
      <c r="AK54" s="47">
        <f t="shared" si="32"/>
        <v>9.1939272432276953E-2</v>
      </c>
      <c r="AL54" s="47">
        <f t="shared" si="32"/>
        <v>-0.11931478583287358</v>
      </c>
      <c r="AM54" s="47">
        <f t="shared" si="32"/>
        <v>-2.1599685852010331E-2</v>
      </c>
      <c r="AN54" s="47">
        <f t="shared" si="32"/>
        <v>-7.7973286087706928E-3</v>
      </c>
      <c r="AO54" s="47">
        <f t="shared" si="32"/>
        <v>1.558725286674445E-4</v>
      </c>
      <c r="AP54" s="47">
        <f t="shared" si="32"/>
        <v>-1.9201350332845535E-2</v>
      </c>
      <c r="AQ54" s="47">
        <f t="shared" si="32"/>
        <v>7.2831027578801333E-4</v>
      </c>
      <c r="AR54" s="47">
        <f t="shared" si="32"/>
        <v>-2.7054971696747754E-2</v>
      </c>
      <c r="AS54" s="47">
        <f t="shared" si="32"/>
        <v>-3.1629675640897359E-2</v>
      </c>
      <c r="AT54" s="47">
        <f t="shared" si="32"/>
        <v>-1.4107007061545662E-2</v>
      </c>
      <c r="AU54" s="47">
        <f t="shared" si="32"/>
        <v>-1.9575717107052304E-2</v>
      </c>
      <c r="AV54" s="47">
        <f t="shared" si="32"/>
        <v>-1.7171603233772537E-2</v>
      </c>
      <c r="AW54" s="47">
        <f t="shared" si="32"/>
        <v>-1.3261637349318178E-2</v>
      </c>
      <c r="AX54" s="47">
        <f>AX11/AW11-1</f>
        <v>-1.391312510945486E-3</v>
      </c>
    </row>
    <row r="59" spans="25:57" ht="16.2">
      <c r="Y59" s="37" t="s">
        <v>100</v>
      </c>
    </row>
    <row r="60" spans="25:57" ht="30.75" customHeight="1">
      <c r="Y60" s="232"/>
      <c r="Z60" s="231"/>
      <c r="AA60" s="232">
        <v>1990</v>
      </c>
      <c r="AB60" s="232">
        <f t="shared" ref="AB60:AP60" si="33">AA60+1</f>
        <v>1991</v>
      </c>
      <c r="AC60" s="232">
        <f t="shared" si="33"/>
        <v>1992</v>
      </c>
      <c r="AD60" s="232">
        <f t="shared" si="33"/>
        <v>1993</v>
      </c>
      <c r="AE60" s="232">
        <f t="shared" si="33"/>
        <v>1994</v>
      </c>
      <c r="AF60" s="232">
        <f t="shared" si="33"/>
        <v>1995</v>
      </c>
      <c r="AG60" s="232">
        <f t="shared" si="33"/>
        <v>1996</v>
      </c>
      <c r="AH60" s="232">
        <f t="shared" si="33"/>
        <v>1997</v>
      </c>
      <c r="AI60" s="232">
        <f t="shared" si="33"/>
        <v>1998</v>
      </c>
      <c r="AJ60" s="232">
        <f t="shared" si="33"/>
        <v>1999</v>
      </c>
      <c r="AK60" s="232">
        <f t="shared" si="33"/>
        <v>2000</v>
      </c>
      <c r="AL60" s="232">
        <f t="shared" si="33"/>
        <v>2001</v>
      </c>
      <c r="AM60" s="232">
        <f t="shared" si="33"/>
        <v>2002</v>
      </c>
      <c r="AN60" s="232">
        <f t="shared" si="33"/>
        <v>2003</v>
      </c>
      <c r="AO60" s="232">
        <f t="shared" si="33"/>
        <v>2004</v>
      </c>
      <c r="AP60" s="232">
        <f t="shared" si="33"/>
        <v>2005</v>
      </c>
      <c r="AQ60" s="232">
        <f>AP60+1</f>
        <v>2006</v>
      </c>
      <c r="AR60" s="232">
        <f>AQ60+1</f>
        <v>2007</v>
      </c>
      <c r="AS60" s="233">
        <v>2008</v>
      </c>
      <c r="AT60" s="233">
        <v>2009</v>
      </c>
      <c r="AU60" s="233">
        <v>2010</v>
      </c>
      <c r="AV60" s="233">
        <v>2011</v>
      </c>
      <c r="AW60" s="233">
        <v>2012</v>
      </c>
      <c r="AX60" s="233">
        <v>2013</v>
      </c>
      <c r="AY60" s="233" t="s">
        <v>90</v>
      </c>
      <c r="AZ60" s="233" t="s">
        <v>91</v>
      </c>
      <c r="BA60" s="233" t="s">
        <v>92</v>
      </c>
      <c r="BB60" s="233" t="s">
        <v>93</v>
      </c>
      <c r="BC60" s="233" t="s">
        <v>94</v>
      </c>
      <c r="BD60" s="233" t="s">
        <v>95</v>
      </c>
      <c r="BE60" s="233" t="s">
        <v>96</v>
      </c>
    </row>
    <row r="61" spans="25:57">
      <c r="Y61" s="29" t="s">
        <v>4</v>
      </c>
      <c r="Z61" s="41"/>
      <c r="AA61" s="41">
        <f t="shared" ref="AA61:BE61" si="34">AA6/298</f>
        <v>23.500130398981621</v>
      </c>
      <c r="AB61" s="41">
        <f t="shared" si="34"/>
        <v>24.566034916930946</v>
      </c>
      <c r="AC61" s="41">
        <f t="shared" si="34"/>
        <v>25.089263031204617</v>
      </c>
      <c r="AD61" s="41">
        <f t="shared" si="34"/>
        <v>25.618254175353638</v>
      </c>
      <c r="AE61" s="41">
        <f t="shared" si="34"/>
        <v>26.570863589074179</v>
      </c>
      <c r="AF61" s="41">
        <f t="shared" si="34"/>
        <v>28.472825966024988</v>
      </c>
      <c r="AG61" s="41">
        <f t="shared" si="34"/>
        <v>28.973398737650303</v>
      </c>
      <c r="AH61" s="41">
        <f t="shared" si="34"/>
        <v>29.519727248745017</v>
      </c>
      <c r="AI61" s="41">
        <f t="shared" si="34"/>
        <v>28.759881508713757</v>
      </c>
      <c r="AJ61" s="41">
        <f t="shared" si="34"/>
        <v>29.131829110356438</v>
      </c>
      <c r="AK61" s="41">
        <f t="shared" si="34"/>
        <v>28.983217958661488</v>
      </c>
      <c r="AL61" s="41">
        <f t="shared" si="34"/>
        <v>28.829142236573503</v>
      </c>
      <c r="AM61" s="41">
        <f t="shared" si="34"/>
        <v>28.107067893462776</v>
      </c>
      <c r="AN61" s="41">
        <f t="shared" si="34"/>
        <v>27.098907589249457</v>
      </c>
      <c r="AO61" s="41">
        <f t="shared" si="34"/>
        <v>26.244512119717559</v>
      </c>
      <c r="AP61" s="41">
        <f t="shared" si="34"/>
        <v>26.031978475157377</v>
      </c>
      <c r="AQ61" s="41">
        <f t="shared" si="34"/>
        <v>25.323215891431239</v>
      </c>
      <c r="AR61" s="41">
        <f t="shared" si="34"/>
        <v>25.22160888020635</v>
      </c>
      <c r="AS61" s="41">
        <f t="shared" si="34"/>
        <v>24.173768054208875</v>
      </c>
      <c r="AT61" s="41">
        <f t="shared" si="34"/>
        <v>23.146263816828629</v>
      </c>
      <c r="AU61" s="41">
        <f t="shared" si="34"/>
        <v>22.986551116105112</v>
      </c>
      <c r="AV61" s="41">
        <f t="shared" si="34"/>
        <v>23.020166711317625</v>
      </c>
      <c r="AW61" s="41">
        <f t="shared" si="34"/>
        <v>22.978978114606402</v>
      </c>
      <c r="AX61" s="41">
        <f t="shared" si="34"/>
        <v>23.230041031592567</v>
      </c>
      <c r="AY61" s="41">
        <f t="shared" si="34"/>
        <v>0</v>
      </c>
      <c r="AZ61" s="41">
        <f t="shared" si="34"/>
        <v>0</v>
      </c>
      <c r="BA61" s="41">
        <f t="shared" si="34"/>
        <v>0</v>
      </c>
      <c r="BB61" s="41">
        <f t="shared" si="34"/>
        <v>0</v>
      </c>
      <c r="BC61" s="41">
        <f t="shared" si="34"/>
        <v>0</v>
      </c>
      <c r="BD61" s="41">
        <f t="shared" si="34"/>
        <v>0</v>
      </c>
      <c r="BE61" s="41">
        <f t="shared" si="34"/>
        <v>0</v>
      </c>
    </row>
    <row r="62" spans="25:57">
      <c r="Y62" s="29" t="s">
        <v>185</v>
      </c>
      <c r="Z62" s="41"/>
      <c r="AA62" s="41">
        <f t="shared" ref="AA62:BE62" si="35">AA7/298</f>
        <v>33.207243677230892</v>
      </c>
      <c r="AB62" s="41">
        <f t="shared" si="35"/>
        <v>31.594797189582859</v>
      </c>
      <c r="AC62" s="41">
        <f t="shared" si="35"/>
        <v>31.476779940411653</v>
      </c>
      <c r="AD62" s="41">
        <f t="shared" si="35"/>
        <v>30.569382113722511</v>
      </c>
      <c r="AE62" s="41">
        <f t="shared" si="35"/>
        <v>34.177149084605112</v>
      </c>
      <c r="AF62" s="41">
        <f t="shared" si="35"/>
        <v>33.844746087383541</v>
      </c>
      <c r="AG62" s="41">
        <f t="shared" si="35"/>
        <v>37.201473508701426</v>
      </c>
      <c r="AH62" s="41">
        <f t="shared" si="35"/>
        <v>39.21542206685487</v>
      </c>
      <c r="AI62" s="41">
        <f t="shared" si="35"/>
        <v>34.876973900102044</v>
      </c>
      <c r="AJ62" s="41">
        <f t="shared" si="35"/>
        <v>14.031340610022626</v>
      </c>
      <c r="AK62" s="41">
        <f t="shared" si="35"/>
        <v>22.403525091768262</v>
      </c>
      <c r="AL62" s="41">
        <f t="shared" si="35"/>
        <v>11.123982730379865</v>
      </c>
      <c r="AM62" s="41">
        <f t="shared" si="35"/>
        <v>10.627769518306645</v>
      </c>
      <c r="AN62" s="41">
        <f t="shared" si="35"/>
        <v>10.725102659043833</v>
      </c>
      <c r="AO62" s="41">
        <f t="shared" si="35"/>
        <v>11.821148867723984</v>
      </c>
      <c r="AP62" s="41">
        <f t="shared" si="35"/>
        <v>10.005717807689336</v>
      </c>
      <c r="AQ62" s="41">
        <f t="shared" si="35"/>
        <v>10.659479771761481</v>
      </c>
      <c r="AR62" s="41">
        <f t="shared" si="35"/>
        <v>7.9938991094137517</v>
      </c>
      <c r="AS62" s="41">
        <f t="shared" si="35"/>
        <v>8.3039331185512122</v>
      </c>
      <c r="AT62" s="41">
        <f t="shared" si="35"/>
        <v>8.8391354800158091</v>
      </c>
      <c r="AU62" s="41">
        <f t="shared" si="35"/>
        <v>7.0142441619618934</v>
      </c>
      <c r="AV62" s="41">
        <f t="shared" si="35"/>
        <v>5.8880754948249896</v>
      </c>
      <c r="AW62" s="41">
        <f t="shared" si="35"/>
        <v>5.0562668397644375</v>
      </c>
      <c r="AX62" s="41">
        <f t="shared" si="35"/>
        <v>4.9149767041952508</v>
      </c>
      <c r="AY62" s="41">
        <f t="shared" si="35"/>
        <v>0</v>
      </c>
      <c r="AZ62" s="41">
        <f t="shared" si="35"/>
        <v>0</v>
      </c>
      <c r="BA62" s="41">
        <f t="shared" si="35"/>
        <v>0</v>
      </c>
      <c r="BB62" s="41">
        <f t="shared" si="35"/>
        <v>0</v>
      </c>
      <c r="BC62" s="41">
        <f t="shared" si="35"/>
        <v>0</v>
      </c>
      <c r="BD62" s="41">
        <f t="shared" si="35"/>
        <v>0</v>
      </c>
      <c r="BE62" s="41">
        <f t="shared" si="35"/>
        <v>0</v>
      </c>
    </row>
    <row r="63" spans="25:57">
      <c r="Y63" s="29" t="s">
        <v>1</v>
      </c>
      <c r="Z63" s="41"/>
      <c r="AA63" s="41">
        <f t="shared" ref="AA63:BE63" si="36">AA8/298</f>
        <v>37.51994619545048</v>
      </c>
      <c r="AB63" s="41">
        <f t="shared" si="36"/>
        <v>37.117723971320437</v>
      </c>
      <c r="AC63" s="41">
        <f t="shared" si="36"/>
        <v>36.851288446265428</v>
      </c>
      <c r="AD63" s="41">
        <f t="shared" si="36"/>
        <v>36.898560262881468</v>
      </c>
      <c r="AE63" s="41">
        <f t="shared" si="36"/>
        <v>36.161631854642764</v>
      </c>
      <c r="AF63" s="41">
        <f t="shared" si="36"/>
        <v>35.10279286196279</v>
      </c>
      <c r="AG63" s="41">
        <f t="shared" si="36"/>
        <v>34.574987774720157</v>
      </c>
      <c r="AH63" s="41">
        <f t="shared" si="36"/>
        <v>34.198502885794603</v>
      </c>
      <c r="AI63" s="41">
        <f t="shared" si="36"/>
        <v>33.78892846177834</v>
      </c>
      <c r="AJ63" s="41">
        <f t="shared" si="36"/>
        <v>33.596448360389154</v>
      </c>
      <c r="AK63" s="41">
        <f t="shared" si="36"/>
        <v>33.762434143532765</v>
      </c>
      <c r="AL63" s="41">
        <f t="shared" si="36"/>
        <v>33.490664942819073</v>
      </c>
      <c r="AM63" s="41">
        <f t="shared" si="36"/>
        <v>33.674321585112843</v>
      </c>
      <c r="AN63" s="41">
        <f t="shared" si="36"/>
        <v>33.888434164536839</v>
      </c>
      <c r="AO63" s="41">
        <f t="shared" si="36"/>
        <v>33.694247243632489</v>
      </c>
      <c r="AP63" s="41">
        <f t="shared" si="36"/>
        <v>33.91922580889797</v>
      </c>
      <c r="AQ63" s="41">
        <f t="shared" si="36"/>
        <v>34.298916477653634</v>
      </c>
      <c r="AR63" s="41">
        <f t="shared" si="36"/>
        <v>35.458447711160211</v>
      </c>
      <c r="AS63" s="41">
        <f t="shared" si="36"/>
        <v>33.801463358639516</v>
      </c>
      <c r="AT63" s="41">
        <f t="shared" si="36"/>
        <v>33.502562702549305</v>
      </c>
      <c r="AU63" s="41">
        <f t="shared" si="36"/>
        <v>34.307298460248873</v>
      </c>
      <c r="AV63" s="41">
        <f t="shared" si="36"/>
        <v>34.099547406250672</v>
      </c>
      <c r="AW63" s="41">
        <f t="shared" si="36"/>
        <v>33.988610956240372</v>
      </c>
      <c r="AX63" s="41">
        <f t="shared" si="36"/>
        <v>33.696594844067661</v>
      </c>
      <c r="AY63" s="41">
        <f t="shared" si="36"/>
        <v>0</v>
      </c>
      <c r="AZ63" s="41">
        <f t="shared" si="36"/>
        <v>0</v>
      </c>
      <c r="BA63" s="41">
        <f t="shared" si="36"/>
        <v>0</v>
      </c>
      <c r="BB63" s="41">
        <f t="shared" si="36"/>
        <v>0</v>
      </c>
      <c r="BC63" s="41">
        <f t="shared" si="36"/>
        <v>0</v>
      </c>
      <c r="BD63" s="41">
        <f t="shared" si="36"/>
        <v>0</v>
      </c>
      <c r="BE63" s="41">
        <f t="shared" si="36"/>
        <v>0</v>
      </c>
    </row>
    <row r="64" spans="25:57" ht="14.4" thickBot="1">
      <c r="Y64" s="540" t="s">
        <v>2</v>
      </c>
      <c r="Z64" s="44"/>
      <c r="AA64" s="44">
        <f t="shared" ref="AA64:BE65" si="37">AA9/298</f>
        <v>10.214411205659699</v>
      </c>
      <c r="AB64" s="44">
        <f t="shared" si="37"/>
        <v>10.477206562770487</v>
      </c>
      <c r="AC64" s="44">
        <f t="shared" si="37"/>
        <v>10.883140155679452</v>
      </c>
      <c r="AD64" s="44">
        <f t="shared" si="37"/>
        <v>11.004338160297875</v>
      </c>
      <c r="AE64" s="44">
        <f t="shared" si="37"/>
        <v>11.527512514743961</v>
      </c>
      <c r="AF64" s="44">
        <f t="shared" si="37"/>
        <v>12.102150128156369</v>
      </c>
      <c r="AG64" s="44">
        <f t="shared" si="37"/>
        <v>12.552027253612689</v>
      </c>
      <c r="AH64" s="44">
        <f t="shared" si="37"/>
        <v>12.897213339904164</v>
      </c>
      <c r="AI64" s="44">
        <f t="shared" si="37"/>
        <v>12.938853929982455</v>
      </c>
      <c r="AJ64" s="44">
        <f t="shared" si="37"/>
        <v>13.102824289335631</v>
      </c>
      <c r="AK64" s="44">
        <f t="shared" si="37"/>
        <v>13.043785502976316</v>
      </c>
      <c r="AL64" s="44">
        <f t="shared" si="37"/>
        <v>12.933214075433771</v>
      </c>
      <c r="AM64" s="44">
        <f t="shared" si="37"/>
        <v>12.129158847513331</v>
      </c>
      <c r="AN64" s="44">
        <f t="shared" si="37"/>
        <v>12.185271134080935</v>
      </c>
      <c r="AO64" s="44">
        <f t="shared" si="37"/>
        <v>12.128966900307141</v>
      </c>
      <c r="AP64" s="44">
        <f t="shared" si="37"/>
        <v>12.403275612737605</v>
      </c>
      <c r="AQ64" s="44">
        <f t="shared" si="37"/>
        <v>12.053514774518341</v>
      </c>
      <c r="AR64" s="44">
        <f t="shared" si="37"/>
        <v>11.390322557899545</v>
      </c>
      <c r="AS64" s="44">
        <f t="shared" si="37"/>
        <v>11.237237806328134</v>
      </c>
      <c r="AT64" s="44">
        <f t="shared" si="37"/>
        <v>10.908834968100638</v>
      </c>
      <c r="AU64" s="44">
        <f t="shared" si="37"/>
        <v>10.561294491036925</v>
      </c>
      <c r="AV64" s="44">
        <f t="shared" si="37"/>
        <v>10.620697493451264</v>
      </c>
      <c r="AW64" s="44">
        <f t="shared" si="37"/>
        <v>10.62659341014753</v>
      </c>
      <c r="AX64" s="44">
        <f t="shared" si="37"/>
        <v>10.628446607943321</v>
      </c>
      <c r="AY64" s="42">
        <f t="shared" si="37"/>
        <v>0</v>
      </c>
      <c r="AZ64" s="42">
        <f t="shared" si="37"/>
        <v>0</v>
      </c>
      <c r="BA64" s="42">
        <f t="shared" si="37"/>
        <v>0</v>
      </c>
      <c r="BB64" s="42">
        <f t="shared" si="37"/>
        <v>0</v>
      </c>
      <c r="BC64" s="42">
        <f t="shared" si="37"/>
        <v>0</v>
      </c>
      <c r="BD64" s="42">
        <f t="shared" si="37"/>
        <v>0</v>
      </c>
      <c r="BE64" s="42">
        <f t="shared" si="37"/>
        <v>0</v>
      </c>
    </row>
    <row r="65" spans="25:57" ht="15" thickTop="1" thickBot="1">
      <c r="Y65" s="30" t="s">
        <v>219</v>
      </c>
      <c r="Z65" s="42"/>
      <c r="AA65" s="42">
        <f t="shared" si="37"/>
        <v>0.44000313201221619</v>
      </c>
      <c r="AB65" s="42">
        <f t="shared" si="37"/>
        <v>0.45903228781918121</v>
      </c>
      <c r="AC65" s="42">
        <f t="shared" si="37"/>
        <v>0.47589917750643557</v>
      </c>
      <c r="AD65" s="42">
        <f t="shared" si="37"/>
        <v>0.49730151344354778</v>
      </c>
      <c r="AE65" s="42">
        <f t="shared" si="37"/>
        <v>0.5133558755376979</v>
      </c>
      <c r="AF65" s="42">
        <f t="shared" si="37"/>
        <v>0.52610482285144611</v>
      </c>
      <c r="AG65" s="42">
        <f t="shared" si="37"/>
        <v>0.53616604259660583</v>
      </c>
      <c r="AH65" s="42">
        <f t="shared" si="37"/>
        <v>0.58837890071629984</v>
      </c>
      <c r="AI65" s="42">
        <f t="shared" si="37"/>
        <v>0.59573988636166886</v>
      </c>
      <c r="AJ65" s="42">
        <f t="shared" si="37"/>
        <v>0.63880613625478633</v>
      </c>
      <c r="AK65" s="42">
        <f t="shared" si="37"/>
        <v>0.62890475130710288</v>
      </c>
      <c r="AL65" s="42">
        <f t="shared" si="37"/>
        <v>0.65395351284763592</v>
      </c>
      <c r="AM65" s="42">
        <f t="shared" si="37"/>
        <v>0.61279831230063297</v>
      </c>
      <c r="AN65" s="42">
        <f t="shared" si="37"/>
        <v>0.5894493757078052</v>
      </c>
      <c r="AO65" s="42">
        <f t="shared" si="37"/>
        <v>0.61145901927412705</v>
      </c>
      <c r="AP65" s="42">
        <f t="shared" si="37"/>
        <v>0.51761592690377844</v>
      </c>
      <c r="AQ65" s="42">
        <f t="shared" si="37"/>
        <v>0.60304747932394809</v>
      </c>
      <c r="AR65" s="42">
        <f t="shared" si="37"/>
        <v>0.6300061751805579</v>
      </c>
      <c r="AS65" s="42">
        <f t="shared" si="37"/>
        <v>0.62554805341536135</v>
      </c>
      <c r="AT65" s="42">
        <f t="shared" si="37"/>
        <v>0.64280437767792253</v>
      </c>
      <c r="AU65" s="42">
        <f t="shared" si="37"/>
        <v>0.66210767384631541</v>
      </c>
      <c r="AV65" s="42">
        <f t="shared" si="37"/>
        <v>0.60601191805152355</v>
      </c>
      <c r="AW65" s="42">
        <f t="shared" si="37"/>
        <v>0.59957869827410648</v>
      </c>
      <c r="AX65" s="42">
        <f t="shared" si="37"/>
        <v>0.67805515082405898</v>
      </c>
      <c r="AY65" s="614"/>
      <c r="AZ65" s="614"/>
      <c r="BA65" s="614"/>
      <c r="BB65" s="614"/>
      <c r="BC65" s="614"/>
      <c r="BD65" s="614"/>
      <c r="BE65" s="614"/>
    </row>
    <row r="66" spans="25:57" ht="14.4" thickTop="1">
      <c r="Y66" s="31" t="s">
        <v>5</v>
      </c>
      <c r="Z66" s="43"/>
      <c r="AA66" s="43">
        <f t="shared" ref="AA66:BE66" si="38">AA11/298</f>
        <v>104.8817346093349</v>
      </c>
      <c r="AB66" s="43">
        <f t="shared" si="38"/>
        <v>104.21479492842391</v>
      </c>
      <c r="AC66" s="43">
        <f t="shared" si="38"/>
        <v>104.77637075106757</v>
      </c>
      <c r="AD66" s="43">
        <f t="shared" si="38"/>
        <v>104.58783622569904</v>
      </c>
      <c r="AE66" s="43">
        <f t="shared" si="38"/>
        <v>108.95051291860372</v>
      </c>
      <c r="AF66" s="43">
        <f t="shared" si="38"/>
        <v>110.04861986637914</v>
      </c>
      <c r="AG66" s="43">
        <f t="shared" si="38"/>
        <v>113.83805331728118</v>
      </c>
      <c r="AH66" s="43">
        <f t="shared" si="38"/>
        <v>116.41924444201494</v>
      </c>
      <c r="AI66" s="43">
        <f t="shared" si="38"/>
        <v>110.96037768693826</v>
      </c>
      <c r="AJ66" s="43">
        <f t="shared" si="38"/>
        <v>90.501248506358635</v>
      </c>
      <c r="AK66" s="43">
        <f t="shared" si="38"/>
        <v>98.821867448245939</v>
      </c>
      <c r="AL66" s="43">
        <f t="shared" si="38"/>
        <v>87.030957498053851</v>
      </c>
      <c r="AM66" s="43">
        <f t="shared" si="38"/>
        <v>85.151116156696233</v>
      </c>
      <c r="AN66" s="43">
        <f t="shared" si="38"/>
        <v>84.487164922618874</v>
      </c>
      <c r="AO66" s="43">
        <f t="shared" si="38"/>
        <v>84.500334150655306</v>
      </c>
      <c r="AP66" s="43">
        <f t="shared" si="38"/>
        <v>82.877813631386061</v>
      </c>
      <c r="AQ66" s="43">
        <f t="shared" si="38"/>
        <v>82.938174394688644</v>
      </c>
      <c r="AR66" s="43">
        <f t="shared" si="38"/>
        <v>80.694284433860417</v>
      </c>
      <c r="AS66" s="43">
        <f t="shared" si="38"/>
        <v>78.141950391143098</v>
      </c>
      <c r="AT66" s="43">
        <f t="shared" si="38"/>
        <v>77.039601345172301</v>
      </c>
      <c r="AU66" s="43">
        <f t="shared" si="38"/>
        <v>75.531495903199115</v>
      </c>
      <c r="AV66" s="43">
        <f t="shared" si="38"/>
        <v>74.234499023896078</v>
      </c>
      <c r="AW66" s="43">
        <f t="shared" si="38"/>
        <v>73.250028019032854</v>
      </c>
      <c r="AX66" s="43">
        <f t="shared" si="38"/>
        <v>73.148114338622861</v>
      </c>
      <c r="AY66" s="43">
        <f t="shared" si="38"/>
        <v>0</v>
      </c>
      <c r="AZ66" s="43">
        <f t="shared" si="38"/>
        <v>0</v>
      </c>
      <c r="BA66" s="43">
        <f t="shared" si="38"/>
        <v>0</v>
      </c>
      <c r="BB66" s="43">
        <f t="shared" si="38"/>
        <v>0</v>
      </c>
      <c r="BC66" s="43">
        <f t="shared" si="38"/>
        <v>0</v>
      </c>
      <c r="BD66" s="43">
        <f t="shared" si="38"/>
        <v>0</v>
      </c>
      <c r="BE66" s="43">
        <f t="shared" si="38"/>
        <v>0</v>
      </c>
    </row>
  </sheetData>
  <phoneticPr fontId="9"/>
  <pageMargins left="0.78740157480314965" right="0.78740157480314965" top="0.98425196850393704" bottom="0.98425196850393704" header="0.51181102362204722" footer="0.51181102362204722"/>
  <pageSetup paperSize="9" scale="64" orientation="landscape" verticalDpi="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dimension ref="A1:BN142"/>
  <sheetViews>
    <sheetView zoomScale="96" zoomScaleNormal="96" workbookViewId="0">
      <pane xSplit="25" topLeftCell="AU1" activePane="topRight" state="frozen"/>
      <selection pane="topRight" activeCell="AB31" sqref="AB31"/>
    </sheetView>
  </sheetViews>
  <sheetFormatPr defaultColWidth="9.6640625" defaultRowHeight="13.8"/>
  <cols>
    <col min="1" max="1" width="1.6640625" style="1" customWidth="1"/>
    <col min="2" max="21" width="1.6640625" style="1" hidden="1" customWidth="1"/>
    <col min="22" max="23" width="1.6640625" style="1" customWidth="1"/>
    <col min="24" max="24" width="2.33203125" style="272" customWidth="1"/>
    <col min="25" max="25" width="27.6640625" style="272" customWidth="1"/>
    <col min="26" max="26" width="9.33203125" style="1" customWidth="1"/>
    <col min="27" max="50" width="9.6640625" style="1" customWidth="1"/>
    <col min="51" max="55" width="9.6640625" style="1" hidden="1" customWidth="1"/>
    <col min="56" max="56" width="3" style="1" hidden="1" customWidth="1"/>
    <col min="57" max="57" width="13" style="1" customWidth="1"/>
    <col min="58" max="58" width="3.44140625" style="1" customWidth="1"/>
    <col min="59" max="16384" width="9.6640625" style="1"/>
  </cols>
  <sheetData>
    <row r="1" spans="1:60" ht="30" customHeight="1">
      <c r="A1" s="297" t="s">
        <v>166</v>
      </c>
      <c r="B1" s="298"/>
      <c r="C1" s="298"/>
      <c r="D1" s="298"/>
      <c r="E1" s="298"/>
      <c r="F1" s="298"/>
      <c r="G1" s="298"/>
      <c r="H1" s="298"/>
      <c r="I1" s="298"/>
      <c r="J1" s="298"/>
      <c r="K1" s="298"/>
      <c r="L1" s="298"/>
      <c r="M1" s="298"/>
      <c r="N1" s="298"/>
      <c r="O1" s="298"/>
      <c r="P1" s="298"/>
      <c r="Q1" s="298"/>
      <c r="R1" s="298"/>
      <c r="S1" s="298"/>
      <c r="T1" s="298"/>
      <c r="U1" s="298"/>
      <c r="V1" s="298"/>
      <c r="W1" s="298"/>
      <c r="X1" s="299"/>
      <c r="Y1" s="299"/>
    </row>
    <row r="2" spans="1:60">
      <c r="A2" s="298"/>
      <c r="B2" s="298"/>
      <c r="C2" s="298"/>
      <c r="D2" s="298"/>
      <c r="E2" s="298"/>
      <c r="F2" s="298"/>
      <c r="G2" s="298"/>
      <c r="H2" s="298"/>
      <c r="I2" s="298"/>
      <c r="J2" s="298"/>
      <c r="K2" s="298"/>
      <c r="L2" s="298"/>
      <c r="M2" s="298"/>
      <c r="N2" s="298"/>
      <c r="O2" s="298"/>
      <c r="P2" s="298"/>
      <c r="Q2" s="298"/>
      <c r="R2" s="298"/>
      <c r="S2" s="298"/>
      <c r="T2" s="298"/>
      <c r="U2" s="298"/>
      <c r="V2" s="298"/>
      <c r="W2" s="298"/>
      <c r="X2" s="299"/>
      <c r="Y2" s="329"/>
      <c r="AH2" s="134"/>
    </row>
    <row r="3" spans="1:60">
      <c r="A3" s="298"/>
      <c r="B3" s="298"/>
      <c r="C3" s="298"/>
      <c r="D3" s="298"/>
      <c r="E3" s="298"/>
      <c r="F3" s="298"/>
      <c r="G3" s="298"/>
      <c r="H3" s="298"/>
      <c r="I3" s="298"/>
      <c r="J3" s="298"/>
      <c r="K3" s="298"/>
      <c r="L3" s="298"/>
      <c r="M3" s="298"/>
      <c r="N3" s="298"/>
      <c r="O3" s="298"/>
      <c r="P3" s="298"/>
      <c r="Q3" s="298"/>
      <c r="R3" s="298"/>
      <c r="S3" s="298"/>
      <c r="T3" s="298"/>
      <c r="U3" s="298"/>
      <c r="V3" s="298"/>
      <c r="W3" s="298"/>
      <c r="X3" s="299"/>
      <c r="Y3" s="299"/>
    </row>
    <row r="4" spans="1:60" ht="16.2">
      <c r="A4" s="298"/>
      <c r="B4" s="298"/>
      <c r="C4" s="298"/>
      <c r="D4" s="298"/>
      <c r="E4" s="298"/>
      <c r="F4" s="298"/>
      <c r="G4" s="298"/>
      <c r="H4" s="298"/>
      <c r="I4" s="298"/>
      <c r="J4" s="298"/>
      <c r="K4" s="298"/>
      <c r="L4" s="298"/>
      <c r="M4" s="298"/>
      <c r="N4" s="298"/>
      <c r="O4" s="298"/>
      <c r="P4" s="298"/>
      <c r="Q4" s="298"/>
      <c r="R4" s="298"/>
      <c r="S4" s="298"/>
      <c r="T4" s="298"/>
      <c r="U4" s="298"/>
      <c r="V4" s="298"/>
      <c r="W4" s="298"/>
      <c r="X4" s="299" t="s">
        <v>121</v>
      </c>
      <c r="Y4" s="299"/>
    </row>
    <row r="5" spans="1:60">
      <c r="X5" s="273"/>
      <c r="Y5" s="274"/>
      <c r="Z5" s="231"/>
      <c r="AA5" s="232">
        <v>1990</v>
      </c>
      <c r="AB5" s="232">
        <f>AA5+1</f>
        <v>1991</v>
      </c>
      <c r="AC5" s="232">
        <f>AB5+1</f>
        <v>1992</v>
      </c>
      <c r="AD5" s="232">
        <f>AC5+1</f>
        <v>1993</v>
      </c>
      <c r="AE5" s="232">
        <f>AD5+1</f>
        <v>1994</v>
      </c>
      <c r="AF5" s="232">
        <f>AE5+1</f>
        <v>1995</v>
      </c>
      <c r="AG5" s="232">
        <f t="shared" ref="AG5:BB5" si="0">AF5+1</f>
        <v>1996</v>
      </c>
      <c r="AH5" s="232">
        <f t="shared" si="0"/>
        <v>1997</v>
      </c>
      <c r="AI5" s="232">
        <f t="shared" si="0"/>
        <v>1998</v>
      </c>
      <c r="AJ5" s="232">
        <f t="shared" si="0"/>
        <v>1999</v>
      </c>
      <c r="AK5" s="232">
        <f t="shared" si="0"/>
        <v>2000</v>
      </c>
      <c r="AL5" s="232">
        <f t="shared" si="0"/>
        <v>2001</v>
      </c>
      <c r="AM5" s="232">
        <f t="shared" si="0"/>
        <v>2002</v>
      </c>
      <c r="AN5" s="232">
        <f t="shared" si="0"/>
        <v>2003</v>
      </c>
      <c r="AO5" s="232">
        <f t="shared" si="0"/>
        <v>2004</v>
      </c>
      <c r="AP5" s="232">
        <f t="shared" si="0"/>
        <v>2005</v>
      </c>
      <c r="AQ5" s="232">
        <f t="shared" si="0"/>
        <v>2006</v>
      </c>
      <c r="AR5" s="233">
        <v>2007</v>
      </c>
      <c r="AS5" s="233">
        <v>2008</v>
      </c>
      <c r="AT5" s="233">
        <v>2009</v>
      </c>
      <c r="AU5" s="233">
        <v>2010</v>
      </c>
      <c r="AV5" s="233">
        <v>2010</v>
      </c>
      <c r="AW5" s="233">
        <v>2012</v>
      </c>
      <c r="AX5" s="233">
        <v>2013</v>
      </c>
      <c r="AY5" s="40">
        <f t="shared" si="0"/>
        <v>2014</v>
      </c>
      <c r="AZ5" s="40">
        <f t="shared" si="0"/>
        <v>2015</v>
      </c>
      <c r="BA5" s="40">
        <f t="shared" si="0"/>
        <v>2016</v>
      </c>
      <c r="BB5" s="40">
        <f t="shared" si="0"/>
        <v>2017</v>
      </c>
      <c r="BE5" s="330" t="s">
        <v>25</v>
      </c>
    </row>
    <row r="6" spans="1:60">
      <c r="X6" s="275" t="s">
        <v>81</v>
      </c>
      <c r="Y6" s="276"/>
      <c r="Z6" s="189"/>
      <c r="AA6" s="189">
        <f t="shared" ref="AA6:AW6" si="1">SUM(AA7:AA15)</f>
        <v>15932.308570761124</v>
      </c>
      <c r="AB6" s="189">
        <f t="shared" si="1"/>
        <v>17349.612944863187</v>
      </c>
      <c r="AC6" s="189">
        <f t="shared" si="1"/>
        <v>17767.162373630799</v>
      </c>
      <c r="AD6" s="189">
        <f t="shared" si="1"/>
        <v>18128.303474122305</v>
      </c>
      <c r="AE6" s="189">
        <f t="shared" si="1"/>
        <v>21049.389447035501</v>
      </c>
      <c r="AF6" s="189">
        <f t="shared" si="1"/>
        <v>25211.724401970863</v>
      </c>
      <c r="AG6" s="189">
        <f t="shared" si="1"/>
        <v>24596.338878510731</v>
      </c>
      <c r="AH6" s="189">
        <f t="shared" si="1"/>
        <v>24434.714230473699</v>
      </c>
      <c r="AI6" s="189">
        <f t="shared" si="1"/>
        <v>23739.590197107231</v>
      </c>
      <c r="AJ6" s="189">
        <f t="shared" si="1"/>
        <v>24364.615303764716</v>
      </c>
      <c r="AK6" s="189">
        <f t="shared" si="1"/>
        <v>22845.36796656566</v>
      </c>
      <c r="AL6" s="189">
        <f t="shared" si="1"/>
        <v>19450.901852987648</v>
      </c>
      <c r="AM6" s="189">
        <f t="shared" si="1"/>
        <v>16217.091571602687</v>
      </c>
      <c r="AN6" s="189">
        <f t="shared" si="1"/>
        <v>16199.685108049396</v>
      </c>
      <c r="AO6" s="189">
        <f t="shared" si="1"/>
        <v>12379.101951542518</v>
      </c>
      <c r="AP6" s="189">
        <f t="shared" si="1"/>
        <v>12722.318047624163</v>
      </c>
      <c r="AQ6" s="189">
        <f t="shared" si="1"/>
        <v>14545.201277938657</v>
      </c>
      <c r="AR6" s="189">
        <f t="shared" si="1"/>
        <v>16599.808837217162</v>
      </c>
      <c r="AS6" s="189">
        <f t="shared" si="1"/>
        <v>19150.081021889622</v>
      </c>
      <c r="AT6" s="189">
        <f t="shared" si="1"/>
        <v>20780.388687890805</v>
      </c>
      <c r="AU6" s="189">
        <f t="shared" si="1"/>
        <v>23115.252721921202</v>
      </c>
      <c r="AV6" s="189">
        <f t="shared" si="1"/>
        <v>25829.962102665733</v>
      </c>
      <c r="AW6" s="189">
        <f t="shared" si="1"/>
        <v>29060.545656480677</v>
      </c>
      <c r="AX6" s="189">
        <f>SUM(AX7:AX15)</f>
        <v>32059.886169368077</v>
      </c>
      <c r="AY6" s="54"/>
      <c r="AZ6" s="54"/>
      <c r="BA6" s="54"/>
      <c r="BB6" s="54"/>
      <c r="BE6" s="469"/>
      <c r="BG6" s="162"/>
      <c r="BH6" s="162"/>
    </row>
    <row r="7" spans="1:60">
      <c r="X7" s="277"/>
      <c r="Y7" s="448" t="s">
        <v>126</v>
      </c>
      <c r="Z7" s="41"/>
      <c r="AA7" s="41">
        <v>15928.725007472323</v>
      </c>
      <c r="AB7" s="41">
        <v>17349.612944863187</v>
      </c>
      <c r="AC7" s="41">
        <v>17580.106417956591</v>
      </c>
      <c r="AD7" s="41">
        <v>16792.720502919714</v>
      </c>
      <c r="AE7" s="41">
        <v>18416.856118000072</v>
      </c>
      <c r="AF7" s="41">
        <v>21460</v>
      </c>
      <c r="AG7" s="41">
        <v>19728.400000000001</v>
      </c>
      <c r="AH7" s="41">
        <v>18588.8</v>
      </c>
      <c r="AI7" s="41">
        <v>17434.400000000001</v>
      </c>
      <c r="AJ7" s="41">
        <v>17834</v>
      </c>
      <c r="AK7" s="41">
        <v>15688</v>
      </c>
      <c r="AL7" s="41">
        <v>11810.4</v>
      </c>
      <c r="AM7" s="41">
        <v>7710.8</v>
      </c>
      <c r="AN7" s="41">
        <v>6353.64</v>
      </c>
      <c r="AO7" s="41">
        <v>1287.5999999999999</v>
      </c>
      <c r="AP7" s="41">
        <v>586.08000000000004</v>
      </c>
      <c r="AQ7" s="41">
        <v>831.02</v>
      </c>
      <c r="AR7" s="41">
        <v>275.27999999999997</v>
      </c>
      <c r="AS7" s="41">
        <v>593.48</v>
      </c>
      <c r="AT7" s="41">
        <v>50.32</v>
      </c>
      <c r="AU7" s="41">
        <v>53.28</v>
      </c>
      <c r="AV7" s="41">
        <v>16.28</v>
      </c>
      <c r="AW7" s="41">
        <v>17.760000000000002</v>
      </c>
      <c r="AX7" s="41">
        <v>16.28</v>
      </c>
      <c r="AY7" s="54"/>
      <c r="AZ7" s="54"/>
      <c r="BA7" s="54"/>
      <c r="BB7" s="54"/>
      <c r="BE7" s="470"/>
    </row>
    <row r="8" spans="1:60">
      <c r="X8" s="277"/>
      <c r="Y8" s="449" t="s">
        <v>161</v>
      </c>
      <c r="Z8" s="41"/>
      <c r="AA8" s="433">
        <v>1.5091559388335702</v>
      </c>
      <c r="AB8" s="41" t="s">
        <v>229</v>
      </c>
      <c r="AC8" s="41">
        <v>45.274678165007117</v>
      </c>
      <c r="AD8" s="41">
        <v>294.28540807254626</v>
      </c>
      <c r="AE8" s="41">
        <v>505.56723950924612</v>
      </c>
      <c r="AF8" s="41">
        <v>558.38769736842107</v>
      </c>
      <c r="AG8" s="41">
        <v>532.10309210526316</v>
      </c>
      <c r="AH8" s="41">
        <v>427.93</v>
      </c>
      <c r="AI8" s="41">
        <v>307.20779999999996</v>
      </c>
      <c r="AJ8" s="41">
        <v>187.72640000000001</v>
      </c>
      <c r="AK8" s="41">
        <v>294.97390000000001</v>
      </c>
      <c r="AL8" s="41">
        <v>435.38980000000004</v>
      </c>
      <c r="AM8" s="41">
        <v>409.55809999999991</v>
      </c>
      <c r="AN8" s="41">
        <v>518.90609999999992</v>
      </c>
      <c r="AO8" s="41">
        <v>564.38379999999995</v>
      </c>
      <c r="AP8" s="41">
        <v>448.07899999999989</v>
      </c>
      <c r="AQ8" s="41">
        <v>365.19790000000006</v>
      </c>
      <c r="AR8" s="41">
        <v>355.08320000000003</v>
      </c>
      <c r="AS8" s="41">
        <v>305.37450000000001</v>
      </c>
      <c r="AT8" s="41">
        <v>232.6551</v>
      </c>
      <c r="AU8" s="41">
        <v>126.95800000000001</v>
      </c>
      <c r="AV8" s="41">
        <v>150.24529999999999</v>
      </c>
      <c r="AW8" s="41">
        <v>119.37243350000001</v>
      </c>
      <c r="AX8" s="41">
        <v>130.05410000000001</v>
      </c>
      <c r="AY8" s="41" t="s">
        <v>229</v>
      </c>
      <c r="AZ8" s="41" t="s">
        <v>229</v>
      </c>
      <c r="BA8" s="41" t="s">
        <v>229</v>
      </c>
      <c r="BB8" s="41" t="s">
        <v>229</v>
      </c>
      <c r="BC8" s="41" t="s">
        <v>229</v>
      </c>
      <c r="BD8" s="41" t="s">
        <v>229</v>
      </c>
      <c r="BE8" s="470"/>
    </row>
    <row r="9" spans="1:60">
      <c r="X9" s="277"/>
      <c r="Y9" s="291" t="s">
        <v>163</v>
      </c>
      <c r="Z9" s="44"/>
      <c r="AA9" s="436" t="s">
        <v>229</v>
      </c>
      <c r="AB9" s="436" t="s">
        <v>229</v>
      </c>
      <c r="AC9" s="436" t="s">
        <v>229</v>
      </c>
      <c r="AD9" s="436" t="s">
        <v>229</v>
      </c>
      <c r="AE9" s="436" t="s">
        <v>229</v>
      </c>
      <c r="AF9" s="436" t="s">
        <v>229</v>
      </c>
      <c r="AG9" s="436" t="s">
        <v>229</v>
      </c>
      <c r="AH9" s="436" t="s">
        <v>229</v>
      </c>
      <c r="AI9" s="436" t="s">
        <v>229</v>
      </c>
      <c r="AJ9" s="436" t="s">
        <v>229</v>
      </c>
      <c r="AK9" s="436" t="s">
        <v>229</v>
      </c>
      <c r="AL9" s="436" t="s">
        <v>229</v>
      </c>
      <c r="AM9" s="436" t="s">
        <v>229</v>
      </c>
      <c r="AN9" s="436" t="s">
        <v>229</v>
      </c>
      <c r="AO9" s="436" t="s">
        <v>229</v>
      </c>
      <c r="AP9" s="436" t="s">
        <v>229</v>
      </c>
      <c r="AQ9" s="436" t="s">
        <v>229</v>
      </c>
      <c r="AR9" s="436" t="s">
        <v>229</v>
      </c>
      <c r="AS9" s="436" t="s">
        <v>229</v>
      </c>
      <c r="AT9" s="436" t="s">
        <v>229</v>
      </c>
      <c r="AU9" s="436" t="s">
        <v>229</v>
      </c>
      <c r="AV9" s="118">
        <v>1.0009999999999999</v>
      </c>
      <c r="AW9" s="118">
        <v>1.2869999999999999</v>
      </c>
      <c r="AX9" s="118">
        <v>1.2869999999999999</v>
      </c>
      <c r="AY9" s="436" t="s">
        <v>229</v>
      </c>
      <c r="AZ9" s="436" t="s">
        <v>229</v>
      </c>
      <c r="BA9" s="436" t="s">
        <v>229</v>
      </c>
      <c r="BB9" s="436" t="s">
        <v>229</v>
      </c>
      <c r="BC9" s="436" t="s">
        <v>229</v>
      </c>
      <c r="BD9" s="436" t="s">
        <v>229</v>
      </c>
      <c r="BE9" s="470"/>
      <c r="BG9" s="162"/>
    </row>
    <row r="10" spans="1:60">
      <c r="X10" s="277"/>
      <c r="Y10" s="451" t="s">
        <v>186</v>
      </c>
      <c r="Z10" s="44"/>
      <c r="AA10" s="434">
        <v>0.73247221483304714</v>
      </c>
      <c r="AB10" s="44" t="s">
        <v>229</v>
      </c>
      <c r="AC10" s="44">
        <v>21.974166444991415</v>
      </c>
      <c r="AD10" s="44">
        <v>142.83208189244417</v>
      </c>
      <c r="AE10" s="44">
        <v>245.37819196907077</v>
      </c>
      <c r="AF10" s="44">
        <v>270.88151948822741</v>
      </c>
      <c r="AG10" s="44">
        <v>264.36869587570834</v>
      </c>
      <c r="AH10" s="44">
        <v>295.2957508327267</v>
      </c>
      <c r="AI10" s="44">
        <v>272.83849110244853</v>
      </c>
      <c r="AJ10" s="44">
        <v>277.0664955277233</v>
      </c>
      <c r="AK10" s="44">
        <v>284.55274393162398</v>
      </c>
      <c r="AL10" s="44">
        <v>221.08091704843312</v>
      </c>
      <c r="AM10" s="44">
        <v>215.39557587045016</v>
      </c>
      <c r="AN10" s="44">
        <v>207.97411109507007</v>
      </c>
      <c r="AO10" s="44">
        <v>235.81620827963076</v>
      </c>
      <c r="AP10" s="44">
        <v>226.95399851716925</v>
      </c>
      <c r="AQ10" s="44">
        <v>245.5527335999368</v>
      </c>
      <c r="AR10" s="44">
        <v>265.83977646171923</v>
      </c>
      <c r="AS10" s="44">
        <v>237.04069262246537</v>
      </c>
      <c r="AT10" s="44">
        <v>152.10828863367433</v>
      </c>
      <c r="AU10" s="44">
        <v>167.94808800055876</v>
      </c>
      <c r="AV10" s="44">
        <v>145.46829874011073</v>
      </c>
      <c r="AW10" s="44">
        <v>124.01607284291997</v>
      </c>
      <c r="AX10" s="44">
        <v>111.60857569440111</v>
      </c>
      <c r="AY10" s="44" t="s">
        <v>229</v>
      </c>
      <c r="AZ10" s="44" t="s">
        <v>229</v>
      </c>
      <c r="BA10" s="44" t="s">
        <v>229</v>
      </c>
      <c r="BB10" s="44" t="s">
        <v>229</v>
      </c>
      <c r="BC10" s="44" t="s">
        <v>229</v>
      </c>
      <c r="BD10" s="44" t="s">
        <v>229</v>
      </c>
      <c r="BE10" s="470"/>
      <c r="BG10" s="162"/>
    </row>
    <row r="11" spans="1:60">
      <c r="X11" s="277"/>
      <c r="Y11" s="448" t="s">
        <v>101</v>
      </c>
      <c r="Z11" s="41"/>
      <c r="AA11" s="433" t="s">
        <v>229</v>
      </c>
      <c r="AB11" s="41" t="s">
        <v>229</v>
      </c>
      <c r="AC11" s="41">
        <v>4.1841921452939177</v>
      </c>
      <c r="AD11" s="41">
        <v>71.55164339976514</v>
      </c>
      <c r="AE11" s="41">
        <v>370.16800566522107</v>
      </c>
      <c r="AF11" s="41">
        <v>924.43918511421862</v>
      </c>
      <c r="AG11" s="41">
        <v>1327.5848524195583</v>
      </c>
      <c r="AH11" s="41">
        <v>1741.6493533493588</v>
      </c>
      <c r="AI11" s="41">
        <v>2125.0228278888835</v>
      </c>
      <c r="AJ11" s="41">
        <v>2515.9396620537423</v>
      </c>
      <c r="AK11" s="41">
        <v>2971.5760876416098</v>
      </c>
      <c r="AL11" s="41">
        <v>3577.4028253177817</v>
      </c>
      <c r="AM11" s="41">
        <v>4437.1305068651072</v>
      </c>
      <c r="AN11" s="41">
        <v>5546.4301159996839</v>
      </c>
      <c r="AO11" s="41">
        <v>7039.6497544481463</v>
      </c>
      <c r="AP11" s="41">
        <v>8818.2807166269322</v>
      </c>
      <c r="AQ11" s="41">
        <v>10774.597946186272</v>
      </c>
      <c r="AR11" s="41">
        <v>13364.047975553698</v>
      </c>
      <c r="AS11" s="41">
        <v>15553.228231777199</v>
      </c>
      <c r="AT11" s="41">
        <v>17840.61452522306</v>
      </c>
      <c r="AU11" s="41">
        <v>20291.540614849393</v>
      </c>
      <c r="AV11" s="41">
        <v>22897.732685154337</v>
      </c>
      <c r="AW11" s="41">
        <v>26065.642775203967</v>
      </c>
      <c r="AX11" s="41">
        <v>28975.608766403824</v>
      </c>
      <c r="AY11" s="41" t="s">
        <v>229</v>
      </c>
      <c r="AZ11" s="41" t="s">
        <v>229</v>
      </c>
      <c r="BA11" s="41" t="s">
        <v>229</v>
      </c>
      <c r="BB11" s="41" t="s">
        <v>229</v>
      </c>
      <c r="BC11" s="41" t="s">
        <v>229</v>
      </c>
      <c r="BD11" s="41" t="s">
        <v>229</v>
      </c>
      <c r="BE11" s="470"/>
    </row>
    <row r="12" spans="1:60">
      <c r="X12" s="277"/>
      <c r="Y12" s="448" t="s">
        <v>102</v>
      </c>
      <c r="Z12" s="41"/>
      <c r="AA12" s="433">
        <v>1.3419351351351352</v>
      </c>
      <c r="AB12" s="41" t="s">
        <v>229</v>
      </c>
      <c r="AC12" s="41">
        <v>40.25805405405405</v>
      </c>
      <c r="AD12" s="41">
        <v>261.67735135135138</v>
      </c>
      <c r="AE12" s="41">
        <v>449.54827027027022</v>
      </c>
      <c r="AF12" s="41">
        <v>496.51599999999996</v>
      </c>
      <c r="AG12" s="41">
        <v>452.06200000000001</v>
      </c>
      <c r="AH12" s="41">
        <v>468.10599999999999</v>
      </c>
      <c r="AI12" s="41">
        <v>450.45</v>
      </c>
      <c r="AJ12" s="41">
        <v>454.74</v>
      </c>
      <c r="AK12" s="41">
        <v>484.34100000000001</v>
      </c>
      <c r="AL12" s="41">
        <v>451.47244999999998</v>
      </c>
      <c r="AM12" s="41">
        <v>491.06914999999998</v>
      </c>
      <c r="AN12" s="41">
        <v>730.104375</v>
      </c>
      <c r="AO12" s="41">
        <v>901.37557500000003</v>
      </c>
      <c r="AP12" s="41">
        <v>938.00136999999995</v>
      </c>
      <c r="AQ12" s="41">
        <v>1194.7806</v>
      </c>
      <c r="AR12" s="41">
        <v>1429.3729849999997</v>
      </c>
      <c r="AS12" s="41">
        <v>1509.560115</v>
      </c>
      <c r="AT12" s="41">
        <v>1610.874325</v>
      </c>
      <c r="AU12" s="41">
        <v>1751.5799849999999</v>
      </c>
      <c r="AV12" s="41">
        <v>1926.1188349999998</v>
      </c>
      <c r="AW12" s="41">
        <v>2083.5381349999998</v>
      </c>
      <c r="AX12" s="41">
        <v>2232.0133949999999</v>
      </c>
      <c r="AY12" s="41" t="s">
        <v>229</v>
      </c>
      <c r="AZ12" s="41" t="s">
        <v>229</v>
      </c>
      <c r="BA12" s="41" t="s">
        <v>229</v>
      </c>
      <c r="BB12" s="41" t="s">
        <v>229</v>
      </c>
      <c r="BC12" s="41" t="s">
        <v>229</v>
      </c>
      <c r="BD12" s="41" t="s">
        <v>229</v>
      </c>
      <c r="BE12" s="470"/>
    </row>
    <row r="13" spans="1:60">
      <c r="X13" s="277"/>
      <c r="Y13" s="450" t="s">
        <v>103</v>
      </c>
      <c r="Z13" s="41"/>
      <c r="AA13" s="433" t="s">
        <v>229</v>
      </c>
      <c r="AB13" s="41" t="s">
        <v>229</v>
      </c>
      <c r="AC13" s="41" t="s">
        <v>229</v>
      </c>
      <c r="AD13" s="41" t="s">
        <v>229</v>
      </c>
      <c r="AE13" s="41" t="s">
        <v>229</v>
      </c>
      <c r="AF13" s="41" t="s">
        <v>229</v>
      </c>
      <c r="AG13" s="433">
        <v>0.24523811019699462</v>
      </c>
      <c r="AH13" s="433">
        <v>0.66662629161488485</v>
      </c>
      <c r="AI13" s="433">
        <v>1.8120781158982342</v>
      </c>
      <c r="AJ13" s="433">
        <v>3.768746183249073</v>
      </c>
      <c r="AK13" s="433">
        <v>4.6286349924219445</v>
      </c>
      <c r="AL13" s="433">
        <v>5.3556606214299824</v>
      </c>
      <c r="AM13" s="433">
        <v>5.9854388671305658</v>
      </c>
      <c r="AN13" s="433">
        <v>6.5409426487584987</v>
      </c>
      <c r="AO13" s="433">
        <v>7.000749547092755</v>
      </c>
      <c r="AP13" s="433">
        <v>7.3389434565333334</v>
      </c>
      <c r="AQ13" s="433">
        <v>7.4607996847999996</v>
      </c>
      <c r="AR13" s="433">
        <v>7.7163717488000003</v>
      </c>
      <c r="AS13" s="433">
        <v>7.8470902575999997</v>
      </c>
      <c r="AT13" s="433">
        <v>8.0836087376000005</v>
      </c>
      <c r="AU13" s="433">
        <v>8.2935036976000003</v>
      </c>
      <c r="AV13" s="433">
        <v>8.4156612496000012</v>
      </c>
      <c r="AW13" s="433">
        <v>8.6271785776000005</v>
      </c>
      <c r="AX13" s="433">
        <v>8.8085844175999988</v>
      </c>
      <c r="AY13" s="41">
        <v>0</v>
      </c>
      <c r="AZ13" s="41">
        <v>0</v>
      </c>
      <c r="BA13" s="41">
        <v>0</v>
      </c>
      <c r="BB13" s="41">
        <v>0</v>
      </c>
      <c r="BC13" s="41">
        <v>0</v>
      </c>
      <c r="BD13" s="41">
        <v>0</v>
      </c>
      <c r="BE13" s="470"/>
    </row>
    <row r="14" spans="1:60">
      <c r="X14" s="277"/>
      <c r="Y14" s="450" t="s">
        <v>104</v>
      </c>
      <c r="Z14" s="44"/>
      <c r="AA14" s="434" t="s">
        <v>229</v>
      </c>
      <c r="AB14" s="44" t="s">
        <v>229</v>
      </c>
      <c r="AC14" s="44">
        <v>75.36486486486487</v>
      </c>
      <c r="AD14" s="44">
        <v>565.23648648648646</v>
      </c>
      <c r="AE14" s="44">
        <v>1061.8716216216214</v>
      </c>
      <c r="AF14" s="44">
        <v>1501.5</v>
      </c>
      <c r="AG14" s="44">
        <v>2291.5749999999998</v>
      </c>
      <c r="AH14" s="44">
        <v>2912.2664999999997</v>
      </c>
      <c r="AI14" s="44">
        <v>3147.8589999999995</v>
      </c>
      <c r="AJ14" s="44">
        <v>3091.3739999999998</v>
      </c>
      <c r="AK14" s="44">
        <v>3117.2955999999995</v>
      </c>
      <c r="AL14" s="44">
        <v>2949.8002000000001</v>
      </c>
      <c r="AM14" s="44">
        <v>2947.1528000000003</v>
      </c>
      <c r="AN14" s="44">
        <v>2834.6333000000004</v>
      </c>
      <c r="AO14" s="44">
        <v>2340.5952000000002</v>
      </c>
      <c r="AP14" s="44">
        <v>1694.0098000000003</v>
      </c>
      <c r="AQ14" s="44">
        <v>1121.6602</v>
      </c>
      <c r="AR14" s="44">
        <v>892.73871000000008</v>
      </c>
      <c r="AS14" s="44">
        <v>929.3528</v>
      </c>
      <c r="AT14" s="44">
        <v>843.94124999999997</v>
      </c>
      <c r="AU14" s="44">
        <v>666.12760000000003</v>
      </c>
      <c r="AV14" s="44">
        <v>632.83804999999995</v>
      </c>
      <c r="AW14" s="44">
        <v>559.22680000000003</v>
      </c>
      <c r="AX14" s="44">
        <v>488.60185000000001</v>
      </c>
      <c r="AY14" s="44" t="s">
        <v>229</v>
      </c>
      <c r="AZ14" s="44" t="s">
        <v>229</v>
      </c>
      <c r="BA14" s="44" t="s">
        <v>229</v>
      </c>
      <c r="BB14" s="44" t="s">
        <v>229</v>
      </c>
      <c r="BC14" s="44" t="s">
        <v>229</v>
      </c>
      <c r="BD14" s="44" t="s">
        <v>229</v>
      </c>
      <c r="BE14" s="470"/>
    </row>
    <row r="15" spans="1:60">
      <c r="X15" s="277"/>
      <c r="Y15" s="452" t="s">
        <v>162</v>
      </c>
      <c r="Z15" s="44"/>
      <c r="AA15" s="434" t="s">
        <v>229</v>
      </c>
      <c r="AB15" s="44" t="s">
        <v>229</v>
      </c>
      <c r="AC15" s="44" t="s">
        <v>229</v>
      </c>
      <c r="AD15" s="44" t="s">
        <v>229</v>
      </c>
      <c r="AE15" s="44" t="s">
        <v>229</v>
      </c>
      <c r="AF15" s="44" t="s">
        <v>229</v>
      </c>
      <c r="AG15" s="44" t="s">
        <v>229</v>
      </c>
      <c r="AH15" s="44" t="s">
        <v>229</v>
      </c>
      <c r="AI15" s="44" t="s">
        <v>229</v>
      </c>
      <c r="AJ15" s="44" t="s">
        <v>229</v>
      </c>
      <c r="AK15" s="44" t="s">
        <v>229</v>
      </c>
      <c r="AL15" s="44" t="s">
        <v>229</v>
      </c>
      <c r="AM15" s="44" t="s">
        <v>229</v>
      </c>
      <c r="AN15" s="44">
        <v>1.4561633058823529</v>
      </c>
      <c r="AO15" s="44">
        <v>2.6806642676470589</v>
      </c>
      <c r="AP15" s="44">
        <v>3.574219023529412</v>
      </c>
      <c r="AQ15" s="44">
        <v>4.9310984676470593</v>
      </c>
      <c r="AR15" s="44">
        <v>9.729818452941176</v>
      </c>
      <c r="AS15" s="44">
        <v>14.197592232352941</v>
      </c>
      <c r="AT15" s="44">
        <v>41.791590296470595</v>
      </c>
      <c r="AU15" s="44">
        <v>49.524930373650008</v>
      </c>
      <c r="AV15" s="44">
        <v>51.862272521684211</v>
      </c>
      <c r="AW15" s="44">
        <v>81.075261356190481</v>
      </c>
      <c r="AX15" s="44">
        <v>95.623897852252242</v>
      </c>
      <c r="AY15" s="44" t="s">
        <v>229</v>
      </c>
      <c r="AZ15" s="44" t="s">
        <v>229</v>
      </c>
      <c r="BA15" s="44" t="s">
        <v>229</v>
      </c>
      <c r="BB15" s="44" t="s">
        <v>229</v>
      </c>
      <c r="BC15" s="44" t="s">
        <v>229</v>
      </c>
      <c r="BD15" s="44" t="s">
        <v>229</v>
      </c>
      <c r="BE15" s="470"/>
      <c r="BG15" s="162"/>
    </row>
    <row r="16" spans="1:60">
      <c r="X16" s="280" t="s">
        <v>82</v>
      </c>
      <c r="Y16" s="281"/>
      <c r="Z16" s="191"/>
      <c r="AA16" s="191">
        <f>SUM(AA17:AA20)</f>
        <v>6498.2953011363024</v>
      </c>
      <c r="AB16" s="191">
        <f t="shared" ref="AB16:AW16" si="2">SUM(AB17:AB20)</f>
        <v>7459.443735406514</v>
      </c>
      <c r="AC16" s="191">
        <f t="shared" si="2"/>
        <v>7568.7357014715508</v>
      </c>
      <c r="AD16" s="191">
        <f t="shared" si="2"/>
        <v>10872.65854823404</v>
      </c>
      <c r="AE16" s="191">
        <f t="shared" si="2"/>
        <v>13357.137559360188</v>
      </c>
      <c r="AF16" s="191">
        <f t="shared" si="2"/>
        <v>17471.020753450248</v>
      </c>
      <c r="AG16" s="191">
        <f t="shared" si="2"/>
        <v>15974.903000076793</v>
      </c>
      <c r="AH16" s="191">
        <f t="shared" si="2"/>
        <v>17704.279706533802</v>
      </c>
      <c r="AI16" s="191">
        <f t="shared" si="2"/>
        <v>14917.001109386518</v>
      </c>
      <c r="AJ16" s="191">
        <f t="shared" si="2"/>
        <v>12165.576538149629</v>
      </c>
      <c r="AK16" s="191">
        <f t="shared" si="2"/>
        <v>11208.313860036298</v>
      </c>
      <c r="AL16" s="191">
        <f t="shared" si="2"/>
        <v>9201.085948007265</v>
      </c>
      <c r="AM16" s="191">
        <f t="shared" si="2"/>
        <v>8657.043653476645</v>
      </c>
      <c r="AN16" s="191">
        <f t="shared" si="2"/>
        <v>8357.9352828259234</v>
      </c>
      <c r="AO16" s="191">
        <f t="shared" si="2"/>
        <v>8703.6300570637741</v>
      </c>
      <c r="AP16" s="191">
        <f t="shared" si="2"/>
        <v>8064.7921326753403</v>
      </c>
      <c r="AQ16" s="191">
        <f t="shared" si="2"/>
        <v>8417.2256209935294</v>
      </c>
      <c r="AR16" s="191">
        <f t="shared" si="2"/>
        <v>7438.9954665146279</v>
      </c>
      <c r="AS16" s="191">
        <f t="shared" si="2"/>
        <v>5607.1333171138767</v>
      </c>
      <c r="AT16" s="191">
        <f t="shared" si="2"/>
        <v>3911.4362948079734</v>
      </c>
      <c r="AU16" s="191">
        <f t="shared" si="2"/>
        <v>4114.1078534440003</v>
      </c>
      <c r="AV16" s="191">
        <f t="shared" si="2"/>
        <v>3620.0106421442279</v>
      </c>
      <c r="AW16" s="191">
        <f t="shared" si="2"/>
        <v>3300.8924565569328</v>
      </c>
      <c r="AX16" s="191">
        <f>SUM(AX17:AX20)</f>
        <v>3144.6234570478637</v>
      </c>
      <c r="AY16" s="118"/>
      <c r="AZ16" s="118"/>
      <c r="BA16" s="118"/>
      <c r="BB16" s="118"/>
      <c r="BE16" s="470"/>
      <c r="BG16" s="162"/>
    </row>
    <row r="17" spans="2:60">
      <c r="X17" s="282"/>
      <c r="Y17" s="278" t="s">
        <v>105</v>
      </c>
      <c r="Z17" s="44"/>
      <c r="AA17" s="44">
        <v>330.91847619047621</v>
      </c>
      <c r="AB17" s="44">
        <v>383.16876190476188</v>
      </c>
      <c r="AC17" s="44">
        <v>391.87714285714299</v>
      </c>
      <c r="AD17" s="44">
        <v>566.04476190476191</v>
      </c>
      <c r="AE17" s="44">
        <v>696.67047619047617</v>
      </c>
      <c r="AF17" s="44">
        <v>914.38</v>
      </c>
      <c r="AG17" s="44">
        <v>1206.7599999999998</v>
      </c>
      <c r="AH17" s="44">
        <v>1685.26</v>
      </c>
      <c r="AI17" s="44">
        <v>1645.7600000000002</v>
      </c>
      <c r="AJ17" s="44">
        <v>1569.921</v>
      </c>
      <c r="AK17" s="44">
        <v>1661.28</v>
      </c>
      <c r="AL17" s="44">
        <v>1329.9640000000002</v>
      </c>
      <c r="AM17" s="44">
        <v>1257.3040000000001</v>
      </c>
      <c r="AN17" s="44">
        <v>1211.5829999999999</v>
      </c>
      <c r="AO17" s="44">
        <v>1086.037</v>
      </c>
      <c r="AP17" s="44">
        <v>1040.597</v>
      </c>
      <c r="AQ17" s="44">
        <v>1091.28648</v>
      </c>
      <c r="AR17" s="44">
        <v>976.84460999999999</v>
      </c>
      <c r="AS17" s="44">
        <v>648.96199999999999</v>
      </c>
      <c r="AT17" s="44">
        <v>458.69399999999985</v>
      </c>
      <c r="AU17" s="44">
        <v>248.41200000000001</v>
      </c>
      <c r="AV17" s="44">
        <v>206.45000000000002</v>
      </c>
      <c r="AW17" s="44">
        <v>147.62800000000001</v>
      </c>
      <c r="AX17" s="44">
        <v>110.79899999999999</v>
      </c>
      <c r="AY17" s="54"/>
      <c r="AZ17" s="54"/>
      <c r="BA17" s="54"/>
      <c r="BB17" s="54"/>
      <c r="BE17" s="470"/>
    </row>
    <row r="18" spans="2:60">
      <c r="X18" s="282"/>
      <c r="Y18" s="291" t="s">
        <v>163</v>
      </c>
      <c r="Z18" s="44"/>
      <c r="AA18" s="44">
        <v>203.66146500777003</v>
      </c>
      <c r="AB18" s="44">
        <v>170.92034620505461</v>
      </c>
      <c r="AC18" s="44">
        <v>114.5640534246054</v>
      </c>
      <c r="AD18" s="44">
        <v>105.5217232773396</v>
      </c>
      <c r="AE18" s="44">
        <v>105.27685172117191</v>
      </c>
      <c r="AF18" s="44">
        <v>103.55080587403862</v>
      </c>
      <c r="AG18" s="44">
        <v>97.82348485417198</v>
      </c>
      <c r="AH18" s="44">
        <v>88.253301503366998</v>
      </c>
      <c r="AI18" s="44">
        <v>73.351768293540019</v>
      </c>
      <c r="AJ18" s="44">
        <v>43.243983660636005</v>
      </c>
      <c r="AK18" s="44">
        <v>26.408911815000003</v>
      </c>
      <c r="AL18" s="44">
        <v>22.885426541340006</v>
      </c>
      <c r="AM18" s="44">
        <v>21.832040080620008</v>
      </c>
      <c r="AN18" s="44">
        <v>22.151602012795198</v>
      </c>
      <c r="AO18" s="44">
        <v>21.735697567161605</v>
      </c>
      <c r="AP18" s="44">
        <v>21.757894067745006</v>
      </c>
      <c r="AQ18" s="44">
        <v>21.814470291239999</v>
      </c>
      <c r="AR18" s="44">
        <v>21.621426193224003</v>
      </c>
      <c r="AS18" s="44">
        <v>21.588716017439999</v>
      </c>
      <c r="AT18" s="44">
        <v>16.221537470160001</v>
      </c>
      <c r="AU18" s="44">
        <v>15.275652091128</v>
      </c>
      <c r="AV18" s="44">
        <v>15.24442131496944</v>
      </c>
      <c r="AW18" s="44">
        <v>13.26776075130825</v>
      </c>
      <c r="AX18" s="44">
        <v>9.5924042121599999</v>
      </c>
      <c r="AY18" s="54"/>
      <c r="AZ18" s="54"/>
      <c r="BA18" s="54"/>
      <c r="BB18" s="54"/>
      <c r="BE18" s="470"/>
    </row>
    <row r="19" spans="2:60">
      <c r="X19" s="474"/>
      <c r="Y19" s="453" t="s">
        <v>187</v>
      </c>
      <c r="Z19" s="41"/>
      <c r="AA19" s="41">
        <v>1443.5977914481255</v>
      </c>
      <c r="AB19" s="41">
        <v>1671.5342848346718</v>
      </c>
      <c r="AC19" s="41">
        <v>1709.5237003990958</v>
      </c>
      <c r="AD19" s="41">
        <v>2469.312011687583</v>
      </c>
      <c r="AE19" s="41">
        <v>3039.1532451539483</v>
      </c>
      <c r="AF19" s="41">
        <v>3963.291403064557</v>
      </c>
      <c r="AG19" s="41">
        <v>4661.9499851255005</v>
      </c>
      <c r="AH19" s="41">
        <v>5895.4593455237591</v>
      </c>
      <c r="AI19" s="41">
        <v>5983.9855768292555</v>
      </c>
      <c r="AJ19" s="41">
        <v>6427.8465273249149</v>
      </c>
      <c r="AK19" s="41">
        <v>6869.7751910189081</v>
      </c>
      <c r="AL19" s="41">
        <v>5257.9735676048485</v>
      </c>
      <c r="AM19" s="41">
        <v>5252.8174690025498</v>
      </c>
      <c r="AN19" s="41">
        <v>5180.7364835826147</v>
      </c>
      <c r="AO19" s="41">
        <v>5479.3761384915733</v>
      </c>
      <c r="AP19" s="41">
        <v>4618.8753799780397</v>
      </c>
      <c r="AQ19" s="41">
        <v>4908.4541810893725</v>
      </c>
      <c r="AR19" s="41">
        <v>4396.3222307929527</v>
      </c>
      <c r="AS19" s="41">
        <v>3335.8057355977576</v>
      </c>
      <c r="AT19" s="41">
        <v>2062.648569963756</v>
      </c>
      <c r="AU19" s="41">
        <v>2175.0812381761652</v>
      </c>
      <c r="AV19" s="41">
        <v>1836.6999247664949</v>
      </c>
      <c r="AW19" s="41">
        <v>1606.6355214056259</v>
      </c>
      <c r="AX19" s="41">
        <v>1545.6098526875965</v>
      </c>
      <c r="AY19" s="54"/>
      <c r="AZ19" s="54"/>
      <c r="BA19" s="54"/>
      <c r="BB19" s="54"/>
      <c r="BE19" s="470"/>
    </row>
    <row r="20" spans="2:60">
      <c r="X20" s="473"/>
      <c r="Y20" s="472" t="s">
        <v>162</v>
      </c>
      <c r="Z20" s="41"/>
      <c r="AA20" s="41">
        <v>4520.1175684899308</v>
      </c>
      <c r="AB20" s="41">
        <v>5233.8203424620251</v>
      </c>
      <c r="AC20" s="41">
        <v>5352.7708047907072</v>
      </c>
      <c r="AD20" s="41">
        <v>7731.7800513643551</v>
      </c>
      <c r="AE20" s="41">
        <v>9516.0369862945918</v>
      </c>
      <c r="AF20" s="41">
        <v>12489.79854451165</v>
      </c>
      <c r="AG20" s="41">
        <v>10008.369530097121</v>
      </c>
      <c r="AH20" s="41">
        <v>10035.307059506677</v>
      </c>
      <c r="AI20" s="41">
        <v>7213.9037642637213</v>
      </c>
      <c r="AJ20" s="41">
        <v>4124.5650271640789</v>
      </c>
      <c r="AK20" s="41">
        <v>2650.8497572023889</v>
      </c>
      <c r="AL20" s="41">
        <v>2590.2629538610759</v>
      </c>
      <c r="AM20" s="41">
        <v>2125.0901443934736</v>
      </c>
      <c r="AN20" s="41">
        <v>1943.4641972305128</v>
      </c>
      <c r="AO20" s="41">
        <v>2116.4812210050386</v>
      </c>
      <c r="AP20" s="41">
        <v>2383.5618586295559</v>
      </c>
      <c r="AQ20" s="41">
        <v>2395.6704896129177</v>
      </c>
      <c r="AR20" s="41">
        <v>2044.2071995284514</v>
      </c>
      <c r="AS20" s="41">
        <v>1600.7768654986794</v>
      </c>
      <c r="AT20" s="41">
        <v>1373.8721873740571</v>
      </c>
      <c r="AU20" s="41">
        <v>1675.3389631767072</v>
      </c>
      <c r="AV20" s="41">
        <v>1561.6162960627635</v>
      </c>
      <c r="AW20" s="41">
        <v>1533.3611743999986</v>
      </c>
      <c r="AX20" s="41">
        <v>1478.6222001481069</v>
      </c>
      <c r="AY20" s="54"/>
      <c r="AZ20" s="54"/>
      <c r="BA20" s="54"/>
      <c r="BB20" s="54"/>
      <c r="BE20" s="470"/>
    </row>
    <row r="21" spans="2:60" ht="16.2">
      <c r="X21" s="284" t="s">
        <v>106</v>
      </c>
      <c r="Y21" s="285"/>
      <c r="Z21" s="290"/>
      <c r="AA21" s="290">
        <f>SUM(AA22:AA26)</f>
        <v>12850.069876123966</v>
      </c>
      <c r="AB21" s="290">
        <f t="shared" ref="AB21:BD21" si="3">SUM(AB22:AB26)</f>
        <v>14206.042348977286</v>
      </c>
      <c r="AC21" s="290">
        <f t="shared" si="3"/>
        <v>15635.824676234235</v>
      </c>
      <c r="AD21" s="290">
        <f t="shared" si="3"/>
        <v>15701.970570462503</v>
      </c>
      <c r="AE21" s="290">
        <f t="shared" si="3"/>
        <v>15019.955788766003</v>
      </c>
      <c r="AF21" s="290">
        <f t="shared" si="3"/>
        <v>16447.524694550535</v>
      </c>
      <c r="AG21" s="290">
        <f t="shared" si="3"/>
        <v>17022.187764473412</v>
      </c>
      <c r="AH21" s="290">
        <f t="shared" si="3"/>
        <v>14510.540478356033</v>
      </c>
      <c r="AI21" s="290">
        <f t="shared" si="3"/>
        <v>13224.101247799888</v>
      </c>
      <c r="AJ21" s="290">
        <f t="shared" si="3"/>
        <v>9178.207692741189</v>
      </c>
      <c r="AK21" s="290">
        <f t="shared" si="3"/>
        <v>7033.4109307549006</v>
      </c>
      <c r="AL21" s="290">
        <f t="shared" si="3"/>
        <v>6068.0687800018468</v>
      </c>
      <c r="AM21" s="290">
        <f t="shared" si="3"/>
        <v>5737.5327991064205</v>
      </c>
      <c r="AN21" s="290">
        <f t="shared" si="3"/>
        <v>5408.3628216924835</v>
      </c>
      <c r="AO21" s="290">
        <f t="shared" si="3"/>
        <v>5260.7543289238074</v>
      </c>
      <c r="AP21" s="290">
        <f t="shared" si="3"/>
        <v>5065.9112154062859</v>
      </c>
      <c r="AQ21" s="290">
        <f t="shared" si="3"/>
        <v>5245.9617773588243</v>
      </c>
      <c r="AR21" s="290">
        <f t="shared" si="3"/>
        <v>4756.5571706817109</v>
      </c>
      <c r="AS21" s="290">
        <f t="shared" si="3"/>
        <v>4208.1713485221571</v>
      </c>
      <c r="AT21" s="290">
        <f t="shared" si="3"/>
        <v>2476.6984709569224</v>
      </c>
      <c r="AU21" s="290">
        <f t="shared" si="3"/>
        <v>2470.5016540555807</v>
      </c>
      <c r="AV21" s="290">
        <f t="shared" si="3"/>
        <v>2301.6075126332762</v>
      </c>
      <c r="AW21" s="290">
        <f t="shared" si="3"/>
        <v>2301.3733035202395</v>
      </c>
      <c r="AX21" s="290">
        <f t="shared" si="3"/>
        <v>2167.8124141541621</v>
      </c>
      <c r="AY21" s="290">
        <f t="shared" si="3"/>
        <v>0</v>
      </c>
      <c r="AZ21" s="290">
        <f t="shared" si="3"/>
        <v>0</v>
      </c>
      <c r="BA21" s="290">
        <f t="shared" si="3"/>
        <v>0</v>
      </c>
      <c r="BB21" s="290">
        <f t="shared" si="3"/>
        <v>0</v>
      </c>
      <c r="BC21" s="290">
        <f t="shared" si="3"/>
        <v>0</v>
      </c>
      <c r="BD21" s="290">
        <f t="shared" si="3"/>
        <v>0</v>
      </c>
      <c r="BE21" s="470"/>
    </row>
    <row r="22" spans="2:60" ht="16.2">
      <c r="X22" s="284"/>
      <c r="Y22" s="279" t="s">
        <v>107</v>
      </c>
      <c r="Z22" s="44"/>
      <c r="AA22" s="44">
        <v>3470.7818181818179</v>
      </c>
      <c r="AB22" s="44">
        <v>3879.1090909090917</v>
      </c>
      <c r="AC22" s="44">
        <v>4287.4363636363641</v>
      </c>
      <c r="AD22" s="44">
        <v>4287.4363636363641</v>
      </c>
      <c r="AE22" s="44">
        <v>4083.2727272727275</v>
      </c>
      <c r="AF22" s="44">
        <v>4491.6000000000004</v>
      </c>
      <c r="AG22" s="44">
        <v>3990</v>
      </c>
      <c r="AH22" s="44">
        <v>2462.4</v>
      </c>
      <c r="AI22" s="44">
        <v>2006.4</v>
      </c>
      <c r="AJ22" s="44">
        <v>1459.2</v>
      </c>
      <c r="AK22" s="44">
        <v>820.8</v>
      </c>
      <c r="AL22" s="44">
        <v>752.4</v>
      </c>
      <c r="AM22" s="44">
        <v>820.8</v>
      </c>
      <c r="AN22" s="44">
        <v>775.2</v>
      </c>
      <c r="AO22" s="44">
        <v>729.6</v>
      </c>
      <c r="AP22" s="44">
        <v>930.2399999999999</v>
      </c>
      <c r="AQ22" s="44">
        <v>1303.4760000000001</v>
      </c>
      <c r="AR22" s="44">
        <v>1143.6479999999999</v>
      </c>
      <c r="AS22" s="44">
        <v>1228.92</v>
      </c>
      <c r="AT22" s="44">
        <v>232.55999999999997</v>
      </c>
      <c r="AU22" s="44">
        <v>189.24000000000004</v>
      </c>
      <c r="AV22" s="44">
        <v>132.24</v>
      </c>
      <c r="AW22" s="44">
        <v>123.12000000000002</v>
      </c>
      <c r="AX22" s="44">
        <v>92.796000000000006</v>
      </c>
      <c r="AY22" s="118"/>
      <c r="AZ22" s="118"/>
      <c r="BA22" s="118"/>
      <c r="BB22" s="118"/>
      <c r="BE22" s="470"/>
    </row>
    <row r="23" spans="2:60">
      <c r="X23" s="284"/>
      <c r="Y23" s="291" t="s">
        <v>163</v>
      </c>
      <c r="Z23" s="44"/>
      <c r="AA23" s="44">
        <v>146.54270597127743</v>
      </c>
      <c r="AB23" s="44">
        <v>126.43688586545731</v>
      </c>
      <c r="AC23" s="44">
        <v>107.02040816326532</v>
      </c>
      <c r="AD23" s="44">
        <v>112.39153439153439</v>
      </c>
      <c r="AE23" s="44">
        <v>109.17460317460318</v>
      </c>
      <c r="AF23" s="44">
        <v>114</v>
      </c>
      <c r="AG23" s="44">
        <v>136.80000000000001</v>
      </c>
      <c r="AH23" s="44">
        <v>182.4</v>
      </c>
      <c r="AI23" s="44">
        <v>387.6</v>
      </c>
      <c r="AJ23" s="44">
        <v>615.6</v>
      </c>
      <c r="AK23" s="44">
        <v>980.4</v>
      </c>
      <c r="AL23" s="44">
        <v>1094.4000000000001</v>
      </c>
      <c r="AM23" s="44">
        <v>1071.5999999999999</v>
      </c>
      <c r="AN23" s="44">
        <v>1073.7246928870293</v>
      </c>
      <c r="AO23" s="44">
        <v>1059.8861422594143</v>
      </c>
      <c r="AP23" s="44">
        <v>1104.0456401673639</v>
      </c>
      <c r="AQ23" s="44">
        <v>1040.8667447698745</v>
      </c>
      <c r="AR23" s="44">
        <v>1039.2049205020921</v>
      </c>
      <c r="AS23" s="44">
        <v>622.44000000000005</v>
      </c>
      <c r="AT23" s="44">
        <v>228</v>
      </c>
      <c r="AU23" s="44">
        <v>293.73239999999998</v>
      </c>
      <c r="AV23" s="44">
        <v>182.4</v>
      </c>
      <c r="AW23" s="44">
        <v>182.4</v>
      </c>
      <c r="AX23" s="44">
        <v>159.6</v>
      </c>
      <c r="AY23" s="118"/>
      <c r="AZ23" s="118"/>
      <c r="BA23" s="118"/>
      <c r="BB23" s="118"/>
      <c r="BE23" s="470"/>
    </row>
    <row r="24" spans="2:60">
      <c r="X24" s="284"/>
      <c r="Y24" s="453" t="s">
        <v>186</v>
      </c>
      <c r="Z24" s="44"/>
      <c r="AA24" s="44">
        <v>418.70493597086954</v>
      </c>
      <c r="AB24" s="44">
        <v>467.96434020273654</v>
      </c>
      <c r="AC24" s="44">
        <v>517.22374443460353</v>
      </c>
      <c r="AD24" s="44">
        <v>517.22374443460353</v>
      </c>
      <c r="AE24" s="44">
        <v>492.59404231867006</v>
      </c>
      <c r="AF24" s="44">
        <v>541.85344655053711</v>
      </c>
      <c r="AG24" s="44">
        <v>841.62421247341376</v>
      </c>
      <c r="AH24" s="44">
        <v>1065.5473743560328</v>
      </c>
      <c r="AI24" s="44">
        <v>1181.9027677998865</v>
      </c>
      <c r="AJ24" s="44">
        <v>1419.8993046868522</v>
      </c>
      <c r="AK24" s="44">
        <v>1505.9551375498811</v>
      </c>
      <c r="AL24" s="44">
        <v>1287.7682961190003</v>
      </c>
      <c r="AM24" s="44">
        <v>1396.6391124788056</v>
      </c>
      <c r="AN24" s="44">
        <v>1370.5635852071282</v>
      </c>
      <c r="AO24" s="44">
        <v>1438.0586149154369</v>
      </c>
      <c r="AP24" s="44">
        <v>1251.9688621343194</v>
      </c>
      <c r="AQ24" s="44">
        <v>1035.7870846056851</v>
      </c>
      <c r="AR24" s="44">
        <v>796.11332869007947</v>
      </c>
      <c r="AS24" s="44">
        <v>624.54345282341092</v>
      </c>
      <c r="AT24" s="44">
        <v>410.31290730838697</v>
      </c>
      <c r="AU24" s="44">
        <v>493.66172240704498</v>
      </c>
      <c r="AV24" s="44">
        <v>394.4188449847411</v>
      </c>
      <c r="AW24" s="44">
        <v>355.59335587170324</v>
      </c>
      <c r="AX24" s="44">
        <v>351.30846650562614</v>
      </c>
      <c r="AY24" s="44">
        <v>0</v>
      </c>
      <c r="AZ24" s="44">
        <v>0</v>
      </c>
      <c r="BA24" s="44">
        <v>0</v>
      </c>
      <c r="BB24" s="44">
        <v>0</v>
      </c>
      <c r="BC24" s="44">
        <v>0</v>
      </c>
      <c r="BD24" s="44">
        <v>0</v>
      </c>
      <c r="BE24" s="470"/>
    </row>
    <row r="25" spans="2:60">
      <c r="X25" s="284"/>
      <c r="Y25" s="403" t="s">
        <v>154</v>
      </c>
      <c r="Z25" s="44"/>
      <c r="AA25" s="44">
        <v>8112.4679999999998</v>
      </c>
      <c r="AB25" s="44">
        <v>9066.8760000000002</v>
      </c>
      <c r="AC25" s="44">
        <v>10021.284000000001</v>
      </c>
      <c r="AD25" s="44">
        <v>10021.284000000001</v>
      </c>
      <c r="AE25" s="44">
        <v>9544.0800000000017</v>
      </c>
      <c r="AF25" s="44">
        <v>10498.487999999999</v>
      </c>
      <c r="AG25" s="44">
        <v>11235.839999999998</v>
      </c>
      <c r="AH25" s="44">
        <v>9978.6479999999992</v>
      </c>
      <c r="AI25" s="44">
        <v>8822.4600000000009</v>
      </c>
      <c r="AJ25" s="44">
        <v>4857.0382092050213</v>
      </c>
      <c r="AK25" s="44">
        <v>2909.6902092050195</v>
      </c>
      <c r="AL25" s="44">
        <v>2123.5204518828459</v>
      </c>
      <c r="AM25" s="44">
        <v>1617.1801506276149</v>
      </c>
      <c r="AN25" s="44">
        <v>1379.8712635983259</v>
      </c>
      <c r="AO25" s="44">
        <v>1178.9975397489557</v>
      </c>
      <c r="AP25" s="44">
        <v>899.41802510460252</v>
      </c>
      <c r="AQ25" s="44">
        <v>966.94103598326433</v>
      </c>
      <c r="AR25" s="44">
        <v>879.95309748953923</v>
      </c>
      <c r="AS25" s="44">
        <v>828.10744769874634</v>
      </c>
      <c r="AT25" s="44">
        <v>711.14535564853531</v>
      </c>
      <c r="AU25" s="44">
        <v>622.22535564853592</v>
      </c>
      <c r="AV25" s="44">
        <v>706.58535564853537</v>
      </c>
      <c r="AW25" s="44">
        <v>718.89735564853618</v>
      </c>
      <c r="AX25" s="44">
        <v>642.74535564853568</v>
      </c>
      <c r="AY25" s="44">
        <v>0</v>
      </c>
      <c r="AZ25" s="44">
        <v>0</v>
      </c>
      <c r="BA25" s="44">
        <v>0</v>
      </c>
      <c r="BB25" s="44">
        <v>0</v>
      </c>
      <c r="BC25" s="44">
        <v>0</v>
      </c>
      <c r="BD25" s="44">
        <v>0</v>
      </c>
      <c r="BE25" s="470"/>
    </row>
    <row r="26" spans="2:60">
      <c r="X26" s="409"/>
      <c r="Y26" s="291" t="s">
        <v>164</v>
      </c>
      <c r="Z26" s="41"/>
      <c r="AA26" s="41">
        <v>701.5724160000002</v>
      </c>
      <c r="AB26" s="41">
        <v>665.65603200000021</v>
      </c>
      <c r="AC26" s="41">
        <v>702.86015999999995</v>
      </c>
      <c r="AD26" s="41">
        <v>763.63492800000006</v>
      </c>
      <c r="AE26" s="41">
        <v>790.83441600000015</v>
      </c>
      <c r="AF26" s="41">
        <v>801.58324800000003</v>
      </c>
      <c r="AG26" s="41">
        <v>817.92355199999997</v>
      </c>
      <c r="AH26" s="41">
        <v>821.54510400000004</v>
      </c>
      <c r="AI26" s="41">
        <v>825.73847999999998</v>
      </c>
      <c r="AJ26" s="41">
        <v>826.47017884931506</v>
      </c>
      <c r="AK26" s="41">
        <v>816.56558400000017</v>
      </c>
      <c r="AL26" s="41">
        <v>809.98003200000005</v>
      </c>
      <c r="AM26" s="41">
        <v>831.31353600000011</v>
      </c>
      <c r="AN26" s="41">
        <v>809.00328000000002</v>
      </c>
      <c r="AO26" s="41">
        <v>854.21203200000014</v>
      </c>
      <c r="AP26" s="41">
        <v>880.23868799999991</v>
      </c>
      <c r="AQ26" s="41">
        <v>898.89091199999984</v>
      </c>
      <c r="AR26" s="41">
        <v>897.63782399999991</v>
      </c>
      <c r="AS26" s="41">
        <v>904.16044799999997</v>
      </c>
      <c r="AT26" s="41">
        <v>894.68020799999999</v>
      </c>
      <c r="AU26" s="41">
        <v>871.64217599999995</v>
      </c>
      <c r="AV26" s="41">
        <v>885.96331200000009</v>
      </c>
      <c r="AW26" s="41">
        <v>921.36259199999995</v>
      </c>
      <c r="AX26" s="41">
        <v>921.36259199999995</v>
      </c>
      <c r="AY26" s="41">
        <v>0</v>
      </c>
      <c r="AZ26" s="41">
        <v>0</v>
      </c>
      <c r="BA26" s="41">
        <v>0</v>
      </c>
      <c r="BB26" s="41">
        <v>0</v>
      </c>
      <c r="BC26" s="41">
        <v>0</v>
      </c>
      <c r="BD26" s="41">
        <v>0</v>
      </c>
      <c r="BE26" s="470"/>
    </row>
    <row r="27" spans="2:60" ht="17.100000000000001" customHeight="1">
      <c r="X27" s="404" t="s">
        <v>160</v>
      </c>
      <c r="Y27" s="405"/>
      <c r="Z27" s="408"/>
      <c r="AA27" s="408">
        <f t="shared" ref="AA27:BD27" si="4">SUM(AA28:AA29)</f>
        <v>36.456905589705762</v>
      </c>
      <c r="AB27" s="408">
        <f t="shared" si="4"/>
        <v>36.456905589705762</v>
      </c>
      <c r="AC27" s="408">
        <f t="shared" si="4"/>
        <v>36.456905589705762</v>
      </c>
      <c r="AD27" s="408">
        <f t="shared" si="4"/>
        <v>48.609207452941021</v>
      </c>
      <c r="AE27" s="408">
        <f t="shared" si="4"/>
        <v>85.066113042646791</v>
      </c>
      <c r="AF27" s="408">
        <f t="shared" si="4"/>
        <v>202.81409884585213</v>
      </c>
      <c r="AG27" s="408">
        <f t="shared" si="4"/>
        <v>194.27413105106325</v>
      </c>
      <c r="AH27" s="408">
        <f t="shared" si="4"/>
        <v>172.77935042516236</v>
      </c>
      <c r="AI27" s="408">
        <f t="shared" si="4"/>
        <v>172.65466808746663</v>
      </c>
      <c r="AJ27" s="408">
        <f t="shared" si="4"/>
        <v>282.58917107369837</v>
      </c>
      <c r="AK27" s="408">
        <f t="shared" si="4"/>
        <v>186.01261607893386</v>
      </c>
      <c r="AL27" s="408">
        <f t="shared" si="4"/>
        <v>195.0529104876621</v>
      </c>
      <c r="AM27" s="408">
        <f t="shared" si="4"/>
        <v>271.72283306236585</v>
      </c>
      <c r="AN27" s="408">
        <f t="shared" si="4"/>
        <v>299.13627155908131</v>
      </c>
      <c r="AO27" s="408">
        <f t="shared" si="4"/>
        <v>367.35833940564009</v>
      </c>
      <c r="AP27" s="408">
        <f t="shared" si="4"/>
        <v>1249.8727115608001</v>
      </c>
      <c r="AQ27" s="408">
        <f t="shared" si="4"/>
        <v>1093.4337439505402</v>
      </c>
      <c r="AR27" s="408">
        <f t="shared" si="4"/>
        <v>1210.1174562836104</v>
      </c>
      <c r="AS27" s="408">
        <f t="shared" si="4"/>
        <v>1173.1596538669969</v>
      </c>
      <c r="AT27" s="408">
        <f t="shared" si="4"/>
        <v>1166.6753975192692</v>
      </c>
      <c r="AU27" s="408">
        <f t="shared" si="4"/>
        <v>1369.4614715489336</v>
      </c>
      <c r="AV27" s="408">
        <f t="shared" si="4"/>
        <v>1561.2999689066398</v>
      </c>
      <c r="AW27" s="408">
        <f t="shared" si="4"/>
        <v>1255.572249382888</v>
      </c>
      <c r="AX27" s="408">
        <f>SUM(AX28:AX29)</f>
        <v>1360.9573656739451</v>
      </c>
      <c r="AY27" s="406">
        <f t="shared" si="4"/>
        <v>0</v>
      </c>
      <c r="AZ27" s="406">
        <f t="shared" si="4"/>
        <v>0</v>
      </c>
      <c r="BA27" s="406">
        <f t="shared" si="4"/>
        <v>0</v>
      </c>
      <c r="BB27" s="406">
        <f t="shared" si="4"/>
        <v>0</v>
      </c>
      <c r="BC27" s="406">
        <f t="shared" si="4"/>
        <v>0</v>
      </c>
      <c r="BD27" s="406">
        <f t="shared" si="4"/>
        <v>0</v>
      </c>
      <c r="BE27" s="470"/>
    </row>
    <row r="28" spans="2:60" ht="17.100000000000001" customHeight="1">
      <c r="X28" s="404"/>
      <c r="Y28" s="407" t="s">
        <v>180</v>
      </c>
      <c r="Z28" s="41"/>
      <c r="AA28" s="41">
        <v>3.0681081081081083</v>
      </c>
      <c r="AB28" s="41">
        <v>3.0681081081081083</v>
      </c>
      <c r="AC28" s="41">
        <v>3.0681081081081083</v>
      </c>
      <c r="AD28" s="41">
        <v>4.0908108108108108</v>
      </c>
      <c r="AE28" s="41">
        <v>7.1589189189189195</v>
      </c>
      <c r="AF28" s="41">
        <v>18.920000000000002</v>
      </c>
      <c r="AG28" s="41">
        <v>18.920000000000002</v>
      </c>
      <c r="AH28" s="41">
        <v>18.920000000000002</v>
      </c>
      <c r="AI28" s="41">
        <v>18.920000000000002</v>
      </c>
      <c r="AJ28" s="41">
        <v>18.920000000000002</v>
      </c>
      <c r="AK28" s="41">
        <v>20.640000000000004</v>
      </c>
      <c r="AL28" s="41">
        <v>20.640000000000004</v>
      </c>
      <c r="AM28" s="41">
        <v>55.04</v>
      </c>
      <c r="AN28" s="41">
        <v>20.640000000000004</v>
      </c>
      <c r="AO28" s="41">
        <v>20.640000000000004</v>
      </c>
      <c r="AP28" s="41">
        <v>1018.24</v>
      </c>
      <c r="AQ28" s="41">
        <v>815.28</v>
      </c>
      <c r="AR28" s="41">
        <v>851.4</v>
      </c>
      <c r="AS28" s="41">
        <v>915.04</v>
      </c>
      <c r="AT28" s="41">
        <v>961.48</v>
      </c>
      <c r="AU28" s="41">
        <v>1152.4000000000001</v>
      </c>
      <c r="AV28" s="41">
        <v>1362.2399999999998</v>
      </c>
      <c r="AW28" s="41">
        <v>1057.8</v>
      </c>
      <c r="AX28" s="41">
        <v>1229.8</v>
      </c>
      <c r="AY28" s="41">
        <v>0</v>
      </c>
      <c r="AZ28" s="41">
        <v>0</v>
      </c>
      <c r="BA28" s="41">
        <v>0</v>
      </c>
      <c r="BB28" s="41">
        <v>0</v>
      </c>
      <c r="BC28" s="41">
        <v>0</v>
      </c>
      <c r="BD28" s="41">
        <v>0</v>
      </c>
      <c r="BE28" s="470"/>
    </row>
    <row r="29" spans="2:60" ht="17.100000000000001" customHeight="1" thickBot="1">
      <c r="X29" s="404"/>
      <c r="Y29" s="454" t="s">
        <v>186</v>
      </c>
      <c r="Z29" s="42"/>
      <c r="AA29" s="42">
        <v>33.388797481597656</v>
      </c>
      <c r="AB29" s="42">
        <v>33.388797481597656</v>
      </c>
      <c r="AC29" s="42">
        <v>33.388797481597656</v>
      </c>
      <c r="AD29" s="42">
        <v>44.518396642130213</v>
      </c>
      <c r="AE29" s="42">
        <v>77.907194123727876</v>
      </c>
      <c r="AF29" s="42">
        <v>183.89409884585214</v>
      </c>
      <c r="AG29" s="42">
        <v>175.35413105106323</v>
      </c>
      <c r="AH29" s="42">
        <v>153.85935042516235</v>
      </c>
      <c r="AI29" s="42">
        <v>153.73466808746664</v>
      </c>
      <c r="AJ29" s="42">
        <v>263.66917107369835</v>
      </c>
      <c r="AK29" s="42">
        <v>165.37261607893385</v>
      </c>
      <c r="AL29" s="42">
        <v>174.41291048766209</v>
      </c>
      <c r="AM29" s="42">
        <v>216.68283306236583</v>
      </c>
      <c r="AN29" s="42">
        <v>278.49627155908132</v>
      </c>
      <c r="AO29" s="42">
        <v>346.71833940564011</v>
      </c>
      <c r="AP29" s="42">
        <v>231.63271156080009</v>
      </c>
      <c r="AQ29" s="42">
        <v>278.15374395054022</v>
      </c>
      <c r="AR29" s="42">
        <v>358.71745628361032</v>
      </c>
      <c r="AS29" s="42">
        <v>258.11965386699683</v>
      </c>
      <c r="AT29" s="42">
        <v>205.19539751926919</v>
      </c>
      <c r="AU29" s="42">
        <v>217.06147154893347</v>
      </c>
      <c r="AV29" s="42">
        <v>199.05996890664002</v>
      </c>
      <c r="AW29" s="42">
        <v>197.77224938288816</v>
      </c>
      <c r="AX29" s="42">
        <v>131.15736567394515</v>
      </c>
      <c r="AY29" s="41">
        <v>0</v>
      </c>
      <c r="AZ29" s="41">
        <v>0</v>
      </c>
      <c r="BA29" s="41">
        <v>0</v>
      </c>
      <c r="BB29" s="41">
        <v>0</v>
      </c>
      <c r="BC29" s="41">
        <v>0</v>
      </c>
      <c r="BD29" s="41">
        <v>0</v>
      </c>
      <c r="BE29" s="470"/>
    </row>
    <row r="30" spans="2:60" ht="17.100000000000001" customHeight="1" thickTop="1">
      <c r="B30" s="1" t="s">
        <v>83</v>
      </c>
      <c r="X30" s="286" t="s">
        <v>108</v>
      </c>
      <c r="Y30" s="287"/>
      <c r="Z30" s="192"/>
      <c r="AA30" s="192">
        <f t="shared" ref="AA30:AX30" si="5">AA6+AA16+AA21+AA27</f>
        <v>35317.130653611101</v>
      </c>
      <c r="AB30" s="192">
        <f t="shared" si="5"/>
        <v>39051.555934836695</v>
      </c>
      <c r="AC30" s="192">
        <f t="shared" si="5"/>
        <v>41008.179656926288</v>
      </c>
      <c r="AD30" s="192">
        <f t="shared" si="5"/>
        <v>44751.541800271792</v>
      </c>
      <c r="AE30" s="192">
        <f t="shared" si="5"/>
        <v>49511.548908204335</v>
      </c>
      <c r="AF30" s="192">
        <f t="shared" si="5"/>
        <v>59333.083948817504</v>
      </c>
      <c r="AG30" s="192">
        <f t="shared" si="5"/>
        <v>57787.703774111993</v>
      </c>
      <c r="AH30" s="192">
        <f t="shared" si="5"/>
        <v>56822.313765788698</v>
      </c>
      <c r="AI30" s="192">
        <f t="shared" si="5"/>
        <v>52053.347222381104</v>
      </c>
      <c r="AJ30" s="192">
        <f t="shared" si="5"/>
        <v>45990.988705729236</v>
      </c>
      <c r="AK30" s="192">
        <f t="shared" si="5"/>
        <v>41273.105373435792</v>
      </c>
      <c r="AL30" s="192">
        <f t="shared" si="5"/>
        <v>34915.109491484422</v>
      </c>
      <c r="AM30" s="192">
        <f t="shared" si="5"/>
        <v>30883.39085724812</v>
      </c>
      <c r="AN30" s="192">
        <f t="shared" si="5"/>
        <v>30265.119484126884</v>
      </c>
      <c r="AO30" s="192">
        <f t="shared" si="5"/>
        <v>26710.84467693574</v>
      </c>
      <c r="AP30" s="192">
        <f t="shared" si="5"/>
        <v>27102.894107266591</v>
      </c>
      <c r="AQ30" s="192">
        <f t="shared" si="5"/>
        <v>29301.822420241551</v>
      </c>
      <c r="AR30" s="192">
        <f t="shared" si="5"/>
        <v>30005.478930697111</v>
      </c>
      <c r="AS30" s="192">
        <f t="shared" si="5"/>
        <v>30138.545341392652</v>
      </c>
      <c r="AT30" s="192">
        <f t="shared" si="5"/>
        <v>28335.19885117497</v>
      </c>
      <c r="AU30" s="192">
        <f t="shared" si="5"/>
        <v>31069.323700969715</v>
      </c>
      <c r="AV30" s="192">
        <f t="shared" si="5"/>
        <v>33312.88022634988</v>
      </c>
      <c r="AW30" s="192">
        <f t="shared" si="5"/>
        <v>35918.383665940739</v>
      </c>
      <c r="AX30" s="192">
        <f t="shared" si="5"/>
        <v>38733.279406244052</v>
      </c>
      <c r="AY30" s="57"/>
      <c r="AZ30" s="57"/>
      <c r="BA30" s="57"/>
      <c r="BB30" s="57"/>
      <c r="BE30" s="471"/>
      <c r="BG30" s="162"/>
      <c r="BH30" s="162"/>
    </row>
    <row r="31" spans="2:60">
      <c r="BG31" s="163"/>
      <c r="BH31" s="163"/>
    </row>
    <row r="32" spans="2:60">
      <c r="X32" s="272" t="s">
        <v>109</v>
      </c>
      <c r="AX32" s="487"/>
    </row>
    <row r="33" spans="24:66">
      <c r="X33" s="273"/>
      <c r="Y33" s="274"/>
      <c r="Z33" s="231"/>
      <c r="AA33" s="232">
        <v>1990</v>
      </c>
      <c r="AB33" s="232">
        <f t="shared" ref="AB33:AP33" si="6">AA33+1</f>
        <v>1991</v>
      </c>
      <c r="AC33" s="232">
        <f t="shared" si="6"/>
        <v>1992</v>
      </c>
      <c r="AD33" s="232">
        <f t="shared" si="6"/>
        <v>1993</v>
      </c>
      <c r="AE33" s="232">
        <f t="shared" si="6"/>
        <v>1994</v>
      </c>
      <c r="AF33" s="232">
        <v>1995</v>
      </c>
      <c r="AG33" s="232">
        <f t="shared" si="6"/>
        <v>1996</v>
      </c>
      <c r="AH33" s="232">
        <f t="shared" si="6"/>
        <v>1997</v>
      </c>
      <c r="AI33" s="232">
        <f t="shared" si="6"/>
        <v>1998</v>
      </c>
      <c r="AJ33" s="232">
        <f t="shared" si="6"/>
        <v>1999</v>
      </c>
      <c r="AK33" s="232">
        <f t="shared" si="6"/>
        <v>2000</v>
      </c>
      <c r="AL33" s="232">
        <f t="shared" si="6"/>
        <v>2001</v>
      </c>
      <c r="AM33" s="232">
        <f t="shared" si="6"/>
        <v>2002</v>
      </c>
      <c r="AN33" s="232">
        <f t="shared" si="6"/>
        <v>2003</v>
      </c>
      <c r="AO33" s="232">
        <f t="shared" si="6"/>
        <v>2004</v>
      </c>
      <c r="AP33" s="232">
        <f t="shared" si="6"/>
        <v>2005</v>
      </c>
      <c r="AQ33" s="232">
        <f>AP33+1</f>
        <v>2006</v>
      </c>
      <c r="AR33" s="232">
        <f>AQ33+1</f>
        <v>2007</v>
      </c>
      <c r="AS33" s="233">
        <v>2008</v>
      </c>
      <c r="AT33" s="233">
        <v>2009</v>
      </c>
      <c r="AU33" s="233">
        <v>2010</v>
      </c>
      <c r="AV33" s="233">
        <v>2011</v>
      </c>
      <c r="AW33" s="233">
        <v>2012</v>
      </c>
      <c r="AX33" s="233">
        <v>2013</v>
      </c>
    </row>
    <row r="34" spans="24:66">
      <c r="X34" s="275" t="s">
        <v>81</v>
      </c>
      <c r="Y34" s="276"/>
      <c r="Z34" s="193"/>
      <c r="AA34" s="193">
        <f t="shared" ref="AA34:AX34" si="7">AA6/AA$6</f>
        <v>1</v>
      </c>
      <c r="AB34" s="193">
        <f t="shared" si="7"/>
        <v>1</v>
      </c>
      <c r="AC34" s="193">
        <f t="shared" si="7"/>
        <v>1</v>
      </c>
      <c r="AD34" s="193">
        <f t="shared" si="7"/>
        <v>1</v>
      </c>
      <c r="AE34" s="193">
        <f t="shared" si="7"/>
        <v>1</v>
      </c>
      <c r="AF34" s="193">
        <f t="shared" si="7"/>
        <v>1</v>
      </c>
      <c r="AG34" s="193">
        <f t="shared" si="7"/>
        <v>1</v>
      </c>
      <c r="AH34" s="193">
        <f t="shared" si="7"/>
        <v>1</v>
      </c>
      <c r="AI34" s="193">
        <f t="shared" si="7"/>
        <v>1</v>
      </c>
      <c r="AJ34" s="193">
        <f t="shared" si="7"/>
        <v>1</v>
      </c>
      <c r="AK34" s="193">
        <f t="shared" si="7"/>
        <v>1</v>
      </c>
      <c r="AL34" s="193">
        <f t="shared" si="7"/>
        <v>1</v>
      </c>
      <c r="AM34" s="193">
        <f t="shared" si="7"/>
        <v>1</v>
      </c>
      <c r="AN34" s="193">
        <f t="shared" si="7"/>
        <v>1</v>
      </c>
      <c r="AO34" s="193">
        <f t="shared" si="7"/>
        <v>1</v>
      </c>
      <c r="AP34" s="193">
        <f t="shared" si="7"/>
        <v>1</v>
      </c>
      <c r="AQ34" s="193">
        <f t="shared" si="7"/>
        <v>1</v>
      </c>
      <c r="AR34" s="193">
        <f t="shared" si="7"/>
        <v>1</v>
      </c>
      <c r="AS34" s="193">
        <f t="shared" si="7"/>
        <v>1</v>
      </c>
      <c r="AT34" s="193">
        <f t="shared" si="7"/>
        <v>1</v>
      </c>
      <c r="AU34" s="193">
        <f t="shared" si="7"/>
        <v>1</v>
      </c>
      <c r="AV34" s="193">
        <f t="shared" si="7"/>
        <v>1</v>
      </c>
      <c r="AW34" s="193">
        <f t="shared" si="7"/>
        <v>1</v>
      </c>
      <c r="AX34" s="193">
        <f t="shared" si="7"/>
        <v>1</v>
      </c>
      <c r="BN34" s="328"/>
    </row>
    <row r="35" spans="24:66">
      <c r="X35" s="277"/>
      <c r="Y35" s="448" t="s">
        <v>126</v>
      </c>
      <c r="Z35" s="194"/>
      <c r="AA35" s="267">
        <f t="shared" ref="AA35:AW43" si="8">IF(ISTEXT(AA7),"―",AA7/AA$6)</f>
        <v>0.99977507570400825</v>
      </c>
      <c r="AB35" s="267">
        <f t="shared" si="8"/>
        <v>1</v>
      </c>
      <c r="AC35" s="267">
        <f t="shared" si="8"/>
        <v>0.98947181594108535</v>
      </c>
      <c r="AD35" s="267">
        <f t="shared" si="8"/>
        <v>0.92632609151159107</v>
      </c>
      <c r="AE35" s="267">
        <f t="shared" si="8"/>
        <v>0.87493540676515047</v>
      </c>
      <c r="AF35" s="267">
        <f t="shared" si="8"/>
        <v>0.85119128139931666</v>
      </c>
      <c r="AG35" s="267">
        <f t="shared" si="8"/>
        <v>0.80208685111410061</v>
      </c>
      <c r="AH35" s="267">
        <f t="shared" si="8"/>
        <v>0.76075373031443183</v>
      </c>
      <c r="AI35" s="267">
        <f t="shared" si="8"/>
        <v>0.73440189385090804</v>
      </c>
      <c r="AJ35" s="267">
        <f t="shared" si="8"/>
        <v>0.731963126758023</v>
      </c>
      <c r="AK35" s="267">
        <f t="shared" si="8"/>
        <v>0.68670375644461001</v>
      </c>
      <c r="AL35" s="267">
        <f t="shared" si="8"/>
        <v>0.60719035493903994</v>
      </c>
      <c r="AM35" s="267">
        <f t="shared" si="8"/>
        <v>0.47547366714646755</v>
      </c>
      <c r="AN35" s="267">
        <f t="shared" si="8"/>
        <v>0.39220762364343525</v>
      </c>
      <c r="AO35" s="267">
        <f t="shared" si="8"/>
        <v>0.10401400723899494</v>
      </c>
      <c r="AP35" s="267">
        <f t="shared" si="8"/>
        <v>4.6067076597684012E-2</v>
      </c>
      <c r="AQ35" s="267">
        <f t="shared" si="8"/>
        <v>5.7133619818685109E-2</v>
      </c>
      <c r="AR35" s="267">
        <f t="shared" si="8"/>
        <v>1.6583323500859583E-2</v>
      </c>
      <c r="AS35" s="267">
        <f t="shared" si="8"/>
        <v>3.0990991595368129E-2</v>
      </c>
      <c r="AT35" s="267">
        <f t="shared" si="8"/>
        <v>2.4215138973470011E-3</v>
      </c>
      <c r="AU35" s="267">
        <f t="shared" si="8"/>
        <v>2.3049715545386297E-3</v>
      </c>
      <c r="AV35" s="267">
        <f t="shared" si="8"/>
        <v>6.3027579890718674E-4</v>
      </c>
      <c r="AW35" s="267">
        <f t="shared" si="8"/>
        <v>6.1113787091053519E-4</v>
      </c>
      <c r="AX35" s="267">
        <f t="shared" ref="AX35:BD35" si="9">IF(ISTEXT(AX7),"―",AX7/AX$6)</f>
        <v>5.0779968194506202E-4</v>
      </c>
      <c r="AY35" s="194" t="e">
        <f t="shared" si="9"/>
        <v>#DIV/0!</v>
      </c>
      <c r="AZ35" s="194" t="e">
        <f t="shared" si="9"/>
        <v>#DIV/0!</v>
      </c>
      <c r="BA35" s="194" t="e">
        <f t="shared" si="9"/>
        <v>#DIV/0!</v>
      </c>
      <c r="BB35" s="194" t="e">
        <f t="shared" si="9"/>
        <v>#DIV/0!</v>
      </c>
      <c r="BC35" s="194" t="e">
        <f t="shared" si="9"/>
        <v>#DIV/0!</v>
      </c>
      <c r="BD35" s="194" t="e">
        <f t="shared" si="9"/>
        <v>#DIV/0!</v>
      </c>
    </row>
    <row r="36" spans="24:66">
      <c r="X36" s="277"/>
      <c r="Y36" s="449" t="s">
        <v>161</v>
      </c>
      <c r="Z36" s="194"/>
      <c r="AA36" s="267">
        <f t="shared" si="8"/>
        <v>9.4722992096899511E-5</v>
      </c>
      <c r="AB36" s="267" t="str">
        <f t="shared" si="8"/>
        <v>―</v>
      </c>
      <c r="AC36" s="267">
        <f t="shared" si="8"/>
        <v>2.5482222322795733E-3</v>
      </c>
      <c r="AD36" s="267">
        <f t="shared" si="8"/>
        <v>1.6233477583417071E-2</v>
      </c>
      <c r="AE36" s="267">
        <f t="shared" si="8"/>
        <v>2.4018142701067651E-2</v>
      </c>
      <c r="AF36" s="267">
        <f t="shared" si="8"/>
        <v>2.2147937541502339E-2</v>
      </c>
      <c r="AG36" s="267">
        <f t="shared" si="8"/>
        <v>2.1633426614159627E-2</v>
      </c>
      <c r="AH36" s="267">
        <f t="shared" si="8"/>
        <v>1.751319847507396E-2</v>
      </c>
      <c r="AI36" s="267">
        <f t="shared" si="8"/>
        <v>1.2940737285239007E-2</v>
      </c>
      <c r="AJ36" s="267">
        <f t="shared" si="8"/>
        <v>7.7048784747688311E-3</v>
      </c>
      <c r="AK36" s="267">
        <f t="shared" si="8"/>
        <v>1.2911759636863638E-2</v>
      </c>
      <c r="AL36" s="267">
        <f t="shared" si="8"/>
        <v>2.2384041793574953E-2</v>
      </c>
      <c r="AM36" s="267">
        <f t="shared" si="8"/>
        <v>2.5254719577286356E-2</v>
      </c>
      <c r="AN36" s="267">
        <f t="shared" si="8"/>
        <v>3.2031863368885041E-2</v>
      </c>
      <c r="AO36" s="267">
        <f t="shared" si="8"/>
        <v>4.5591659411907015E-2</v>
      </c>
      <c r="AP36" s="267">
        <f t="shared" si="8"/>
        <v>3.5219918125193914E-2</v>
      </c>
      <c r="AQ36" s="267">
        <f t="shared" si="8"/>
        <v>2.5107792805446543E-2</v>
      </c>
      <c r="AR36" s="267">
        <f t="shared" si="8"/>
        <v>2.1390800549696401E-2</v>
      </c>
      <c r="AS36" s="267">
        <f t="shared" si="8"/>
        <v>1.5946381618487136E-2</v>
      </c>
      <c r="AT36" s="267">
        <f t="shared" si="8"/>
        <v>1.119589741531511E-2</v>
      </c>
      <c r="AU36" s="267">
        <f t="shared" si="8"/>
        <v>5.4923907398857982E-3</v>
      </c>
      <c r="AV36" s="267">
        <f t="shared" si="8"/>
        <v>5.8167061725767763E-3</v>
      </c>
      <c r="AW36" s="267">
        <f t="shared" si="8"/>
        <v>4.1077148003715903E-3</v>
      </c>
      <c r="AX36" s="267">
        <f t="shared" ref="AX36:AX43" si="10">IF(ISTEXT(AX8),"―",AX8/AX$6)</f>
        <v>4.0565989321653126E-3</v>
      </c>
      <c r="AY36" s="194" t="str">
        <f t="shared" ref="AY36:BD36" si="11">IF(ISTEXT(AY8),"―",AY8/AY$6)</f>
        <v>―</v>
      </c>
      <c r="AZ36" s="194" t="str">
        <f t="shared" si="11"/>
        <v>―</v>
      </c>
      <c r="BA36" s="194" t="str">
        <f t="shared" si="11"/>
        <v>―</v>
      </c>
      <c r="BB36" s="194" t="str">
        <f t="shared" si="11"/>
        <v>―</v>
      </c>
      <c r="BC36" s="194" t="str">
        <f t="shared" si="11"/>
        <v>―</v>
      </c>
      <c r="BD36" s="194" t="str">
        <f t="shared" si="11"/>
        <v>―</v>
      </c>
    </row>
    <row r="37" spans="24:66">
      <c r="X37" s="277"/>
      <c r="Y37" s="291" t="s">
        <v>163</v>
      </c>
      <c r="Z37" s="194"/>
      <c r="AA37" s="267" t="str">
        <f t="shared" si="8"/>
        <v>―</v>
      </c>
      <c r="AB37" s="267" t="str">
        <f t="shared" si="8"/>
        <v>―</v>
      </c>
      <c r="AC37" s="267" t="str">
        <f t="shared" si="8"/>
        <v>―</v>
      </c>
      <c r="AD37" s="267" t="str">
        <f t="shared" si="8"/>
        <v>―</v>
      </c>
      <c r="AE37" s="267" t="str">
        <f t="shared" si="8"/>
        <v>―</v>
      </c>
      <c r="AF37" s="267" t="str">
        <f t="shared" si="8"/>
        <v>―</v>
      </c>
      <c r="AG37" s="267" t="str">
        <f t="shared" si="8"/>
        <v>―</v>
      </c>
      <c r="AH37" s="267" t="str">
        <f t="shared" si="8"/>
        <v>―</v>
      </c>
      <c r="AI37" s="267" t="str">
        <f t="shared" si="8"/>
        <v>―</v>
      </c>
      <c r="AJ37" s="267" t="str">
        <f t="shared" si="8"/>
        <v>―</v>
      </c>
      <c r="AK37" s="267" t="str">
        <f t="shared" si="8"/>
        <v>―</v>
      </c>
      <c r="AL37" s="267" t="str">
        <f t="shared" si="8"/>
        <v>―</v>
      </c>
      <c r="AM37" s="267" t="str">
        <f t="shared" si="8"/>
        <v>―</v>
      </c>
      <c r="AN37" s="267" t="str">
        <f t="shared" si="8"/>
        <v>―</v>
      </c>
      <c r="AO37" s="267" t="str">
        <f t="shared" si="8"/>
        <v>―</v>
      </c>
      <c r="AP37" s="267" t="str">
        <f t="shared" si="8"/>
        <v>―</v>
      </c>
      <c r="AQ37" s="267" t="str">
        <f t="shared" si="8"/>
        <v>―</v>
      </c>
      <c r="AR37" s="267" t="str">
        <f t="shared" si="8"/>
        <v>―</v>
      </c>
      <c r="AS37" s="267" t="str">
        <f t="shared" si="8"/>
        <v>―</v>
      </c>
      <c r="AT37" s="267" t="str">
        <f t="shared" si="8"/>
        <v>―</v>
      </c>
      <c r="AU37" s="267" t="str">
        <f t="shared" si="8"/>
        <v>―</v>
      </c>
      <c r="AV37" s="483">
        <f t="shared" si="8"/>
        <v>3.8753444392266204E-5</v>
      </c>
      <c r="AW37" s="483">
        <f t="shared" si="8"/>
        <v>4.428684909132087E-5</v>
      </c>
      <c r="AX37" s="483">
        <f t="shared" si="10"/>
        <v>4.0143623505116378E-5</v>
      </c>
      <c r="AY37" s="194" t="str">
        <f t="shared" ref="AY37:BD40" si="12">IF(ISTEXT(AY11),"―",AY11/AY$6)</f>
        <v>―</v>
      </c>
      <c r="AZ37" s="194" t="str">
        <f t="shared" si="12"/>
        <v>―</v>
      </c>
      <c r="BA37" s="194" t="str">
        <f t="shared" si="12"/>
        <v>―</v>
      </c>
      <c r="BB37" s="194" t="str">
        <f t="shared" si="12"/>
        <v>―</v>
      </c>
      <c r="BC37" s="194" t="str">
        <f t="shared" si="12"/>
        <v>―</v>
      </c>
      <c r="BD37" s="194" t="str">
        <f t="shared" si="12"/>
        <v>―</v>
      </c>
    </row>
    <row r="38" spans="24:66">
      <c r="X38" s="277"/>
      <c r="Y38" s="451" t="s">
        <v>186</v>
      </c>
      <c r="Z38" s="194"/>
      <c r="AA38" s="267">
        <f t="shared" si="8"/>
        <v>4.5974016356755459E-5</v>
      </c>
      <c r="AB38" s="267" t="str">
        <f t="shared" si="8"/>
        <v>―</v>
      </c>
      <c r="AC38" s="267">
        <f t="shared" si="8"/>
        <v>1.2367853674599416E-3</v>
      </c>
      <c r="AD38" s="267">
        <f t="shared" si="8"/>
        <v>7.8789547017641976E-3</v>
      </c>
      <c r="AE38" s="267">
        <f t="shared" si="8"/>
        <v>1.1657259351226868E-2</v>
      </c>
      <c r="AF38" s="267">
        <f t="shared" si="8"/>
        <v>1.0744267832272985E-2</v>
      </c>
      <c r="AG38" s="267">
        <f t="shared" si="8"/>
        <v>1.0748294580811835E-2</v>
      </c>
      <c r="AH38" s="267">
        <f t="shared" si="8"/>
        <v>1.2085091237304068E-2</v>
      </c>
      <c r="AI38" s="267">
        <f t="shared" si="8"/>
        <v>1.1492973924027343E-2</v>
      </c>
      <c r="AJ38" s="267">
        <f t="shared" si="8"/>
        <v>1.13716753609039E-2</v>
      </c>
      <c r="AK38" s="267">
        <f t="shared" si="8"/>
        <v>1.2455599067087417E-2</v>
      </c>
      <c r="AL38" s="267">
        <f t="shared" si="8"/>
        <v>1.1366101105202749E-2</v>
      </c>
      <c r="AM38" s="267">
        <f t="shared" si="8"/>
        <v>1.3282010212461497E-2</v>
      </c>
      <c r="AN38" s="267">
        <f t="shared" si="8"/>
        <v>1.2838157637504365E-2</v>
      </c>
      <c r="AO38" s="267">
        <f t="shared" si="8"/>
        <v>1.9049540847367083E-2</v>
      </c>
      <c r="AP38" s="267">
        <f t="shared" si="8"/>
        <v>1.7839044556785932E-2</v>
      </c>
      <c r="AQ38" s="267">
        <f t="shared" si="8"/>
        <v>1.6882044387545009E-2</v>
      </c>
      <c r="AR38" s="267">
        <f t="shared" si="8"/>
        <v>1.6014628786911098E-2</v>
      </c>
      <c r="AS38" s="267">
        <f t="shared" si="8"/>
        <v>1.2378051682993638E-2</v>
      </c>
      <c r="AT38" s="267">
        <f t="shared" si="8"/>
        <v>7.3197999767112736E-3</v>
      </c>
      <c r="AU38" s="267">
        <f>IF(ISTEXT(AU10),"―",AU10/AU$6)</f>
        <v>7.2656825352935142E-3</v>
      </c>
      <c r="AV38" s="267">
        <f t="shared" si="8"/>
        <v>5.6317658602022475E-3</v>
      </c>
      <c r="AW38" s="267">
        <f t="shared" si="8"/>
        <v>4.2675066844542761E-3</v>
      </c>
      <c r="AX38" s="267">
        <f t="shared" si="10"/>
        <v>3.4812530245674602E-3</v>
      </c>
      <c r="AY38" s="194" t="str">
        <f t="shared" si="12"/>
        <v>―</v>
      </c>
      <c r="AZ38" s="194" t="str">
        <f t="shared" si="12"/>
        <v>―</v>
      </c>
      <c r="BA38" s="194" t="str">
        <f t="shared" si="12"/>
        <v>―</v>
      </c>
      <c r="BB38" s="194" t="str">
        <f t="shared" si="12"/>
        <v>―</v>
      </c>
      <c r="BC38" s="194" t="str">
        <f t="shared" si="12"/>
        <v>―</v>
      </c>
      <c r="BD38" s="194" t="str">
        <f t="shared" si="12"/>
        <v>―</v>
      </c>
    </row>
    <row r="39" spans="24:66">
      <c r="X39" s="277"/>
      <c r="Y39" s="448" t="s">
        <v>101</v>
      </c>
      <c r="Z39" s="226"/>
      <c r="AA39" s="267" t="str">
        <f t="shared" si="8"/>
        <v>―</v>
      </c>
      <c r="AB39" s="267" t="str">
        <f t="shared" si="8"/>
        <v>―</v>
      </c>
      <c r="AC39" s="267">
        <f t="shared" si="8"/>
        <v>2.3550142995844414E-4</v>
      </c>
      <c r="AD39" s="267">
        <f t="shared" si="8"/>
        <v>3.9469575022231564E-3</v>
      </c>
      <c r="AE39" s="267">
        <f t="shared" si="8"/>
        <v>1.7585688487385263E-2</v>
      </c>
      <c r="AF39" s="267">
        <f t="shared" si="8"/>
        <v>3.6667035160909217E-2</v>
      </c>
      <c r="AG39" s="267">
        <f t="shared" si="8"/>
        <v>5.3974896791629395E-2</v>
      </c>
      <c r="AH39" s="267">
        <f t="shared" si="8"/>
        <v>7.1277664102052996E-2</v>
      </c>
      <c r="AI39" s="267">
        <f t="shared" si="8"/>
        <v>8.9513879988873044E-2</v>
      </c>
      <c r="AJ39" s="484">
        <f t="shared" si="8"/>
        <v>0.10326203105144</v>
      </c>
      <c r="AK39" s="484">
        <f t="shared" si="8"/>
        <v>0.13007346136820952</v>
      </c>
      <c r="AL39" s="484">
        <f t="shared" si="8"/>
        <v>0.18391963788395213</v>
      </c>
      <c r="AM39" s="484">
        <f t="shared" si="8"/>
        <v>0.27360827848039332</v>
      </c>
      <c r="AN39" s="484">
        <f t="shared" si="8"/>
        <v>0.34237888446632464</v>
      </c>
      <c r="AO39" s="484">
        <f t="shared" si="8"/>
        <v>0.56867208800804481</v>
      </c>
      <c r="AP39" s="484">
        <f t="shared" si="8"/>
        <v>0.6931347482130984</v>
      </c>
      <c r="AQ39" s="484">
        <f t="shared" si="8"/>
        <v>0.74076650713170777</v>
      </c>
      <c r="AR39" s="484">
        <f t="shared" si="8"/>
        <v>0.80507240213460696</v>
      </c>
      <c r="AS39" s="484">
        <f t="shared" si="8"/>
        <v>0.81217558369591136</v>
      </c>
      <c r="AT39" s="484">
        <f t="shared" si="8"/>
        <v>0.85853131975434049</v>
      </c>
      <c r="AU39" s="484">
        <f t="shared" si="8"/>
        <v>0.87784204044656799</v>
      </c>
      <c r="AV39" s="484">
        <f t="shared" si="8"/>
        <v>0.88647953079231268</v>
      </c>
      <c r="AW39" s="484">
        <f t="shared" si="8"/>
        <v>0.89694264806040114</v>
      </c>
      <c r="AX39" s="484">
        <f t="shared" si="10"/>
        <v>0.90379637074597119</v>
      </c>
      <c r="AY39" s="194" t="e">
        <f t="shared" si="12"/>
        <v>#DIV/0!</v>
      </c>
      <c r="AZ39" s="194" t="e">
        <f t="shared" si="12"/>
        <v>#DIV/0!</v>
      </c>
      <c r="BA39" s="194" t="e">
        <f t="shared" si="12"/>
        <v>#DIV/0!</v>
      </c>
      <c r="BB39" s="194" t="e">
        <f t="shared" si="12"/>
        <v>#DIV/0!</v>
      </c>
      <c r="BC39" s="194" t="e">
        <f t="shared" si="12"/>
        <v>#DIV/0!</v>
      </c>
      <c r="BD39" s="194" t="e">
        <f t="shared" si="12"/>
        <v>#DIV/0!</v>
      </c>
    </row>
    <row r="40" spans="24:66">
      <c r="X40" s="277"/>
      <c r="Y40" s="448" t="s">
        <v>102</v>
      </c>
      <c r="Z40" s="195"/>
      <c r="AA40" s="267">
        <f t="shared" si="8"/>
        <v>8.4227287538093912E-5</v>
      </c>
      <c r="AB40" s="267" t="str">
        <f t="shared" si="8"/>
        <v>―</v>
      </c>
      <c r="AC40" s="267">
        <f t="shared" si="8"/>
        <v>2.2658685279875186E-3</v>
      </c>
      <c r="AD40" s="267">
        <f t="shared" si="8"/>
        <v>1.4434740224030846E-2</v>
      </c>
      <c r="AE40" s="267">
        <f t="shared" si="8"/>
        <v>2.1356831816971421E-2</v>
      </c>
      <c r="AF40" s="267">
        <f t="shared" si="8"/>
        <v>1.9693853228111048E-2</v>
      </c>
      <c r="AG40" s="267">
        <f t="shared" si="8"/>
        <v>1.8379239375131411E-2</v>
      </c>
      <c r="AH40" s="267">
        <f t="shared" si="8"/>
        <v>1.9157416599380674E-2</v>
      </c>
      <c r="AI40" s="267">
        <f t="shared" si="8"/>
        <v>1.8974632513028351E-2</v>
      </c>
      <c r="AJ40" s="267">
        <f t="shared" si="8"/>
        <v>1.8663951567900829E-2</v>
      </c>
      <c r="AK40" s="267">
        <f t="shared" si="8"/>
        <v>2.1200840393940518E-2</v>
      </c>
      <c r="AL40" s="267">
        <f t="shared" si="8"/>
        <v>2.3210874920468229E-2</v>
      </c>
      <c r="AM40" s="267">
        <f t="shared" si="8"/>
        <v>3.0280963009415202E-2</v>
      </c>
      <c r="AN40" s="267">
        <f t="shared" si="8"/>
        <v>4.5069047338285692E-2</v>
      </c>
      <c r="AO40" s="267">
        <f t="shared" si="8"/>
        <v>7.2814294488275269E-2</v>
      </c>
      <c r="AP40" s="267">
        <f t="shared" si="8"/>
        <v>7.3728809992701566E-2</v>
      </c>
      <c r="AQ40" s="267">
        <f t="shared" si="8"/>
        <v>8.2142596528531786E-2</v>
      </c>
      <c r="AR40" s="267">
        <f t="shared" si="8"/>
        <v>8.6107797928088897E-2</v>
      </c>
      <c r="AS40" s="267">
        <f t="shared" si="8"/>
        <v>7.8827870925166729E-2</v>
      </c>
      <c r="AT40" s="267">
        <f t="shared" si="8"/>
        <v>7.7518969890043116E-2</v>
      </c>
      <c r="AU40" s="267">
        <f t="shared" si="8"/>
        <v>7.5775939206535262E-2</v>
      </c>
      <c r="AV40" s="267">
        <f t="shared" si="8"/>
        <v>7.4569169995073986E-2</v>
      </c>
      <c r="AW40" s="267">
        <f t="shared" si="8"/>
        <v>7.1696456068964354E-2</v>
      </c>
      <c r="AX40" s="267">
        <f t="shared" si="10"/>
        <v>6.962012850602689E-2</v>
      </c>
      <c r="AY40" s="194" t="str">
        <f t="shared" si="12"/>
        <v>―</v>
      </c>
      <c r="AZ40" s="194" t="str">
        <f t="shared" si="12"/>
        <v>―</v>
      </c>
      <c r="BA40" s="194" t="str">
        <f t="shared" si="12"/>
        <v>―</v>
      </c>
      <c r="BB40" s="194" t="str">
        <f t="shared" si="12"/>
        <v>―</v>
      </c>
      <c r="BC40" s="194" t="str">
        <f t="shared" si="12"/>
        <v>―</v>
      </c>
      <c r="BD40" s="194" t="str">
        <f t="shared" si="12"/>
        <v>―</v>
      </c>
    </row>
    <row r="41" spans="24:66">
      <c r="X41" s="277"/>
      <c r="Y41" s="450" t="s">
        <v>103</v>
      </c>
      <c r="Z41" s="195"/>
      <c r="AA41" s="267" t="str">
        <f t="shared" si="8"/>
        <v>―</v>
      </c>
      <c r="AB41" s="267" t="str">
        <f t="shared" si="8"/>
        <v>―</v>
      </c>
      <c r="AC41" s="267" t="str">
        <f t="shared" si="8"/>
        <v>―</v>
      </c>
      <c r="AD41" s="267" t="str">
        <f t="shared" si="8"/>
        <v>―</v>
      </c>
      <c r="AE41" s="267" t="str">
        <f t="shared" si="8"/>
        <v>―</v>
      </c>
      <c r="AF41" s="267" t="str">
        <f t="shared" si="8"/>
        <v>―</v>
      </c>
      <c r="AG41" s="267">
        <f t="shared" si="8"/>
        <v>9.9705127420916146E-6</v>
      </c>
      <c r="AH41" s="267">
        <f t="shared" si="8"/>
        <v>2.7281935255191294E-5</v>
      </c>
      <c r="AI41" s="267">
        <f t="shared" si="8"/>
        <v>7.6331482593117538E-5</v>
      </c>
      <c r="AJ41" s="267">
        <f t="shared" si="8"/>
        <v>1.5468112819605004E-4</v>
      </c>
      <c r="AK41" s="267">
        <f t="shared" si="8"/>
        <v>2.0260715429035685E-4</v>
      </c>
      <c r="AL41" s="267">
        <f t="shared" si="8"/>
        <v>2.7534253485564505E-4</v>
      </c>
      <c r="AM41" s="267">
        <f t="shared" si="8"/>
        <v>3.690821403272771E-4</v>
      </c>
      <c r="AN41" s="267">
        <f t="shared" si="8"/>
        <v>4.0376974028392666E-4</v>
      </c>
      <c r="AO41" s="267">
        <f t="shared" si="8"/>
        <v>5.6552967852570399E-4</v>
      </c>
      <c r="AP41" s="267">
        <f t="shared" si="8"/>
        <v>5.7685583940450601E-4</v>
      </c>
      <c r="AQ41" s="267">
        <f t="shared" si="8"/>
        <v>5.1293890969498796E-4</v>
      </c>
      <c r="AR41" s="267">
        <f t="shared" si="8"/>
        <v>4.6484702471390595E-4</v>
      </c>
      <c r="AS41" s="267">
        <f t="shared" si="8"/>
        <v>4.097679925547225E-4</v>
      </c>
      <c r="AT41" s="267">
        <f t="shared" si="8"/>
        <v>3.8900180641522354E-4</v>
      </c>
      <c r="AU41" s="267">
        <f t="shared" si="8"/>
        <v>3.5878922879934203E-4</v>
      </c>
      <c r="AV41" s="267">
        <f t="shared" si="8"/>
        <v>3.2581005021031285E-4</v>
      </c>
      <c r="AW41" s="267">
        <f t="shared" si="8"/>
        <v>2.9686911868690558E-4</v>
      </c>
      <c r="AX41" s="267">
        <f t="shared" si="10"/>
        <v>2.7475407651372899E-4</v>
      </c>
      <c r="AY41" s="194" t="str">
        <f t="shared" ref="AY41:BD41" si="13">IF(ISTEXT(AY10),"―",AY10/AY$6)</f>
        <v>―</v>
      </c>
      <c r="AZ41" s="194" t="str">
        <f t="shared" si="13"/>
        <v>―</v>
      </c>
      <c r="BA41" s="194" t="str">
        <f t="shared" si="13"/>
        <v>―</v>
      </c>
      <c r="BB41" s="194" t="str">
        <f t="shared" si="13"/>
        <v>―</v>
      </c>
      <c r="BC41" s="194" t="str">
        <f t="shared" si="13"/>
        <v>―</v>
      </c>
      <c r="BD41" s="194" t="str">
        <f t="shared" si="13"/>
        <v>―</v>
      </c>
    </row>
    <row r="42" spans="24:66">
      <c r="X42" s="277"/>
      <c r="Y42" s="450" t="s">
        <v>104</v>
      </c>
      <c r="Z42" s="195"/>
      <c r="AA42" s="267" t="str">
        <f t="shared" si="8"/>
        <v>―</v>
      </c>
      <c r="AB42" s="267" t="str">
        <f t="shared" si="8"/>
        <v>―</v>
      </c>
      <c r="AC42" s="267">
        <f t="shared" si="8"/>
        <v>4.2418065012293643E-3</v>
      </c>
      <c r="AD42" s="267">
        <f t="shared" si="8"/>
        <v>3.1179778476973712E-2</v>
      </c>
      <c r="AE42" s="267">
        <f t="shared" si="8"/>
        <v>5.0446670878198346E-2</v>
      </c>
      <c r="AF42" s="267">
        <f t="shared" si="8"/>
        <v>5.9555624837887886E-2</v>
      </c>
      <c r="AG42" s="267">
        <f t="shared" si="8"/>
        <v>9.31673210114249E-2</v>
      </c>
      <c r="AH42" s="267">
        <f t="shared" si="8"/>
        <v>0.11918561733650124</v>
      </c>
      <c r="AI42" s="267">
        <f t="shared" si="8"/>
        <v>0.13259955095533113</v>
      </c>
      <c r="AJ42" s="267">
        <f t="shared" si="8"/>
        <v>0.12687965565876733</v>
      </c>
      <c r="AK42" s="267">
        <f t="shared" si="8"/>
        <v>0.13645197593499833</v>
      </c>
      <c r="AL42" s="267">
        <f t="shared" si="8"/>
        <v>0.15165364682290616</v>
      </c>
      <c r="AM42" s="267">
        <f t="shared" si="8"/>
        <v>0.18173127943364889</v>
      </c>
      <c r="AN42" s="267">
        <f t="shared" si="8"/>
        <v>0.17498076543423124</v>
      </c>
      <c r="AO42" s="267">
        <f t="shared" si="8"/>
        <v>0.18907633277132407</v>
      </c>
      <c r="AP42" s="267">
        <f t="shared" si="8"/>
        <v>0.13315260581119878</v>
      </c>
      <c r="AQ42" s="267">
        <f t="shared" si="8"/>
        <v>7.7115481495692403E-2</v>
      </c>
      <c r="AR42" s="267">
        <f t="shared" si="8"/>
        <v>5.3780059683486169E-2</v>
      </c>
      <c r="AS42" s="267">
        <f t="shared" si="8"/>
        <v>4.8529966997930579E-2</v>
      </c>
      <c r="AT42" s="267">
        <f t="shared" si="8"/>
        <v>4.0612390012309214E-2</v>
      </c>
      <c r="AU42" s="267">
        <f t="shared" si="8"/>
        <v>2.8817664596341712E-2</v>
      </c>
      <c r="AV42" s="267">
        <f t="shared" si="8"/>
        <v>2.4500154025959221E-2</v>
      </c>
      <c r="AW42" s="267">
        <f t="shared" si="8"/>
        <v>1.9243506526357639E-2</v>
      </c>
      <c r="AX42" s="267">
        <f t="shared" si="10"/>
        <v>1.524028648819219E-2</v>
      </c>
      <c r="AY42" s="194" t="str">
        <f t="shared" ref="AY42:BD42" si="14">IF(ISTEXT(AY15),"―",AY15/AY$6)</f>
        <v>―</v>
      </c>
      <c r="AZ42" s="194" t="str">
        <f t="shared" si="14"/>
        <v>―</v>
      </c>
      <c r="BA42" s="194" t="str">
        <f t="shared" si="14"/>
        <v>―</v>
      </c>
      <c r="BB42" s="194" t="str">
        <f t="shared" si="14"/>
        <v>―</v>
      </c>
      <c r="BC42" s="194" t="str">
        <f t="shared" si="14"/>
        <v>―</v>
      </c>
      <c r="BD42" s="194" t="str">
        <f t="shared" si="14"/>
        <v>―</v>
      </c>
    </row>
    <row r="43" spans="24:66">
      <c r="X43" s="277"/>
      <c r="Y43" s="452" t="s">
        <v>162</v>
      </c>
      <c r="Z43" s="195"/>
      <c r="AA43" s="267" t="str">
        <f t="shared" si="8"/>
        <v>―</v>
      </c>
      <c r="AB43" s="267" t="str">
        <f t="shared" si="8"/>
        <v>―</v>
      </c>
      <c r="AC43" s="267" t="str">
        <f t="shared" si="8"/>
        <v>―</v>
      </c>
      <c r="AD43" s="267" t="str">
        <f t="shared" si="8"/>
        <v>―</v>
      </c>
      <c r="AE43" s="267" t="str">
        <f t="shared" si="8"/>
        <v>―</v>
      </c>
      <c r="AF43" s="267" t="str">
        <f t="shared" si="8"/>
        <v>―</v>
      </c>
      <c r="AG43" s="267" t="str">
        <f t="shared" si="8"/>
        <v>―</v>
      </c>
      <c r="AH43" s="267" t="str">
        <f t="shared" si="8"/>
        <v>―</v>
      </c>
      <c r="AI43" s="267" t="str">
        <f t="shared" si="8"/>
        <v>―</v>
      </c>
      <c r="AJ43" s="267" t="str">
        <f t="shared" si="8"/>
        <v>―</v>
      </c>
      <c r="AK43" s="267" t="str">
        <f t="shared" si="8"/>
        <v>―</v>
      </c>
      <c r="AL43" s="267" t="str">
        <f t="shared" si="8"/>
        <v>―</v>
      </c>
      <c r="AM43" s="267" t="str">
        <f t="shared" si="8"/>
        <v>―</v>
      </c>
      <c r="AN43" s="267">
        <f t="shared" si="8"/>
        <v>8.9888371049805509E-5</v>
      </c>
      <c r="AO43" s="267">
        <f t="shared" si="8"/>
        <v>2.1654755556100986E-4</v>
      </c>
      <c r="AP43" s="267">
        <f t="shared" si="8"/>
        <v>2.8094086393295927E-4</v>
      </c>
      <c r="AQ43" s="267">
        <f t="shared" si="8"/>
        <v>3.3901892269626218E-4</v>
      </c>
      <c r="AR43" s="267">
        <f t="shared" si="8"/>
        <v>5.8614039163672139E-4</v>
      </c>
      <c r="AS43" s="267">
        <f t="shared" si="8"/>
        <v>7.4138549158743992E-4</v>
      </c>
      <c r="AT43" s="267">
        <f t="shared" si="8"/>
        <v>2.0111072475185936E-3</v>
      </c>
      <c r="AU43" s="267">
        <f t="shared" si="8"/>
        <v>2.142521692037715E-3</v>
      </c>
      <c r="AV43" s="267">
        <f t="shared" si="8"/>
        <v>2.0078338603652796E-3</v>
      </c>
      <c r="AW43" s="267">
        <f t="shared" si="8"/>
        <v>2.789874020762243E-3</v>
      </c>
      <c r="AX43" s="267">
        <f t="shared" si="10"/>
        <v>2.9826649211130698E-3</v>
      </c>
      <c r="AY43" s="194" t="str">
        <f t="shared" ref="AY43:BD43" si="15">IF(ISTEXT(AY9),"―",AY9/AY$6)</f>
        <v>―</v>
      </c>
      <c r="AZ43" s="194" t="str">
        <f t="shared" si="15"/>
        <v>―</v>
      </c>
      <c r="BA43" s="194" t="str">
        <f t="shared" si="15"/>
        <v>―</v>
      </c>
      <c r="BB43" s="194" t="str">
        <f t="shared" si="15"/>
        <v>―</v>
      </c>
      <c r="BC43" s="194" t="str">
        <f t="shared" si="15"/>
        <v>―</v>
      </c>
      <c r="BD43" s="194" t="str">
        <f t="shared" si="15"/>
        <v>―</v>
      </c>
    </row>
    <row r="44" spans="24:66">
      <c r="X44" s="280" t="s">
        <v>82</v>
      </c>
      <c r="Y44" s="281"/>
      <c r="Z44" s="196"/>
      <c r="AA44" s="196">
        <f t="shared" ref="AA44:AX44" si="16">AA16/AA$16</f>
        <v>1</v>
      </c>
      <c r="AB44" s="196">
        <f t="shared" si="16"/>
        <v>1</v>
      </c>
      <c r="AC44" s="196">
        <f t="shared" si="16"/>
        <v>1</v>
      </c>
      <c r="AD44" s="196">
        <f t="shared" si="16"/>
        <v>1</v>
      </c>
      <c r="AE44" s="196">
        <f t="shared" si="16"/>
        <v>1</v>
      </c>
      <c r="AF44" s="196">
        <f t="shared" si="16"/>
        <v>1</v>
      </c>
      <c r="AG44" s="196">
        <f t="shared" si="16"/>
        <v>1</v>
      </c>
      <c r="AH44" s="196">
        <f t="shared" si="16"/>
        <v>1</v>
      </c>
      <c r="AI44" s="196">
        <f t="shared" si="16"/>
        <v>1</v>
      </c>
      <c r="AJ44" s="196">
        <f t="shared" si="16"/>
        <v>1</v>
      </c>
      <c r="AK44" s="196">
        <f t="shared" si="16"/>
        <v>1</v>
      </c>
      <c r="AL44" s="196">
        <f t="shared" si="16"/>
        <v>1</v>
      </c>
      <c r="AM44" s="196">
        <f t="shared" si="16"/>
        <v>1</v>
      </c>
      <c r="AN44" s="196">
        <f t="shared" si="16"/>
        <v>1</v>
      </c>
      <c r="AO44" s="196">
        <f t="shared" si="16"/>
        <v>1</v>
      </c>
      <c r="AP44" s="196">
        <f t="shared" si="16"/>
        <v>1</v>
      </c>
      <c r="AQ44" s="196">
        <f t="shared" si="16"/>
        <v>1</v>
      </c>
      <c r="AR44" s="196">
        <f t="shared" si="16"/>
        <v>1</v>
      </c>
      <c r="AS44" s="196">
        <f t="shared" si="16"/>
        <v>1</v>
      </c>
      <c r="AT44" s="196">
        <f t="shared" si="16"/>
        <v>1</v>
      </c>
      <c r="AU44" s="196">
        <f t="shared" si="16"/>
        <v>1</v>
      </c>
      <c r="AV44" s="196">
        <f t="shared" si="16"/>
        <v>1</v>
      </c>
      <c r="AW44" s="196">
        <f t="shared" si="16"/>
        <v>1</v>
      </c>
      <c r="AX44" s="196">
        <f t="shared" si="16"/>
        <v>1</v>
      </c>
    </row>
    <row r="45" spans="24:66">
      <c r="X45" s="282"/>
      <c r="Y45" s="278" t="s">
        <v>105</v>
      </c>
      <c r="Z45" s="268"/>
      <c r="AA45" s="268">
        <f>AA17/AA$16</f>
        <v>5.0923890167412257E-2</v>
      </c>
      <c r="AB45" s="268">
        <f t="shared" ref="AB45:AX48" si="17">AB17/AB$16</f>
        <v>5.1366935055229088E-2</v>
      </c>
      <c r="AC45" s="268">
        <f t="shared" si="17"/>
        <v>5.1775773169216666E-2</v>
      </c>
      <c r="AD45" s="268">
        <f t="shared" si="17"/>
        <v>5.2061302154724626E-2</v>
      </c>
      <c r="AE45" s="268">
        <f t="shared" si="17"/>
        <v>5.2157168636949108E-2</v>
      </c>
      <c r="AF45" s="268">
        <f t="shared" si="17"/>
        <v>5.2336953455877758E-2</v>
      </c>
      <c r="AG45" s="268">
        <f t="shared" si="17"/>
        <v>7.5540990764964192E-2</v>
      </c>
      <c r="AH45" s="268">
        <f t="shared" si="17"/>
        <v>9.518941340370099E-2</v>
      </c>
      <c r="AI45" s="268">
        <f t="shared" si="17"/>
        <v>0.11032780569845277</v>
      </c>
      <c r="AJ45" s="268">
        <f t="shared" si="17"/>
        <v>0.129046165225046</v>
      </c>
      <c r="AK45" s="268">
        <f t="shared" si="17"/>
        <v>0.14821854747691907</v>
      </c>
      <c r="AL45" s="268">
        <f t="shared" si="17"/>
        <v>0.14454424265953505</v>
      </c>
      <c r="AM45" s="268">
        <f t="shared" si="17"/>
        <v>0.14523479958369739</v>
      </c>
      <c r="AN45" s="268">
        <f t="shared" si="17"/>
        <v>0.14496199826882941</v>
      </c>
      <c r="AO45" s="268">
        <f t="shared" si="17"/>
        <v>0.12477977497660116</v>
      </c>
      <c r="AP45" s="268">
        <f t="shared" si="17"/>
        <v>0.12902961203226967</v>
      </c>
      <c r="AQ45" s="268">
        <f t="shared" si="17"/>
        <v>0.12964918954746871</v>
      </c>
      <c r="AR45" s="268">
        <f t="shared" si="17"/>
        <v>0.13131404830088952</v>
      </c>
      <c r="AS45" s="268">
        <f t="shared" si="17"/>
        <v>0.11573864277834506</v>
      </c>
      <c r="AT45" s="268">
        <f t="shared" si="17"/>
        <v>0.11726996566679831</v>
      </c>
      <c r="AU45" s="268">
        <f t="shared" si="17"/>
        <v>6.0380526920812118E-2</v>
      </c>
      <c r="AV45" s="268">
        <f t="shared" si="17"/>
        <v>5.7030219081818566E-2</v>
      </c>
      <c r="AW45" s="268">
        <f t="shared" si="17"/>
        <v>4.4723662446727083E-2</v>
      </c>
      <c r="AX45" s="268">
        <f t="shared" si="17"/>
        <v>3.5234425206513223E-2</v>
      </c>
    </row>
    <row r="46" spans="24:66">
      <c r="X46" s="282"/>
      <c r="Y46" s="291" t="s">
        <v>163</v>
      </c>
      <c r="Z46" s="195"/>
      <c r="AA46" s="268">
        <f>AA18/AA$16</f>
        <v>3.1340752546619027E-2</v>
      </c>
      <c r="AB46" s="268">
        <f t="shared" ref="AB46:AP46" si="18">AB18/AB$16</f>
        <v>2.291328311704734E-2</v>
      </c>
      <c r="AC46" s="268">
        <f t="shared" si="18"/>
        <v>1.5136484869240617E-2</v>
      </c>
      <c r="AD46" s="268">
        <f t="shared" si="18"/>
        <v>9.7052365628164296E-3</v>
      </c>
      <c r="AE46" s="268">
        <f t="shared" si="18"/>
        <v>7.8816925597504067E-3</v>
      </c>
      <c r="AF46" s="268">
        <f t="shared" si="18"/>
        <v>5.927003770148289E-3</v>
      </c>
      <c r="AG46" s="268">
        <f t="shared" si="18"/>
        <v>6.1235730103464002E-3</v>
      </c>
      <c r="AH46" s="268">
        <f t="shared" si="18"/>
        <v>4.9848569366421009E-3</v>
      </c>
      <c r="AI46" s="268">
        <f t="shared" si="18"/>
        <v>4.917326730463501E-3</v>
      </c>
      <c r="AJ46" s="268">
        <f t="shared" si="18"/>
        <v>3.5546185193137889E-3</v>
      </c>
      <c r="AK46" s="268">
        <f t="shared" si="18"/>
        <v>2.3561895343743059E-3</v>
      </c>
      <c r="AL46" s="268">
        <f t="shared" si="18"/>
        <v>2.4872527732768806E-3</v>
      </c>
      <c r="AM46" s="268">
        <f t="shared" si="18"/>
        <v>2.5218817132627394E-3</v>
      </c>
      <c r="AN46" s="268">
        <f t="shared" si="18"/>
        <v>2.6503677359542154E-3</v>
      </c>
      <c r="AO46" s="268">
        <f t="shared" si="18"/>
        <v>2.4973140430665642E-3</v>
      </c>
      <c r="AP46" s="268">
        <f t="shared" si="18"/>
        <v>2.6978865307130044E-3</v>
      </c>
      <c r="AQ46" s="268">
        <f t="shared" si="17"/>
        <v>2.5916461401286664E-3</v>
      </c>
      <c r="AR46" s="268">
        <f t="shared" si="17"/>
        <v>2.906498100523004E-3</v>
      </c>
      <c r="AS46" s="268">
        <f t="shared" si="17"/>
        <v>3.8502234201472883E-3</v>
      </c>
      <c r="AT46" s="268">
        <f t="shared" si="17"/>
        <v>4.1472073804940685E-3</v>
      </c>
      <c r="AU46" s="268">
        <f t="shared" si="17"/>
        <v>3.712992618397316E-3</v>
      </c>
      <c r="AV46" s="268">
        <f t="shared" si="17"/>
        <v>4.2111537290784777E-3</v>
      </c>
      <c r="AW46" s="268">
        <f t="shared" si="17"/>
        <v>4.0194465363308065E-3</v>
      </c>
      <c r="AX46" s="268">
        <f t="shared" si="17"/>
        <v>3.0504142525112493E-3</v>
      </c>
    </row>
    <row r="47" spans="24:66">
      <c r="X47" s="282"/>
      <c r="Y47" s="453" t="s">
        <v>186</v>
      </c>
      <c r="Z47" s="195"/>
      <c r="AA47" s="268">
        <f>AA19/AA$16</f>
        <v>0.2221502293371764</v>
      </c>
      <c r="AB47" s="268">
        <f t="shared" si="17"/>
        <v>0.22408296705834446</v>
      </c>
      <c r="AC47" s="268">
        <f t="shared" si="17"/>
        <v>0.2258664812495331</v>
      </c>
      <c r="AD47" s="268">
        <f t="shared" si="17"/>
        <v>0.22711207205974973</v>
      </c>
      <c r="AE47" s="268">
        <f t="shared" si="17"/>
        <v>0.2275302797210636</v>
      </c>
      <c r="AF47" s="268">
        <f t="shared" si="17"/>
        <v>0.22684944737884707</v>
      </c>
      <c r="AG47" s="268">
        <f t="shared" si="17"/>
        <v>0.29182962707836724</v>
      </c>
      <c r="AH47" s="268">
        <f t="shared" si="17"/>
        <v>0.33299628356797972</v>
      </c>
      <c r="AI47" s="268">
        <f t="shared" si="17"/>
        <v>0.40115205013049404</v>
      </c>
      <c r="AJ47" s="268">
        <f t="shared" si="17"/>
        <v>0.52836349409072747</v>
      </c>
      <c r="AK47" s="268">
        <f t="shared" si="17"/>
        <v>0.61291781054716654</v>
      </c>
      <c r="AL47" s="268">
        <f t="shared" si="17"/>
        <v>0.57145141316103021</v>
      </c>
      <c r="AM47" s="268">
        <f t="shared" si="17"/>
        <v>0.60676804683698604</v>
      </c>
      <c r="AN47" s="268">
        <f t="shared" si="17"/>
        <v>0.61985841099154126</v>
      </c>
      <c r="AO47" s="268">
        <f t="shared" si="17"/>
        <v>0.62955067053252911</v>
      </c>
      <c r="AP47" s="268">
        <f t="shared" si="17"/>
        <v>0.57272094605689683</v>
      </c>
      <c r="AQ47" s="268">
        <f t="shared" si="17"/>
        <v>0.58314394814927173</v>
      </c>
      <c r="AR47" s="268">
        <f t="shared" si="17"/>
        <v>0.59098331899545431</v>
      </c>
      <c r="AS47" s="268">
        <f t="shared" si="17"/>
        <v>0.59492178033583387</v>
      </c>
      <c r="AT47" s="268">
        <f t="shared" si="17"/>
        <v>0.52733789188940861</v>
      </c>
      <c r="AU47" s="268">
        <f t="shared" si="17"/>
        <v>0.52868843395910536</v>
      </c>
      <c r="AV47" s="268">
        <f t="shared" si="17"/>
        <v>0.50737417823682662</v>
      </c>
      <c r="AW47" s="268">
        <f t="shared" si="17"/>
        <v>0.48672761762176942</v>
      </c>
      <c r="AX47" s="268">
        <f t="shared" si="17"/>
        <v>0.49150872077339181</v>
      </c>
    </row>
    <row r="48" spans="24:66">
      <c r="X48" s="283"/>
      <c r="Y48" s="472" t="s">
        <v>162</v>
      </c>
      <c r="Z48" s="194"/>
      <c r="AA48" s="266">
        <f>AA20/AA$16</f>
        <v>0.69558512794879235</v>
      </c>
      <c r="AB48" s="266">
        <f t="shared" si="17"/>
        <v>0.701636814769379</v>
      </c>
      <c r="AC48" s="266">
        <f t="shared" si="17"/>
        <v>0.70722126071200975</v>
      </c>
      <c r="AD48" s="266">
        <f t="shared" si="17"/>
        <v>0.71112138922270918</v>
      </c>
      <c r="AE48" s="266">
        <f t="shared" si="17"/>
        <v>0.71243085908223691</v>
      </c>
      <c r="AF48" s="266">
        <f t="shared" si="17"/>
        <v>0.71488659539512678</v>
      </c>
      <c r="AG48" s="266">
        <f t="shared" si="17"/>
        <v>0.62650580914632226</v>
      </c>
      <c r="AH48" s="266">
        <f t="shared" si="17"/>
        <v>0.56682944609167718</v>
      </c>
      <c r="AI48" s="266">
        <f t="shared" si="17"/>
        <v>0.48360281744058964</v>
      </c>
      <c r="AJ48" s="266">
        <f t="shared" si="17"/>
        <v>0.33903572216491273</v>
      </c>
      <c r="AK48" s="266">
        <f t="shared" si="17"/>
        <v>0.23650745244154003</v>
      </c>
      <c r="AL48" s="266">
        <f t="shared" si="17"/>
        <v>0.28151709140615788</v>
      </c>
      <c r="AM48" s="266">
        <f t="shared" si="17"/>
        <v>0.24547527186605361</v>
      </c>
      <c r="AN48" s="266">
        <f t="shared" si="17"/>
        <v>0.23252922300367501</v>
      </c>
      <c r="AO48" s="266">
        <f t="shared" si="17"/>
        <v>0.24317224044780314</v>
      </c>
      <c r="AP48" s="266">
        <f t="shared" si="17"/>
        <v>0.29555155538012051</v>
      </c>
      <c r="AQ48" s="266">
        <f t="shared" si="17"/>
        <v>0.28461521616313096</v>
      </c>
      <c r="AR48" s="266">
        <f t="shared" si="17"/>
        <v>0.27479613460313318</v>
      </c>
      <c r="AS48" s="266">
        <f t="shared" si="17"/>
        <v>0.28548935346567378</v>
      </c>
      <c r="AT48" s="266">
        <f t="shared" si="17"/>
        <v>0.3512449350632989</v>
      </c>
      <c r="AU48" s="266">
        <f t="shared" si="17"/>
        <v>0.40721804650168519</v>
      </c>
      <c r="AV48" s="266">
        <f t="shared" si="17"/>
        <v>0.43138444895227623</v>
      </c>
      <c r="AW48" s="266">
        <f t="shared" si="17"/>
        <v>0.46452927339517269</v>
      </c>
      <c r="AX48" s="266">
        <f t="shared" si="17"/>
        <v>0.47020643976758364</v>
      </c>
    </row>
    <row r="49" spans="2:50" ht="16.2">
      <c r="X49" s="284" t="s">
        <v>106</v>
      </c>
      <c r="Y49" s="285"/>
      <c r="Z49" s="294"/>
      <c r="AA49" s="294">
        <f t="shared" ref="AA49:AX49" si="19">AA21/AA$21</f>
        <v>1</v>
      </c>
      <c r="AB49" s="294">
        <f t="shared" si="19"/>
        <v>1</v>
      </c>
      <c r="AC49" s="294">
        <f t="shared" si="19"/>
        <v>1</v>
      </c>
      <c r="AD49" s="294">
        <f t="shared" si="19"/>
        <v>1</v>
      </c>
      <c r="AE49" s="294">
        <f t="shared" si="19"/>
        <v>1</v>
      </c>
      <c r="AF49" s="294">
        <f t="shared" si="19"/>
        <v>1</v>
      </c>
      <c r="AG49" s="294">
        <f t="shared" si="19"/>
        <v>1</v>
      </c>
      <c r="AH49" s="294">
        <f t="shared" si="19"/>
        <v>1</v>
      </c>
      <c r="AI49" s="294">
        <f t="shared" si="19"/>
        <v>1</v>
      </c>
      <c r="AJ49" s="294">
        <f t="shared" si="19"/>
        <v>1</v>
      </c>
      <c r="AK49" s="294">
        <f t="shared" si="19"/>
        <v>1</v>
      </c>
      <c r="AL49" s="294">
        <f t="shared" si="19"/>
        <v>1</v>
      </c>
      <c r="AM49" s="294">
        <f t="shared" si="19"/>
        <v>1</v>
      </c>
      <c r="AN49" s="294">
        <f t="shared" si="19"/>
        <v>1</v>
      </c>
      <c r="AO49" s="294">
        <f t="shared" si="19"/>
        <v>1</v>
      </c>
      <c r="AP49" s="294">
        <f t="shared" si="19"/>
        <v>1</v>
      </c>
      <c r="AQ49" s="294">
        <f t="shared" si="19"/>
        <v>1</v>
      </c>
      <c r="AR49" s="294">
        <f t="shared" si="19"/>
        <v>1</v>
      </c>
      <c r="AS49" s="294">
        <f t="shared" si="19"/>
        <v>1</v>
      </c>
      <c r="AT49" s="294">
        <f t="shared" si="19"/>
        <v>1</v>
      </c>
      <c r="AU49" s="294">
        <f t="shared" si="19"/>
        <v>1</v>
      </c>
      <c r="AV49" s="294">
        <f t="shared" si="19"/>
        <v>1</v>
      </c>
      <c r="AW49" s="294">
        <f t="shared" si="19"/>
        <v>1</v>
      </c>
      <c r="AX49" s="294">
        <f t="shared" si="19"/>
        <v>1</v>
      </c>
    </row>
    <row r="50" spans="2:50" ht="16.2">
      <c r="X50" s="284"/>
      <c r="Y50" s="279" t="s">
        <v>107</v>
      </c>
      <c r="Z50" s="195"/>
      <c r="AA50" s="195">
        <f>AA22/AA$21</f>
        <v>0.27009828363896243</v>
      </c>
      <c r="AB50" s="195">
        <f t="shared" ref="AB50:AX54" si="20">AB22/AB$21</f>
        <v>0.27306050451048774</v>
      </c>
      <c r="AC50" s="195">
        <f t="shared" si="20"/>
        <v>0.27420596306334122</v>
      </c>
      <c r="AD50" s="195">
        <f t="shared" si="20"/>
        <v>0.27305084698742227</v>
      </c>
      <c r="AE50" s="195">
        <f t="shared" si="20"/>
        <v>0.27185650774862885</v>
      </c>
      <c r="AF50" s="195">
        <f t="shared" si="20"/>
        <v>0.27308668528633834</v>
      </c>
      <c r="AG50" s="195">
        <f t="shared" si="20"/>
        <v>0.23439995229799018</v>
      </c>
      <c r="AH50" s="195">
        <f t="shared" si="20"/>
        <v>0.16969733165163101</v>
      </c>
      <c r="AI50" s="195">
        <f t="shared" si="20"/>
        <v>0.15172297628421497</v>
      </c>
      <c r="AJ50" s="195">
        <f t="shared" si="20"/>
        <v>0.15898528872407672</v>
      </c>
      <c r="AK50" s="195">
        <f t="shared" si="20"/>
        <v>0.11670013427068493</v>
      </c>
      <c r="AL50" s="195">
        <f t="shared" si="20"/>
        <v>0.12399332098535822</v>
      </c>
      <c r="AM50" s="195">
        <f t="shared" si="20"/>
        <v>0.14305800572117577</v>
      </c>
      <c r="AN50" s="195">
        <f t="shared" si="20"/>
        <v>0.14333357904368743</v>
      </c>
      <c r="AO50" s="195">
        <f t="shared" si="20"/>
        <v>0.13868733538622668</v>
      </c>
      <c r="AP50" s="195">
        <f t="shared" si="20"/>
        <v>0.18362737925034769</v>
      </c>
      <c r="AQ50" s="195">
        <f t="shared" si="20"/>
        <v>0.24847226406141659</v>
      </c>
      <c r="AR50" s="195">
        <f t="shared" si="20"/>
        <v>0.24043608832227953</v>
      </c>
      <c r="AS50" s="195">
        <f t="shared" si="20"/>
        <v>0.29203183478533429</v>
      </c>
      <c r="AT50" s="195">
        <f t="shared" si="20"/>
        <v>9.3899197955310931E-2</v>
      </c>
      <c r="AU50" s="195">
        <f t="shared" si="20"/>
        <v>7.659982728177625E-2</v>
      </c>
      <c r="AV50" s="195">
        <f t="shared" si="20"/>
        <v>5.7455495463126907E-2</v>
      </c>
      <c r="AW50" s="195">
        <f t="shared" si="20"/>
        <v>5.3498491449289219E-2</v>
      </c>
      <c r="AX50" s="268">
        <f t="shared" si="20"/>
        <v>4.2806286832805684E-2</v>
      </c>
    </row>
    <row r="51" spans="2:50">
      <c r="X51" s="284"/>
      <c r="Y51" s="291" t="s">
        <v>163</v>
      </c>
      <c r="Z51" s="195"/>
      <c r="AA51" s="195">
        <f>AA23/AA$21</f>
        <v>1.1404039618769752E-2</v>
      </c>
      <c r="AB51" s="195">
        <f t="shared" ref="AB51:AP51" si="21">AB23/AB$21</f>
        <v>8.9002188476905181E-3</v>
      </c>
      <c r="AC51" s="195">
        <f t="shared" si="21"/>
        <v>6.844564350093515E-3</v>
      </c>
      <c r="AD51" s="195">
        <f t="shared" si="21"/>
        <v>7.1577980538925371E-3</v>
      </c>
      <c r="AE51" s="195">
        <f t="shared" si="21"/>
        <v>7.2686367862852845E-3</v>
      </c>
      <c r="AF51" s="195">
        <f t="shared" si="21"/>
        <v>6.9311341443233079E-3</v>
      </c>
      <c r="AG51" s="195">
        <f t="shared" si="21"/>
        <v>8.0365697930739506E-3</v>
      </c>
      <c r="AH51" s="195">
        <f t="shared" si="21"/>
        <v>1.2570172714935629E-2</v>
      </c>
      <c r="AI51" s="195">
        <f t="shared" si="21"/>
        <v>2.931012041854153E-2</v>
      </c>
      <c r="AJ51" s="195">
        <f t="shared" si="21"/>
        <v>6.7071918680469869E-2</v>
      </c>
      <c r="AK51" s="195">
        <f t="shared" si="21"/>
        <v>0.13939182704554035</v>
      </c>
      <c r="AL51" s="195">
        <f t="shared" si="21"/>
        <v>0.18035392143324833</v>
      </c>
      <c r="AM51" s="195">
        <f t="shared" si="21"/>
        <v>0.18677017413597949</v>
      </c>
      <c r="AN51" s="195">
        <f t="shared" si="21"/>
        <v>0.19853044780583337</v>
      </c>
      <c r="AO51" s="195">
        <f t="shared" si="21"/>
        <v>0.20147037401692072</v>
      </c>
      <c r="AP51" s="195">
        <f t="shared" si="21"/>
        <v>0.21793623954754199</v>
      </c>
      <c r="AQ51" s="195">
        <f t="shared" si="20"/>
        <v>0.1984129486536057</v>
      </c>
      <c r="AR51" s="195">
        <f t="shared" si="20"/>
        <v>0.21847838325322874</v>
      </c>
      <c r="AS51" s="195">
        <f t="shared" si="20"/>
        <v>0.14791222800815634</v>
      </c>
      <c r="AT51" s="195">
        <f t="shared" si="20"/>
        <v>9.2058037211089169E-2</v>
      </c>
      <c r="AU51" s="195">
        <f t="shared" si="20"/>
        <v>0.11889585239411124</v>
      </c>
      <c r="AV51" s="195">
        <f t="shared" si="20"/>
        <v>7.9248959259485385E-2</v>
      </c>
      <c r="AW51" s="195">
        <f t="shared" si="20"/>
        <v>7.925702436931735E-2</v>
      </c>
      <c r="AX51" s="268">
        <f t="shared" si="20"/>
        <v>7.3622606346348832E-2</v>
      </c>
    </row>
    <row r="52" spans="2:50">
      <c r="X52" s="284"/>
      <c r="Y52" s="453" t="s">
        <v>186</v>
      </c>
      <c r="Z52" s="195"/>
      <c r="AA52" s="195">
        <f>AA24/AA$21</f>
        <v>3.2583864524257801E-2</v>
      </c>
      <c r="AB52" s="195">
        <f t="shared" si="20"/>
        <v>3.2941218159639372E-2</v>
      </c>
      <c r="AC52" s="195">
        <f t="shared" si="20"/>
        <v>3.3079402918911011E-2</v>
      </c>
      <c r="AD52" s="195">
        <f t="shared" si="20"/>
        <v>3.2940053104389987E-2</v>
      </c>
      <c r="AE52" s="195">
        <f t="shared" si="20"/>
        <v>3.2795971522572652E-2</v>
      </c>
      <c r="AF52" s="195">
        <f t="shared" si="20"/>
        <v>3.2944376531628877E-2</v>
      </c>
      <c r="AG52" s="195">
        <f t="shared" si="20"/>
        <v>4.9442775753534271E-2</v>
      </c>
      <c r="AH52" s="195">
        <f t="shared" si="20"/>
        <v>7.3432645458341578E-2</v>
      </c>
      <c r="AI52" s="195">
        <f t="shared" si="20"/>
        <v>8.9374903114608356E-2</v>
      </c>
      <c r="AJ52" s="195">
        <f t="shared" si="20"/>
        <v>0.15470333121899327</v>
      </c>
      <c r="AK52" s="195">
        <f t="shared" si="20"/>
        <v>0.21411448191727453</v>
      </c>
      <c r="AL52" s="195">
        <f t="shared" si="20"/>
        <v>0.21222045148252397</v>
      </c>
      <c r="AM52" s="195">
        <f t="shared" si="20"/>
        <v>0.24342154744567598</v>
      </c>
      <c r="AN52" s="195">
        <f t="shared" si="20"/>
        <v>0.25341561400243234</v>
      </c>
      <c r="AO52" s="195">
        <f t="shared" si="20"/>
        <v>0.27335597235722287</v>
      </c>
      <c r="AP52" s="195">
        <f t="shared" si="20"/>
        <v>0.24713596604829394</v>
      </c>
      <c r="AQ52" s="195">
        <f t="shared" si="20"/>
        <v>0.19744464953520327</v>
      </c>
      <c r="AR52" s="195">
        <f t="shared" si="20"/>
        <v>0.16737175652951949</v>
      </c>
      <c r="AS52" s="195">
        <f t="shared" si="20"/>
        <v>0.1484120776219677</v>
      </c>
      <c r="AT52" s="195">
        <f t="shared" si="20"/>
        <v>0.16566930214555117</v>
      </c>
      <c r="AU52" s="195">
        <f t="shared" si="20"/>
        <v>0.19982246180513535</v>
      </c>
      <c r="AV52" s="195">
        <f t="shared" si="20"/>
        <v>0.17136668298996177</v>
      </c>
      <c r="AW52" s="195">
        <f t="shared" si="20"/>
        <v>0.15451354863975286</v>
      </c>
      <c r="AX52" s="195">
        <f t="shared" si="20"/>
        <v>0.16205667252934328</v>
      </c>
    </row>
    <row r="53" spans="2:50">
      <c r="X53" s="284"/>
      <c r="Y53" s="403" t="s">
        <v>154</v>
      </c>
      <c r="Z53" s="194"/>
      <c r="AA53" s="195">
        <f>AA25/AA$21</f>
        <v>0.63131703393094751</v>
      </c>
      <c r="AB53" s="195">
        <f t="shared" si="20"/>
        <v>0.63824081171014801</v>
      </c>
      <c r="AC53" s="195">
        <f t="shared" si="20"/>
        <v>0.64091816117840661</v>
      </c>
      <c r="AD53" s="195">
        <f t="shared" si="20"/>
        <v>0.638218238598114</v>
      </c>
      <c r="AE53" s="195">
        <f t="shared" si="20"/>
        <v>0.635426637349917</v>
      </c>
      <c r="AF53" s="195">
        <f t="shared" si="20"/>
        <v>0.63830200561902206</v>
      </c>
      <c r="AG53" s="195">
        <f t="shared" si="20"/>
        <v>0.66007026567114024</v>
      </c>
      <c r="AH53" s="195">
        <f t="shared" si="20"/>
        <v>0.68768272380234086</v>
      </c>
      <c r="AI53" s="195">
        <f t="shared" si="20"/>
        <v>0.66715006446792036</v>
      </c>
      <c r="AJ53" s="195">
        <f t="shared" si="20"/>
        <v>0.52919244931080922</v>
      </c>
      <c r="AK53" s="195">
        <f t="shared" si="20"/>
        <v>0.41369546552183617</v>
      </c>
      <c r="AL53" s="195">
        <f t="shared" si="20"/>
        <v>0.34994996412716989</v>
      </c>
      <c r="AM53" s="195">
        <f t="shared" si="20"/>
        <v>0.28185985287604443</v>
      </c>
      <c r="AN53" s="195">
        <f t="shared" si="20"/>
        <v>0.25513659291935437</v>
      </c>
      <c r="AO53" s="195">
        <f t="shared" si="20"/>
        <v>0.22411187940611232</v>
      </c>
      <c r="AP53" s="195">
        <f t="shared" si="20"/>
        <v>0.17754318756501722</v>
      </c>
      <c r="AQ53" s="195">
        <f t="shared" si="20"/>
        <v>0.18432102196331451</v>
      </c>
      <c r="AR53" s="195">
        <f t="shared" si="20"/>
        <v>0.18499790203581726</v>
      </c>
      <c r="AS53" s="195">
        <f t="shared" si="20"/>
        <v>0.19678558193443443</v>
      </c>
      <c r="AT53" s="195">
        <f t="shared" si="20"/>
        <v>0.28713441058239519</v>
      </c>
      <c r="AU53" s="195">
        <f t="shared" si="20"/>
        <v>0.2518619465917335</v>
      </c>
      <c r="AV53" s="195">
        <f t="shared" si="20"/>
        <v>0.30699645867949438</v>
      </c>
      <c r="AW53" s="195">
        <f t="shared" si="20"/>
        <v>0.31237755063417671</v>
      </c>
      <c r="AX53" s="195">
        <f t="shared" si="20"/>
        <v>0.29649491415949952</v>
      </c>
    </row>
    <row r="54" spans="2:50">
      <c r="X54" s="409"/>
      <c r="Y54" s="291" t="s">
        <v>164</v>
      </c>
      <c r="Z54" s="411"/>
      <c r="AA54" s="194">
        <f>AA26/AA$21</f>
        <v>5.4596778287062449E-2</v>
      </c>
      <c r="AB54" s="194">
        <f t="shared" si="20"/>
        <v>4.6857246772034421E-2</v>
      </c>
      <c r="AC54" s="194">
        <f t="shared" si="20"/>
        <v>4.4951908489247544E-2</v>
      </c>
      <c r="AD54" s="194">
        <f t="shared" si="20"/>
        <v>4.8633063256181296E-2</v>
      </c>
      <c r="AE54" s="194">
        <f t="shared" si="20"/>
        <v>5.2652246592596187E-2</v>
      </c>
      <c r="AF54" s="194">
        <f t="shared" si="20"/>
        <v>4.8735798418687526E-2</v>
      </c>
      <c r="AG54" s="194">
        <f t="shared" si="20"/>
        <v>4.8050436484261327E-2</v>
      </c>
      <c r="AH54" s="194">
        <f t="shared" si="20"/>
        <v>5.6617126372750848E-2</v>
      </c>
      <c r="AI54" s="194">
        <f t="shared" si="20"/>
        <v>6.2441935714714771E-2</v>
      </c>
      <c r="AJ54" s="194">
        <f t="shared" si="20"/>
        <v>9.0047012065650828E-2</v>
      </c>
      <c r="AK54" s="194">
        <f t="shared" si="20"/>
        <v>0.11609809124466408</v>
      </c>
      <c r="AL54" s="194">
        <f t="shared" si="20"/>
        <v>0.13348234197169953</v>
      </c>
      <c r="AM54" s="194">
        <f t="shared" si="20"/>
        <v>0.14489041982112438</v>
      </c>
      <c r="AN54" s="194">
        <f t="shared" si="20"/>
        <v>0.14958376622869246</v>
      </c>
      <c r="AO54" s="194">
        <f t="shared" si="20"/>
        <v>0.16237443883351729</v>
      </c>
      <c r="AP54" s="194">
        <f t="shared" si="20"/>
        <v>0.17375722758879911</v>
      </c>
      <c r="AQ54" s="194">
        <f t="shared" si="20"/>
        <v>0.17134911578645984</v>
      </c>
      <c r="AR54" s="194">
        <f t="shared" si="20"/>
        <v>0.18871586985915492</v>
      </c>
      <c r="AS54" s="194">
        <f t="shared" si="20"/>
        <v>0.21485827765010726</v>
      </c>
      <c r="AT54" s="194">
        <f t="shared" si="20"/>
        <v>0.36123905210565349</v>
      </c>
      <c r="AU54" s="194">
        <f t="shared" si="20"/>
        <v>0.35281991192724371</v>
      </c>
      <c r="AV54" s="194">
        <f t="shared" si="20"/>
        <v>0.38493240360793174</v>
      </c>
      <c r="AW54" s="194">
        <f t="shared" si="20"/>
        <v>0.40035338490746381</v>
      </c>
      <c r="AX54" s="194">
        <f t="shared" si="20"/>
        <v>0.42501952013200256</v>
      </c>
    </row>
    <row r="55" spans="2:50">
      <c r="X55" s="404" t="s">
        <v>155</v>
      </c>
      <c r="Y55" s="405"/>
      <c r="Z55" s="408"/>
      <c r="AA55" s="435">
        <f t="shared" ref="AA55:AX55" si="22">AA27/AA$27</f>
        <v>1</v>
      </c>
      <c r="AB55" s="435">
        <f t="shared" si="22"/>
        <v>1</v>
      </c>
      <c r="AC55" s="435">
        <f t="shared" si="22"/>
        <v>1</v>
      </c>
      <c r="AD55" s="435">
        <f t="shared" si="22"/>
        <v>1</v>
      </c>
      <c r="AE55" s="435">
        <f t="shared" si="22"/>
        <v>1</v>
      </c>
      <c r="AF55" s="435">
        <f t="shared" si="22"/>
        <v>1</v>
      </c>
      <c r="AG55" s="435">
        <f t="shared" si="22"/>
        <v>1</v>
      </c>
      <c r="AH55" s="435">
        <f t="shared" si="22"/>
        <v>1</v>
      </c>
      <c r="AI55" s="435">
        <f t="shared" si="22"/>
        <v>1</v>
      </c>
      <c r="AJ55" s="435">
        <f t="shared" si="22"/>
        <v>1</v>
      </c>
      <c r="AK55" s="435">
        <f t="shared" si="22"/>
        <v>1</v>
      </c>
      <c r="AL55" s="435">
        <f t="shared" si="22"/>
        <v>1</v>
      </c>
      <c r="AM55" s="435">
        <f t="shared" si="22"/>
        <v>1</v>
      </c>
      <c r="AN55" s="435">
        <f t="shared" si="22"/>
        <v>1</v>
      </c>
      <c r="AO55" s="435">
        <f t="shared" si="22"/>
        <v>1</v>
      </c>
      <c r="AP55" s="435">
        <f t="shared" si="22"/>
        <v>1</v>
      </c>
      <c r="AQ55" s="435">
        <f t="shared" si="22"/>
        <v>1</v>
      </c>
      <c r="AR55" s="435">
        <f t="shared" si="22"/>
        <v>1</v>
      </c>
      <c r="AS55" s="435">
        <f t="shared" si="22"/>
        <v>1</v>
      </c>
      <c r="AT55" s="435">
        <f t="shared" si="22"/>
        <v>1</v>
      </c>
      <c r="AU55" s="435">
        <f t="shared" si="22"/>
        <v>1</v>
      </c>
      <c r="AV55" s="435">
        <f t="shared" si="22"/>
        <v>1</v>
      </c>
      <c r="AW55" s="435">
        <f t="shared" si="22"/>
        <v>1</v>
      </c>
      <c r="AX55" s="435">
        <f t="shared" si="22"/>
        <v>1</v>
      </c>
    </row>
    <row r="56" spans="2:50" ht="16.2">
      <c r="X56" s="404"/>
      <c r="Y56" s="407" t="s">
        <v>180</v>
      </c>
      <c r="Z56" s="41"/>
      <c r="AA56" s="194">
        <f t="shared" ref="AA56:AX56" si="23">AA28/AA$27</f>
        <v>8.4157118068035969E-2</v>
      </c>
      <c r="AB56" s="194">
        <f t="shared" si="23"/>
        <v>8.4157118068035969E-2</v>
      </c>
      <c r="AC56" s="194">
        <f t="shared" si="23"/>
        <v>8.4157118068035969E-2</v>
      </c>
      <c r="AD56" s="194">
        <f t="shared" si="23"/>
        <v>8.4157118068035955E-2</v>
      </c>
      <c r="AE56" s="194">
        <f t="shared" si="23"/>
        <v>8.4157118068035955E-2</v>
      </c>
      <c r="AF56" s="194">
        <f t="shared" si="23"/>
        <v>9.3287400174186394E-2</v>
      </c>
      <c r="AG56" s="194">
        <f t="shared" si="23"/>
        <v>9.7388159183309106E-2</v>
      </c>
      <c r="AH56" s="194">
        <f t="shared" si="23"/>
        <v>0.10950382643205392</v>
      </c>
      <c r="AI56" s="194">
        <f t="shared" si="23"/>
        <v>0.10958290447388978</v>
      </c>
      <c r="AJ56" s="194">
        <f t="shared" si="23"/>
        <v>6.695231784046575E-2</v>
      </c>
      <c r="AK56" s="194">
        <f t="shared" si="23"/>
        <v>0.11096021568365817</v>
      </c>
      <c r="AL56" s="194">
        <f t="shared" si="23"/>
        <v>0.10581744178231869</v>
      </c>
      <c r="AM56" s="194">
        <f t="shared" si="23"/>
        <v>0.20255934836130321</v>
      </c>
      <c r="AN56" s="194">
        <f t="shared" si="23"/>
        <v>6.8998653665185747E-2</v>
      </c>
      <c r="AO56" s="194">
        <f t="shared" si="23"/>
        <v>5.6184922964846992E-2</v>
      </c>
      <c r="AP56" s="194">
        <f t="shared" si="23"/>
        <v>0.81467495896318531</v>
      </c>
      <c r="AQ56" s="194">
        <f t="shared" si="23"/>
        <v>0.74561445035930585</v>
      </c>
      <c r="AR56" s="194">
        <f t="shared" si="23"/>
        <v>0.70356806736325661</v>
      </c>
      <c r="AS56" s="194">
        <f t="shared" si="23"/>
        <v>0.77997909064109328</v>
      </c>
      <c r="AT56" s="194">
        <f t="shared" si="23"/>
        <v>0.82411954691460776</v>
      </c>
      <c r="AU56" s="194">
        <f t="shared" si="23"/>
        <v>0.84149866494350845</v>
      </c>
      <c r="AV56" s="194">
        <f t="shared" si="23"/>
        <v>0.87250370020436274</v>
      </c>
      <c r="AW56" s="194">
        <f t="shared" si="23"/>
        <v>0.84248437357540129</v>
      </c>
      <c r="AX56" s="266">
        <f t="shared" si="23"/>
        <v>0.90362860073210582</v>
      </c>
    </row>
    <row r="57" spans="2:50" ht="14.4" thickBot="1">
      <c r="X57" s="485"/>
      <c r="Y57" s="454" t="s">
        <v>186</v>
      </c>
      <c r="Z57" s="41"/>
      <c r="AA57" s="475">
        <f t="shared" ref="AA57:AX57" si="24">AA29/AA$27</f>
        <v>0.91584288193196406</v>
      </c>
      <c r="AB57" s="475">
        <f t="shared" si="24"/>
        <v>0.91584288193196406</v>
      </c>
      <c r="AC57" s="475">
        <f t="shared" si="24"/>
        <v>0.91584288193196406</v>
      </c>
      <c r="AD57" s="475">
        <f t="shared" si="24"/>
        <v>0.91584288193196406</v>
      </c>
      <c r="AE57" s="475">
        <f t="shared" si="24"/>
        <v>0.91584288193196406</v>
      </c>
      <c r="AF57" s="475">
        <f t="shared" si="24"/>
        <v>0.90671259982581365</v>
      </c>
      <c r="AG57" s="475">
        <f t="shared" si="24"/>
        <v>0.90261184081669077</v>
      </c>
      <c r="AH57" s="475">
        <f t="shared" si="24"/>
        <v>0.89049617356794597</v>
      </c>
      <c r="AI57" s="475">
        <f t="shared" si="24"/>
        <v>0.89041709552611026</v>
      </c>
      <c r="AJ57" s="475">
        <f t="shared" si="24"/>
        <v>0.93304768215953415</v>
      </c>
      <c r="AK57" s="475">
        <f t="shared" si="24"/>
        <v>0.88903978431634179</v>
      </c>
      <c r="AL57" s="475">
        <f t="shared" si="24"/>
        <v>0.89418255821768122</v>
      </c>
      <c r="AM57" s="475">
        <f t="shared" si="24"/>
        <v>0.79744065163869671</v>
      </c>
      <c r="AN57" s="475">
        <f t="shared" si="24"/>
        <v>0.93100134633481435</v>
      </c>
      <c r="AO57" s="475">
        <f t="shared" si="24"/>
        <v>0.9438150770351531</v>
      </c>
      <c r="AP57" s="475">
        <f t="shared" si="24"/>
        <v>0.18532504103681466</v>
      </c>
      <c r="AQ57" s="475">
        <f t="shared" si="24"/>
        <v>0.25438554964069415</v>
      </c>
      <c r="AR57" s="475">
        <f t="shared" si="24"/>
        <v>0.29643193263674328</v>
      </c>
      <c r="AS57" s="475">
        <f t="shared" si="24"/>
        <v>0.22002090935890664</v>
      </c>
      <c r="AT57" s="475">
        <f t="shared" si="24"/>
        <v>0.17588045308539227</v>
      </c>
      <c r="AU57" s="475">
        <f t="shared" si="24"/>
        <v>0.15850133505649153</v>
      </c>
      <c r="AV57" s="475">
        <f t="shared" si="24"/>
        <v>0.12749629979563723</v>
      </c>
      <c r="AW57" s="475">
        <f t="shared" si="24"/>
        <v>0.15751562642459879</v>
      </c>
      <c r="AX57" s="476">
        <f t="shared" si="24"/>
        <v>9.637139926789412E-2</v>
      </c>
    </row>
    <row r="58" spans="2:50" ht="14.4" thickTop="1">
      <c r="B58" s="1" t="s">
        <v>83</v>
      </c>
      <c r="X58" s="410"/>
      <c r="Y58" s="287"/>
      <c r="Z58" s="197"/>
      <c r="AA58" s="197"/>
      <c r="AB58" s="197"/>
      <c r="AC58" s="197"/>
      <c r="AD58" s="197"/>
      <c r="AE58" s="197"/>
      <c r="AF58" s="197"/>
      <c r="AG58" s="197"/>
      <c r="AH58" s="197"/>
      <c r="AI58" s="197"/>
      <c r="AJ58" s="197"/>
      <c r="AK58" s="197"/>
      <c r="AL58" s="197"/>
      <c r="AM58" s="197"/>
      <c r="AN58" s="197"/>
      <c r="AO58" s="197"/>
      <c r="AP58" s="197"/>
      <c r="AQ58" s="197"/>
      <c r="AR58" s="197"/>
      <c r="AS58" s="197"/>
      <c r="AT58" s="197"/>
      <c r="AU58" s="197"/>
      <c r="AV58" s="197"/>
      <c r="AW58" s="197"/>
      <c r="AX58" s="197"/>
    </row>
    <row r="60" spans="2:50">
      <c r="X60" s="314" t="s">
        <v>152</v>
      </c>
    </row>
    <row r="61" spans="2:50">
      <c r="X61" s="273"/>
      <c r="Y61" s="274"/>
      <c r="Z61" s="232">
        <v>1990</v>
      </c>
      <c r="AA61" s="232">
        <v>1990</v>
      </c>
      <c r="AB61" s="232">
        <f>AA61+1</f>
        <v>1991</v>
      </c>
      <c r="AC61" s="232">
        <f>AB61+1</f>
        <v>1992</v>
      </c>
      <c r="AD61" s="232">
        <f>AC61+1</f>
        <v>1993</v>
      </c>
      <c r="AE61" s="232">
        <f>AD61+1</f>
        <v>1994</v>
      </c>
      <c r="AF61" s="232">
        <f>AE61+1</f>
        <v>1995</v>
      </c>
      <c r="AG61" s="232">
        <f t="shared" ref="AG61:AP61" si="25">AF61+1</f>
        <v>1996</v>
      </c>
      <c r="AH61" s="232">
        <f t="shared" si="25"/>
        <v>1997</v>
      </c>
      <c r="AI61" s="232">
        <f t="shared" si="25"/>
        <v>1998</v>
      </c>
      <c r="AJ61" s="232">
        <f t="shared" si="25"/>
        <v>1999</v>
      </c>
      <c r="AK61" s="232">
        <f t="shared" si="25"/>
        <v>2000</v>
      </c>
      <c r="AL61" s="232">
        <f t="shared" si="25"/>
        <v>2001</v>
      </c>
      <c r="AM61" s="232">
        <f t="shared" si="25"/>
        <v>2002</v>
      </c>
      <c r="AN61" s="232">
        <f t="shared" si="25"/>
        <v>2003</v>
      </c>
      <c r="AO61" s="232">
        <f t="shared" si="25"/>
        <v>2004</v>
      </c>
      <c r="AP61" s="232">
        <f t="shared" si="25"/>
        <v>2005</v>
      </c>
      <c r="AQ61" s="232">
        <f>AP61+1</f>
        <v>2006</v>
      </c>
      <c r="AR61" s="232">
        <f>AQ61+1</f>
        <v>2007</v>
      </c>
      <c r="AS61" s="233">
        <v>2008</v>
      </c>
      <c r="AT61" s="233">
        <v>2009</v>
      </c>
      <c r="AU61" s="233">
        <v>2010</v>
      </c>
      <c r="AV61" s="233">
        <v>2011</v>
      </c>
      <c r="AW61" s="233">
        <v>2012</v>
      </c>
      <c r="AX61" s="233">
        <v>2013</v>
      </c>
    </row>
    <row r="62" spans="2:50">
      <c r="X62" s="275" t="s">
        <v>81</v>
      </c>
      <c r="Y62" s="276"/>
      <c r="Z62" s="422">
        <f>AA$6</f>
        <v>15932.308570761124</v>
      </c>
      <c r="AA62" s="190">
        <f>AA$6/$Z62-1</f>
        <v>0</v>
      </c>
      <c r="AB62" s="190">
        <f t="shared" ref="AB62:AX62" si="26">AB$6/$Z62-1</f>
        <v>8.8957878753559427E-2</v>
      </c>
      <c r="AC62" s="190">
        <f t="shared" si="26"/>
        <v>0.11516559541389926</v>
      </c>
      <c r="AD62" s="190">
        <f t="shared" si="26"/>
        <v>0.13783281271561965</v>
      </c>
      <c r="AE62" s="190">
        <f t="shared" si="26"/>
        <v>0.32117636019586082</v>
      </c>
      <c r="AF62" s="190">
        <f t="shared" si="26"/>
        <v>0.58242757413318413</v>
      </c>
      <c r="AG62" s="190">
        <f t="shared" si="26"/>
        <v>0.54380256754816947</v>
      </c>
      <c r="AH62" s="190">
        <f t="shared" si="26"/>
        <v>0.5336581087386254</v>
      </c>
      <c r="AI62" s="190">
        <f t="shared" si="26"/>
        <v>0.49002827127475945</v>
      </c>
      <c r="AJ62" s="190">
        <f t="shared" si="26"/>
        <v>0.52925831153424374</v>
      </c>
      <c r="AK62" s="190">
        <f t="shared" si="26"/>
        <v>0.43390192733847366</v>
      </c>
      <c r="AL62" s="190">
        <f t="shared" si="26"/>
        <v>0.2208464182449883</v>
      </c>
      <c r="AM62" s="190">
        <f t="shared" si="26"/>
        <v>1.7874559708452642E-2</v>
      </c>
      <c r="AN62" s="190">
        <f t="shared" si="26"/>
        <v>1.6782033570386545E-2</v>
      </c>
      <c r="AO62" s="190">
        <f t="shared" si="26"/>
        <v>-0.22301894313919013</v>
      </c>
      <c r="AP62" s="190">
        <f t="shared" si="26"/>
        <v>-0.20147679847400879</v>
      </c>
      <c r="AQ62" s="190">
        <f t="shared" si="26"/>
        <v>-8.7062542547542532E-2</v>
      </c>
      <c r="AR62" s="190">
        <f t="shared" si="26"/>
        <v>4.1896016731751695E-2</v>
      </c>
      <c r="AS62" s="190">
        <f t="shared" si="26"/>
        <v>0.20196523541062561</v>
      </c>
      <c r="AT62" s="190">
        <f t="shared" si="26"/>
        <v>0.30429238145856963</v>
      </c>
      <c r="AU62" s="190">
        <f t="shared" si="26"/>
        <v>0.45084139057802175</v>
      </c>
      <c r="AV62" s="190">
        <f t="shared" si="26"/>
        <v>0.62123159917130422</v>
      </c>
      <c r="AW62" s="190">
        <f t="shared" si="26"/>
        <v>0.82400093039952882</v>
      </c>
      <c r="AX62" s="190">
        <f t="shared" si="26"/>
        <v>1.0122561665799132</v>
      </c>
    </row>
    <row r="63" spans="2:50">
      <c r="X63" s="277"/>
      <c r="Y63" s="448" t="s">
        <v>126</v>
      </c>
      <c r="Z63" s="66">
        <f>AA7</f>
        <v>15928.725007472323</v>
      </c>
      <c r="AA63" s="437">
        <f>IF(ISTEXT($Z63),"―",AA7/$Z63-1)</f>
        <v>0</v>
      </c>
      <c r="AB63" s="437">
        <f>IF(ISTEXT($Z63),"―",AB7/$Z63-1)</f>
        <v>8.9202866941598291E-2</v>
      </c>
      <c r="AC63" s="437">
        <f t="shared" ref="AC63:AX63" si="27">IF(ISTEXT($Z63),"―",AC7/$Z63-1)</f>
        <v>0.10367316967990781</v>
      </c>
      <c r="AD63" s="437">
        <f t="shared" si="27"/>
        <v>5.4241346689209768E-2</v>
      </c>
      <c r="AE63" s="437">
        <f t="shared" si="27"/>
        <v>0.15620403449494802</v>
      </c>
      <c r="AF63" s="437">
        <f t="shared" si="27"/>
        <v>0.34725158416212842</v>
      </c>
      <c r="AG63" s="437">
        <f t="shared" si="27"/>
        <v>0.23854231840559814</v>
      </c>
      <c r="AH63" s="437">
        <f t="shared" si="27"/>
        <v>0.16699861359147117</v>
      </c>
      <c r="AI63" s="437">
        <f t="shared" si="27"/>
        <v>9.4525769753784461E-2</v>
      </c>
      <c r="AJ63" s="437">
        <f t="shared" si="27"/>
        <v>0.1196125233899068</v>
      </c>
      <c r="AK63" s="437">
        <f t="shared" si="27"/>
        <v>-1.5112635026305998E-2</v>
      </c>
      <c r="AL63" s="437">
        <f t="shared" si="27"/>
        <v>-0.2585470591990493</v>
      </c>
      <c r="AM63" s="437">
        <f t="shared" si="27"/>
        <v>-0.51591856872519382</v>
      </c>
      <c r="AN63" s="437">
        <f t="shared" si="27"/>
        <v>-0.6011206171856539</v>
      </c>
      <c r="AO63" s="437">
        <f t="shared" si="27"/>
        <v>-0.91916490495027225</v>
      </c>
      <c r="AP63" s="437">
        <f t="shared" si="27"/>
        <v>-0.96320609466702045</v>
      </c>
      <c r="AQ63" s="437">
        <f t="shared" si="27"/>
        <v>-0.94782884382710098</v>
      </c>
      <c r="AR63" s="437">
        <f t="shared" si="27"/>
        <v>-0.98271801416178239</v>
      </c>
      <c r="AS63" s="437">
        <f t="shared" si="27"/>
        <v>-0.96274152515524047</v>
      </c>
      <c r="AT63" s="437">
        <f t="shared" si="27"/>
        <v>-0.99684092731989571</v>
      </c>
      <c r="AU63" s="437">
        <f t="shared" si="27"/>
        <v>-0.99665509951518372</v>
      </c>
      <c r="AV63" s="437">
        <f t="shared" si="27"/>
        <v>-0.99897794707408394</v>
      </c>
      <c r="AW63" s="437">
        <f t="shared" si="27"/>
        <v>-0.99888503317172794</v>
      </c>
      <c r="AX63" s="437">
        <f t="shared" si="27"/>
        <v>-0.99897794707408394</v>
      </c>
    </row>
    <row r="64" spans="2:50">
      <c r="X64" s="277"/>
      <c r="Y64" s="449" t="s">
        <v>161</v>
      </c>
      <c r="Z64" s="66">
        <f t="shared" ref="Z64:Z71" si="28">AA8</f>
        <v>1.5091559388335702</v>
      </c>
      <c r="AA64" s="437">
        <f t="shared" ref="AA64:AB71" si="29">IF(ISTEXT($Z64),"―",AA8/$Z64-1)</f>
        <v>0</v>
      </c>
      <c r="AB64" s="437" t="e">
        <f t="shared" si="29"/>
        <v>#VALUE!</v>
      </c>
      <c r="AC64" s="437">
        <f t="shared" ref="AC64:AX64" si="30">IF(ISTEXT($Z64),"―",AC8/$Z64-1)</f>
        <v>29.000000000000007</v>
      </c>
      <c r="AD64" s="437">
        <f t="shared" si="30"/>
        <v>194.00000000000003</v>
      </c>
      <c r="AE64" s="437">
        <f t="shared" si="30"/>
        <v>334.00000000000006</v>
      </c>
      <c r="AF64" s="437">
        <f t="shared" si="30"/>
        <v>369.00000000000006</v>
      </c>
      <c r="AG64" s="437">
        <f t="shared" si="30"/>
        <v>351.58324101121502</v>
      </c>
      <c r="AH64" s="437">
        <f t="shared" si="30"/>
        <v>282.55585330085108</v>
      </c>
      <c r="AI64" s="437">
        <f t="shared" si="30"/>
        <v>202.56266181309368</v>
      </c>
      <c r="AJ64" s="437">
        <f t="shared" si="30"/>
        <v>123.39165176336525</v>
      </c>
      <c r="AK64" s="437">
        <f t="shared" si="30"/>
        <v>194.45620993148393</v>
      </c>
      <c r="AL64" s="437">
        <f t="shared" si="30"/>
        <v>287.49888125975485</v>
      </c>
      <c r="AM64" s="437">
        <f t="shared" si="30"/>
        <v>270.38222728431111</v>
      </c>
      <c r="AN64" s="437">
        <f t="shared" si="30"/>
        <v>342.8386230657274</v>
      </c>
      <c r="AO64" s="437">
        <f t="shared" si="30"/>
        <v>372.97314980996157</v>
      </c>
      <c r="AP64" s="437">
        <f t="shared" si="30"/>
        <v>295.90702496013836</v>
      </c>
      <c r="AQ64" s="437">
        <f t="shared" si="30"/>
        <v>240.98818067950106</v>
      </c>
      <c r="AR64" s="437">
        <f t="shared" si="30"/>
        <v>234.28595744349957</v>
      </c>
      <c r="AS64" s="437">
        <f t="shared" si="30"/>
        <v>201.34787681120918</v>
      </c>
      <c r="AT64" s="437">
        <f t="shared" si="30"/>
        <v>153.16239900286223</v>
      </c>
      <c r="AU64" s="437">
        <f t="shared" si="30"/>
        <v>83.125170059050433</v>
      </c>
      <c r="AV64" s="437">
        <f t="shared" si="30"/>
        <v>98.555848493777845</v>
      </c>
      <c r="AW64" s="437">
        <f t="shared" si="30"/>
        <v>78.098806444258642</v>
      </c>
      <c r="AX64" s="437">
        <f t="shared" si="30"/>
        <v>85.176714184035276</v>
      </c>
    </row>
    <row r="65" spans="24:50">
      <c r="X65" s="277"/>
      <c r="Y65" s="291" t="s">
        <v>163</v>
      </c>
      <c r="Z65" s="66" t="str">
        <f t="shared" si="28"/>
        <v>NO</v>
      </c>
      <c r="AA65" s="437" t="str">
        <f t="shared" si="29"/>
        <v>―</v>
      </c>
      <c r="AB65" s="437" t="str">
        <f t="shared" si="29"/>
        <v>―</v>
      </c>
      <c r="AC65" s="437" t="str">
        <f t="shared" ref="AC65:AX65" si="31">IF(ISTEXT($Z65),"―",AC9/$Z65-1)</f>
        <v>―</v>
      </c>
      <c r="AD65" s="437" t="str">
        <f t="shared" si="31"/>
        <v>―</v>
      </c>
      <c r="AE65" s="437" t="str">
        <f t="shared" si="31"/>
        <v>―</v>
      </c>
      <c r="AF65" s="437" t="str">
        <f t="shared" si="31"/>
        <v>―</v>
      </c>
      <c r="AG65" s="437" t="str">
        <f t="shared" si="31"/>
        <v>―</v>
      </c>
      <c r="AH65" s="437" t="str">
        <f t="shared" si="31"/>
        <v>―</v>
      </c>
      <c r="AI65" s="437" t="str">
        <f t="shared" si="31"/>
        <v>―</v>
      </c>
      <c r="AJ65" s="437" t="str">
        <f t="shared" si="31"/>
        <v>―</v>
      </c>
      <c r="AK65" s="437" t="str">
        <f t="shared" si="31"/>
        <v>―</v>
      </c>
      <c r="AL65" s="437" t="str">
        <f t="shared" si="31"/>
        <v>―</v>
      </c>
      <c r="AM65" s="437" t="str">
        <f t="shared" si="31"/>
        <v>―</v>
      </c>
      <c r="AN65" s="437" t="str">
        <f t="shared" si="31"/>
        <v>―</v>
      </c>
      <c r="AO65" s="437" t="str">
        <f t="shared" si="31"/>
        <v>―</v>
      </c>
      <c r="AP65" s="437" t="str">
        <f t="shared" si="31"/>
        <v>―</v>
      </c>
      <c r="AQ65" s="437" t="str">
        <f t="shared" si="31"/>
        <v>―</v>
      </c>
      <c r="AR65" s="437" t="str">
        <f t="shared" si="31"/>
        <v>―</v>
      </c>
      <c r="AS65" s="437" t="str">
        <f t="shared" si="31"/>
        <v>―</v>
      </c>
      <c r="AT65" s="437" t="str">
        <f t="shared" si="31"/>
        <v>―</v>
      </c>
      <c r="AU65" s="437" t="str">
        <f t="shared" si="31"/>
        <v>―</v>
      </c>
      <c r="AV65" s="437" t="str">
        <f t="shared" si="31"/>
        <v>―</v>
      </c>
      <c r="AW65" s="437" t="str">
        <f t="shared" si="31"/>
        <v>―</v>
      </c>
      <c r="AX65" s="437" t="str">
        <f t="shared" si="31"/>
        <v>―</v>
      </c>
    </row>
    <row r="66" spans="24:50">
      <c r="X66" s="277"/>
      <c r="Y66" s="451" t="s">
        <v>186</v>
      </c>
      <c r="Z66" s="66">
        <f t="shared" si="28"/>
        <v>0.73247221483304714</v>
      </c>
      <c r="AA66" s="437">
        <f t="shared" si="29"/>
        <v>0</v>
      </c>
      <c r="AB66" s="437" t="e">
        <f t="shared" si="29"/>
        <v>#VALUE!</v>
      </c>
      <c r="AC66" s="437">
        <f t="shared" ref="AC66:AX66" si="32">IF(ISTEXT($Z66),"―",AC10/$Z66-1)</f>
        <v>29</v>
      </c>
      <c r="AD66" s="437">
        <f t="shared" si="32"/>
        <v>193.99999999999997</v>
      </c>
      <c r="AE66" s="437">
        <f t="shared" si="32"/>
        <v>333.99999999999994</v>
      </c>
      <c r="AF66" s="437">
        <f t="shared" si="32"/>
        <v>368.81815009866227</v>
      </c>
      <c r="AG66" s="437">
        <f t="shared" si="32"/>
        <v>359.92658604936446</v>
      </c>
      <c r="AH66" s="437">
        <f t="shared" si="32"/>
        <v>402.14942308089275</v>
      </c>
      <c r="AI66" s="437">
        <f t="shared" si="32"/>
        <v>371.48988504586043</v>
      </c>
      <c r="AJ66" s="437">
        <f t="shared" si="32"/>
        <v>377.26212369144304</v>
      </c>
      <c r="AK66" s="437">
        <f t="shared" si="32"/>
        <v>387.48264571575902</v>
      </c>
      <c r="AL66" s="437">
        <f t="shared" si="32"/>
        <v>300.82840054734942</v>
      </c>
      <c r="AM66" s="437">
        <f t="shared" si="32"/>
        <v>293.06654820284945</v>
      </c>
      <c r="AN66" s="437">
        <f t="shared" si="32"/>
        <v>282.93447134711278</v>
      </c>
      <c r="AO66" s="437">
        <f t="shared" si="32"/>
        <v>320.94560217329268</v>
      </c>
      <c r="AP66" s="437">
        <f t="shared" si="32"/>
        <v>308.84656335243926</v>
      </c>
      <c r="AQ66" s="437">
        <f t="shared" si="32"/>
        <v>334.23829112877104</v>
      </c>
      <c r="AR66" s="437">
        <f t="shared" si="32"/>
        <v>361.93496337238167</v>
      </c>
      <c r="AS66" s="437">
        <f t="shared" si="32"/>
        <v>322.61731656468936</v>
      </c>
      <c r="AT66" s="437">
        <f t="shared" si="32"/>
        <v>206.66424384895538</v>
      </c>
      <c r="AU66" s="437">
        <f t="shared" si="32"/>
        <v>228.28936360929305</v>
      </c>
      <c r="AV66" s="437">
        <f t="shared" si="32"/>
        <v>197.59906736976694</v>
      </c>
      <c r="AW66" s="437">
        <f t="shared" si="32"/>
        <v>168.31164122203194</v>
      </c>
      <c r="AX66" s="437">
        <f t="shared" si="32"/>
        <v>151.37243602453935</v>
      </c>
    </row>
    <row r="67" spans="24:50">
      <c r="X67" s="277"/>
      <c r="Y67" s="448" t="s">
        <v>101</v>
      </c>
      <c r="Z67" s="66" t="str">
        <f t="shared" si="28"/>
        <v>NO</v>
      </c>
      <c r="AA67" s="437" t="str">
        <f t="shared" si="29"/>
        <v>―</v>
      </c>
      <c r="AB67" s="437" t="str">
        <f t="shared" si="29"/>
        <v>―</v>
      </c>
      <c r="AC67" s="437" t="str">
        <f t="shared" ref="AC67:AX67" si="33">IF(ISTEXT($Z67),"―",AC11/$Z67-1)</f>
        <v>―</v>
      </c>
      <c r="AD67" s="437" t="str">
        <f t="shared" si="33"/>
        <v>―</v>
      </c>
      <c r="AE67" s="437" t="str">
        <f t="shared" si="33"/>
        <v>―</v>
      </c>
      <c r="AF67" s="437" t="str">
        <f t="shared" si="33"/>
        <v>―</v>
      </c>
      <c r="AG67" s="437" t="str">
        <f t="shared" si="33"/>
        <v>―</v>
      </c>
      <c r="AH67" s="437" t="str">
        <f t="shared" si="33"/>
        <v>―</v>
      </c>
      <c r="AI67" s="437" t="str">
        <f t="shared" si="33"/>
        <v>―</v>
      </c>
      <c r="AJ67" s="437" t="str">
        <f t="shared" si="33"/>
        <v>―</v>
      </c>
      <c r="AK67" s="437" t="str">
        <f t="shared" si="33"/>
        <v>―</v>
      </c>
      <c r="AL67" s="437" t="str">
        <f t="shared" si="33"/>
        <v>―</v>
      </c>
      <c r="AM67" s="437" t="str">
        <f t="shared" si="33"/>
        <v>―</v>
      </c>
      <c r="AN67" s="437" t="str">
        <f t="shared" si="33"/>
        <v>―</v>
      </c>
      <c r="AO67" s="437" t="str">
        <f t="shared" si="33"/>
        <v>―</v>
      </c>
      <c r="AP67" s="437" t="str">
        <f t="shared" si="33"/>
        <v>―</v>
      </c>
      <c r="AQ67" s="437" t="str">
        <f t="shared" si="33"/>
        <v>―</v>
      </c>
      <c r="AR67" s="437" t="str">
        <f t="shared" si="33"/>
        <v>―</v>
      </c>
      <c r="AS67" s="437" t="str">
        <f t="shared" si="33"/>
        <v>―</v>
      </c>
      <c r="AT67" s="437" t="str">
        <f t="shared" si="33"/>
        <v>―</v>
      </c>
      <c r="AU67" s="437" t="str">
        <f t="shared" si="33"/>
        <v>―</v>
      </c>
      <c r="AV67" s="437" t="str">
        <f t="shared" si="33"/>
        <v>―</v>
      </c>
      <c r="AW67" s="437" t="str">
        <f t="shared" si="33"/>
        <v>―</v>
      </c>
      <c r="AX67" s="437" t="str">
        <f t="shared" si="33"/>
        <v>―</v>
      </c>
    </row>
    <row r="68" spans="24:50">
      <c r="X68" s="277"/>
      <c r="Y68" s="448" t="s">
        <v>102</v>
      </c>
      <c r="Z68" s="66">
        <f t="shared" si="28"/>
        <v>1.3419351351351352</v>
      </c>
      <c r="AA68" s="437">
        <f t="shared" si="29"/>
        <v>0</v>
      </c>
      <c r="AB68" s="437" t="e">
        <f t="shared" si="29"/>
        <v>#VALUE!</v>
      </c>
      <c r="AC68" s="437">
        <f t="shared" ref="AC68:AX68" si="34">IF(ISTEXT($Z68),"―",AC12/$Z68-1)</f>
        <v>28.999999999999996</v>
      </c>
      <c r="AD68" s="437">
        <f t="shared" si="34"/>
        <v>194</v>
      </c>
      <c r="AE68" s="437">
        <f t="shared" si="34"/>
        <v>333.99999999999994</v>
      </c>
      <c r="AF68" s="437">
        <f t="shared" si="34"/>
        <v>368.99999999999994</v>
      </c>
      <c r="AG68" s="437">
        <f t="shared" si="34"/>
        <v>335.87321254501364</v>
      </c>
      <c r="AH68" s="437">
        <f t="shared" si="34"/>
        <v>347.82908103666347</v>
      </c>
      <c r="AI68" s="437">
        <f t="shared" si="34"/>
        <v>334.67196223283838</v>
      </c>
      <c r="AJ68" s="437">
        <f t="shared" si="34"/>
        <v>337.86883806362732</v>
      </c>
      <c r="AK68" s="437">
        <f t="shared" si="34"/>
        <v>359.92728129607104</v>
      </c>
      <c r="AL68" s="437">
        <f t="shared" si="34"/>
        <v>335.43388430584309</v>
      </c>
      <c r="AM68" s="437">
        <f t="shared" si="34"/>
        <v>364.941048224025</v>
      </c>
      <c r="AN68" s="437">
        <f t="shared" si="34"/>
        <v>543.06830545239222</v>
      </c>
      <c r="AO68" s="437">
        <f t="shared" si="34"/>
        <v>670.69831938950608</v>
      </c>
      <c r="AP68" s="437">
        <f t="shared" si="34"/>
        <v>697.99158717946648</v>
      </c>
      <c r="AQ68" s="437">
        <f t="shared" si="34"/>
        <v>889.34154387774015</v>
      </c>
      <c r="AR68" s="437">
        <f t="shared" si="34"/>
        <v>1064.1580300534119</v>
      </c>
      <c r="AS68" s="437">
        <f t="shared" si="34"/>
        <v>1123.9128780341418</v>
      </c>
      <c r="AT68" s="437">
        <f t="shared" si="34"/>
        <v>1199.4114676062804</v>
      </c>
      <c r="AU68" s="437">
        <f t="shared" si="34"/>
        <v>1304.2642703356989</v>
      </c>
      <c r="AV68" s="437">
        <f t="shared" si="34"/>
        <v>1434.3293125498471</v>
      </c>
      <c r="AW68" s="437">
        <f t="shared" si="34"/>
        <v>1551.6369944775192</v>
      </c>
      <c r="AX68" s="437">
        <f t="shared" si="34"/>
        <v>1662.2796448654221</v>
      </c>
    </row>
    <row r="69" spans="24:50">
      <c r="X69" s="277"/>
      <c r="Y69" s="450" t="s">
        <v>103</v>
      </c>
      <c r="Z69" s="66" t="str">
        <f t="shared" si="28"/>
        <v>NO</v>
      </c>
      <c r="AA69" s="437" t="str">
        <f>IF(ISTEXT($Z69),"―",AA13/$Z69-1)</f>
        <v>―</v>
      </c>
      <c r="AB69" s="437" t="str">
        <f>IF(ISTEXT($Z69),"―",AB13/$Z69-1)</f>
        <v>―</v>
      </c>
      <c r="AC69" s="437" t="str">
        <f t="shared" ref="AC69:AX69" si="35">IF(ISTEXT($Z69),"―",AC13/$Z69-1)</f>
        <v>―</v>
      </c>
      <c r="AD69" s="437" t="str">
        <f t="shared" si="35"/>
        <v>―</v>
      </c>
      <c r="AE69" s="437" t="str">
        <f t="shared" si="35"/>
        <v>―</v>
      </c>
      <c r="AF69" s="437" t="str">
        <f t="shared" si="35"/>
        <v>―</v>
      </c>
      <c r="AG69" s="437" t="str">
        <f t="shared" si="35"/>
        <v>―</v>
      </c>
      <c r="AH69" s="437" t="str">
        <f t="shared" si="35"/>
        <v>―</v>
      </c>
      <c r="AI69" s="437" t="str">
        <f t="shared" si="35"/>
        <v>―</v>
      </c>
      <c r="AJ69" s="437" t="str">
        <f t="shared" si="35"/>
        <v>―</v>
      </c>
      <c r="AK69" s="437" t="str">
        <f t="shared" si="35"/>
        <v>―</v>
      </c>
      <c r="AL69" s="437" t="str">
        <f t="shared" si="35"/>
        <v>―</v>
      </c>
      <c r="AM69" s="437" t="str">
        <f t="shared" si="35"/>
        <v>―</v>
      </c>
      <c r="AN69" s="437" t="str">
        <f t="shared" si="35"/>
        <v>―</v>
      </c>
      <c r="AO69" s="437" t="str">
        <f t="shared" si="35"/>
        <v>―</v>
      </c>
      <c r="AP69" s="437" t="str">
        <f t="shared" si="35"/>
        <v>―</v>
      </c>
      <c r="AQ69" s="437" t="str">
        <f t="shared" si="35"/>
        <v>―</v>
      </c>
      <c r="AR69" s="437" t="str">
        <f t="shared" si="35"/>
        <v>―</v>
      </c>
      <c r="AS69" s="437" t="str">
        <f t="shared" si="35"/>
        <v>―</v>
      </c>
      <c r="AT69" s="437" t="str">
        <f t="shared" si="35"/>
        <v>―</v>
      </c>
      <c r="AU69" s="437" t="str">
        <f t="shared" si="35"/>
        <v>―</v>
      </c>
      <c r="AV69" s="437" t="str">
        <f t="shared" si="35"/>
        <v>―</v>
      </c>
      <c r="AW69" s="437" t="str">
        <f t="shared" si="35"/>
        <v>―</v>
      </c>
      <c r="AX69" s="437" t="str">
        <f t="shared" si="35"/>
        <v>―</v>
      </c>
    </row>
    <row r="70" spans="24:50">
      <c r="X70" s="277"/>
      <c r="Y70" s="450" t="s">
        <v>104</v>
      </c>
      <c r="Z70" s="66" t="str">
        <f t="shared" si="28"/>
        <v>NO</v>
      </c>
      <c r="AA70" s="437" t="str">
        <f t="shared" si="29"/>
        <v>―</v>
      </c>
      <c r="AB70" s="437" t="str">
        <f t="shared" si="29"/>
        <v>―</v>
      </c>
      <c r="AC70" s="437" t="str">
        <f t="shared" ref="AC70:AX70" si="36">IF(ISTEXT($Z70),"―",AC14/$Z70-1)</f>
        <v>―</v>
      </c>
      <c r="AD70" s="437" t="str">
        <f t="shared" si="36"/>
        <v>―</v>
      </c>
      <c r="AE70" s="437" t="str">
        <f t="shared" si="36"/>
        <v>―</v>
      </c>
      <c r="AF70" s="437" t="str">
        <f t="shared" si="36"/>
        <v>―</v>
      </c>
      <c r="AG70" s="437" t="str">
        <f t="shared" si="36"/>
        <v>―</v>
      </c>
      <c r="AH70" s="437" t="str">
        <f t="shared" si="36"/>
        <v>―</v>
      </c>
      <c r="AI70" s="437" t="str">
        <f t="shared" si="36"/>
        <v>―</v>
      </c>
      <c r="AJ70" s="437" t="str">
        <f t="shared" si="36"/>
        <v>―</v>
      </c>
      <c r="AK70" s="437" t="str">
        <f t="shared" si="36"/>
        <v>―</v>
      </c>
      <c r="AL70" s="437" t="str">
        <f t="shared" si="36"/>
        <v>―</v>
      </c>
      <c r="AM70" s="437" t="str">
        <f t="shared" si="36"/>
        <v>―</v>
      </c>
      <c r="AN70" s="437" t="str">
        <f t="shared" si="36"/>
        <v>―</v>
      </c>
      <c r="AO70" s="437" t="str">
        <f t="shared" si="36"/>
        <v>―</v>
      </c>
      <c r="AP70" s="437" t="str">
        <f t="shared" si="36"/>
        <v>―</v>
      </c>
      <c r="AQ70" s="437" t="str">
        <f t="shared" si="36"/>
        <v>―</v>
      </c>
      <c r="AR70" s="437" t="str">
        <f t="shared" si="36"/>
        <v>―</v>
      </c>
      <c r="AS70" s="437" t="str">
        <f t="shared" si="36"/>
        <v>―</v>
      </c>
      <c r="AT70" s="437" t="str">
        <f t="shared" si="36"/>
        <v>―</v>
      </c>
      <c r="AU70" s="437" t="str">
        <f t="shared" si="36"/>
        <v>―</v>
      </c>
      <c r="AV70" s="437" t="str">
        <f t="shared" si="36"/>
        <v>―</v>
      </c>
      <c r="AW70" s="437" t="str">
        <f t="shared" si="36"/>
        <v>―</v>
      </c>
      <c r="AX70" s="437" t="str">
        <f t="shared" si="36"/>
        <v>―</v>
      </c>
    </row>
    <row r="71" spans="24:50">
      <c r="X71" s="277"/>
      <c r="Y71" s="452" t="s">
        <v>162</v>
      </c>
      <c r="Z71" s="66" t="str">
        <f t="shared" si="28"/>
        <v>NO</v>
      </c>
      <c r="AA71" s="437" t="str">
        <f t="shared" si="29"/>
        <v>―</v>
      </c>
      <c r="AB71" s="437" t="str">
        <f t="shared" si="29"/>
        <v>―</v>
      </c>
      <c r="AC71" s="437" t="str">
        <f t="shared" ref="AC71:AX71" si="37">IF(ISTEXT($Z71),"―",AC15/$Z71-1)</f>
        <v>―</v>
      </c>
      <c r="AD71" s="437" t="str">
        <f t="shared" si="37"/>
        <v>―</v>
      </c>
      <c r="AE71" s="437" t="str">
        <f t="shared" si="37"/>
        <v>―</v>
      </c>
      <c r="AF71" s="437" t="str">
        <f t="shared" si="37"/>
        <v>―</v>
      </c>
      <c r="AG71" s="437" t="str">
        <f t="shared" si="37"/>
        <v>―</v>
      </c>
      <c r="AH71" s="437" t="str">
        <f t="shared" si="37"/>
        <v>―</v>
      </c>
      <c r="AI71" s="437" t="str">
        <f t="shared" si="37"/>
        <v>―</v>
      </c>
      <c r="AJ71" s="437" t="str">
        <f t="shared" si="37"/>
        <v>―</v>
      </c>
      <c r="AK71" s="437" t="str">
        <f t="shared" si="37"/>
        <v>―</v>
      </c>
      <c r="AL71" s="437" t="str">
        <f t="shared" si="37"/>
        <v>―</v>
      </c>
      <c r="AM71" s="437" t="str">
        <f t="shared" si="37"/>
        <v>―</v>
      </c>
      <c r="AN71" s="437" t="str">
        <f t="shared" si="37"/>
        <v>―</v>
      </c>
      <c r="AO71" s="437" t="str">
        <f t="shared" si="37"/>
        <v>―</v>
      </c>
      <c r="AP71" s="437" t="str">
        <f>IF(ISTEXT($Z71),"―",AP15/$Z71-1)</f>
        <v>―</v>
      </c>
      <c r="AQ71" s="437" t="str">
        <f t="shared" si="37"/>
        <v>―</v>
      </c>
      <c r="AR71" s="437" t="str">
        <f t="shared" si="37"/>
        <v>―</v>
      </c>
      <c r="AS71" s="437" t="str">
        <f t="shared" si="37"/>
        <v>―</v>
      </c>
      <c r="AT71" s="437" t="str">
        <f t="shared" si="37"/>
        <v>―</v>
      </c>
      <c r="AU71" s="437" t="str">
        <f t="shared" si="37"/>
        <v>―</v>
      </c>
      <c r="AV71" s="437" t="str">
        <f t="shared" si="37"/>
        <v>―</v>
      </c>
      <c r="AW71" s="437" t="str">
        <f t="shared" si="37"/>
        <v>―</v>
      </c>
      <c r="AX71" s="437" t="str">
        <f t="shared" si="37"/>
        <v>―</v>
      </c>
    </row>
    <row r="72" spans="24:50">
      <c r="X72" s="280" t="s">
        <v>82</v>
      </c>
      <c r="Y72" s="281"/>
      <c r="Z72" s="419">
        <f>AA$16</f>
        <v>6498.2953011363024</v>
      </c>
      <c r="AA72" s="201">
        <f>AA$16/$Z72-1</f>
        <v>0</v>
      </c>
      <c r="AB72" s="201">
        <f t="shared" ref="AB72:AX72" si="38">AB$16/$Z72-1</f>
        <v>0.14790778038390218</v>
      </c>
      <c r="AC72" s="201">
        <f t="shared" si="38"/>
        <v>0.16472633986763729</v>
      </c>
      <c r="AD72" s="201">
        <f t="shared" si="38"/>
        <v>0.67315550377232447</v>
      </c>
      <c r="AE72" s="201">
        <f t="shared" si="38"/>
        <v>1.0554833137583848</v>
      </c>
      <c r="AF72" s="201">
        <f t="shared" si="38"/>
        <v>1.6885544506411145</v>
      </c>
      <c r="AG72" s="201">
        <f t="shared" si="38"/>
        <v>1.4583221075354018</v>
      </c>
      <c r="AH72" s="201">
        <f t="shared" si="38"/>
        <v>1.7244498574015252</v>
      </c>
      <c r="AI72" s="201">
        <f t="shared" si="38"/>
        <v>1.2955252751868795</v>
      </c>
      <c r="AJ72" s="201">
        <f t="shared" si="38"/>
        <v>0.87211814397267196</v>
      </c>
      <c r="AK72" s="201">
        <f t="shared" si="38"/>
        <v>0.72480832905152748</v>
      </c>
      <c r="AL72" s="201">
        <f t="shared" si="38"/>
        <v>0.41592302621248201</v>
      </c>
      <c r="AM72" s="201">
        <f t="shared" si="38"/>
        <v>0.33220225494567179</v>
      </c>
      <c r="AN72" s="201">
        <f t="shared" si="38"/>
        <v>0.28617351097670829</v>
      </c>
      <c r="AO72" s="201">
        <f t="shared" si="38"/>
        <v>0.33937127411581969</v>
      </c>
      <c r="AP72" s="201">
        <f t="shared" si="38"/>
        <v>0.24106273398580669</v>
      </c>
      <c r="AQ72" s="201">
        <f t="shared" si="38"/>
        <v>0.29529749433234898</v>
      </c>
      <c r="AR72" s="201">
        <f t="shared" si="38"/>
        <v>0.14476106760088814</v>
      </c>
      <c r="AS72" s="201">
        <f t="shared" si="38"/>
        <v>-0.13713780964472266</v>
      </c>
      <c r="AT72" s="201">
        <f t="shared" si="38"/>
        <v>-0.39808271038036491</v>
      </c>
      <c r="AU72" s="201">
        <f t="shared" si="38"/>
        <v>-0.36689429107282945</v>
      </c>
      <c r="AV72" s="201">
        <f t="shared" si="38"/>
        <v>-0.44292918767307687</v>
      </c>
      <c r="AW72" s="201">
        <f t="shared" si="38"/>
        <v>-0.49203717227505295</v>
      </c>
      <c r="AX72" s="201">
        <f t="shared" si="38"/>
        <v>-0.51608486359522787</v>
      </c>
    </row>
    <row r="73" spans="24:50">
      <c r="X73" s="282"/>
      <c r="Y73" s="278" t="s">
        <v>105</v>
      </c>
      <c r="Z73" s="66">
        <f>AA17</f>
        <v>330.91847619047621</v>
      </c>
      <c r="AA73" s="199">
        <f>AA17/$Z73-1</f>
        <v>0</v>
      </c>
      <c r="AB73" s="199">
        <f t="shared" ref="AB73:AX76" si="39">AB17/$Z73-1</f>
        <v>0.15789473684210509</v>
      </c>
      <c r="AC73" s="199">
        <f t="shared" si="39"/>
        <v>0.18421052631578982</v>
      </c>
      <c r="AD73" s="199">
        <f t="shared" si="39"/>
        <v>0.71052631578947367</v>
      </c>
      <c r="AE73" s="199">
        <f t="shared" si="39"/>
        <v>1.1052631578947367</v>
      </c>
      <c r="AF73" s="199">
        <f t="shared" si="39"/>
        <v>1.763157894736842</v>
      </c>
      <c r="AG73" s="199">
        <f t="shared" si="39"/>
        <v>2.6466987697156878</v>
      </c>
      <c r="AH73" s="199">
        <f t="shared" si="39"/>
        <v>4.0926742423108662</v>
      </c>
      <c r="AI73" s="199">
        <f t="shared" si="39"/>
        <v>3.9733094958792901</v>
      </c>
      <c r="AJ73" s="199">
        <f t="shared" si="39"/>
        <v>3.7441322046229768</v>
      </c>
      <c r="AK73" s="199">
        <f t="shared" si="39"/>
        <v>4.0202092646037979</v>
      </c>
      <c r="AL73" s="199">
        <f t="shared" si="39"/>
        <v>3.0190079904588787</v>
      </c>
      <c r="AM73" s="199">
        <f t="shared" si="39"/>
        <v>2.7994372948710717</v>
      </c>
      <c r="AN73" s="199">
        <f t="shared" si="39"/>
        <v>2.6612733563495996</v>
      </c>
      <c r="AO73" s="199">
        <f t="shared" si="39"/>
        <v>2.2818868638053278</v>
      </c>
      <c r="AP73" s="199">
        <f t="shared" si="39"/>
        <v>2.1445720770242933</v>
      </c>
      <c r="AQ73" s="199">
        <f t="shared" si="39"/>
        <v>2.2977502270736223</v>
      </c>
      <c r="AR73" s="199">
        <f t="shared" si="39"/>
        <v>1.9519192196380404</v>
      </c>
      <c r="AS73" s="199">
        <f t="shared" si="39"/>
        <v>0.96109328034756936</v>
      </c>
      <c r="AT73" s="199">
        <f t="shared" si="39"/>
        <v>0.38612387340976451</v>
      </c>
      <c r="AU73" s="199">
        <f t="shared" si="39"/>
        <v>-0.24932568631491459</v>
      </c>
      <c r="AV73" s="199">
        <f t="shared" si="39"/>
        <v>-0.3761303316253406</v>
      </c>
      <c r="AW73" s="199">
        <f t="shared" si="39"/>
        <v>-0.55388408136200429</v>
      </c>
      <c r="AX73" s="199">
        <f t="shared" si="39"/>
        <v>-0.66517735342095485</v>
      </c>
    </row>
    <row r="74" spans="24:50">
      <c r="X74" s="282"/>
      <c r="Y74" s="291" t="s">
        <v>163</v>
      </c>
      <c r="Z74" s="66">
        <f>AA18</f>
        <v>203.66146500777003</v>
      </c>
      <c r="AA74" s="199">
        <f>AA18/$Z74-1</f>
        <v>0</v>
      </c>
      <c r="AB74" s="199">
        <f t="shared" ref="AB74:AP74" si="40">AB18/$Z74-1</f>
        <v>-0.16076246334310862</v>
      </c>
      <c r="AC74" s="199">
        <f t="shared" si="40"/>
        <v>-0.43747800586510266</v>
      </c>
      <c r="AD74" s="199">
        <f t="shared" si="40"/>
        <v>-0.48187683284457483</v>
      </c>
      <c r="AE74" s="199">
        <f t="shared" si="40"/>
        <v>-0.48307917888563057</v>
      </c>
      <c r="AF74" s="199">
        <f t="shared" si="40"/>
        <v>-0.49155425219941351</v>
      </c>
      <c r="AG74" s="199">
        <f t="shared" si="40"/>
        <v>-0.51967602290182957</v>
      </c>
      <c r="AH74" s="199">
        <f t="shared" si="40"/>
        <v>-0.56666666666666676</v>
      </c>
      <c r="AI74" s="199">
        <f t="shared" si="40"/>
        <v>-0.63983481955832189</v>
      </c>
      <c r="AJ74" s="199">
        <f t="shared" si="40"/>
        <v>-0.78766732499451397</v>
      </c>
      <c r="AK74" s="199">
        <f t="shared" si="40"/>
        <v>-0.87032936341692102</v>
      </c>
      <c r="AL74" s="199">
        <f t="shared" si="40"/>
        <v>-0.88763006030391223</v>
      </c>
      <c r="AM74" s="199">
        <f t="shared" si="40"/>
        <v>-0.89280230268506089</v>
      </c>
      <c r="AN74" s="199">
        <f t="shared" si="40"/>
        <v>-0.89123321875372896</v>
      </c>
      <c r="AO74" s="199">
        <f t="shared" si="40"/>
        <v>-0.89327535493112387</v>
      </c>
      <c r="AP74" s="199">
        <f t="shared" si="40"/>
        <v>-0.89316636769300017</v>
      </c>
      <c r="AQ74" s="199">
        <f t="shared" si="39"/>
        <v>-0.89288857226668905</v>
      </c>
      <c r="AR74" s="199">
        <f t="shared" si="39"/>
        <v>-0.8938364398370644</v>
      </c>
      <c r="AS74" s="199">
        <f t="shared" si="39"/>
        <v>-0.89399705036681165</v>
      </c>
      <c r="AT74" s="199">
        <f t="shared" si="39"/>
        <v>-0.9203504822596601</v>
      </c>
      <c r="AU74" s="199">
        <f t="shared" si="39"/>
        <v>-0.92499488260803187</v>
      </c>
      <c r="AV74" s="199">
        <f t="shared" si="39"/>
        <v>-0.92514822912430761</v>
      </c>
      <c r="AW74" s="199">
        <f t="shared" si="39"/>
        <v>-0.93485384802273686</v>
      </c>
      <c r="AX74" s="199">
        <f t="shared" si="39"/>
        <v>-0.95290024938299434</v>
      </c>
    </row>
    <row r="75" spans="24:50">
      <c r="X75" s="282"/>
      <c r="Y75" s="453" t="s">
        <v>186</v>
      </c>
      <c r="Z75" s="66">
        <f>AA19</f>
        <v>1443.5977914481255</v>
      </c>
      <c r="AA75" s="199">
        <f>AA19/$Z75-1</f>
        <v>0</v>
      </c>
      <c r="AB75" s="199">
        <f t="shared" si="39"/>
        <v>0.15789473684210531</v>
      </c>
      <c r="AC75" s="199">
        <f t="shared" si="39"/>
        <v>0.18421052631578938</v>
      </c>
      <c r="AD75" s="199">
        <f t="shared" si="39"/>
        <v>0.71052631578947367</v>
      </c>
      <c r="AE75" s="199">
        <f t="shared" si="39"/>
        <v>1.1052631578947367</v>
      </c>
      <c r="AF75" s="199">
        <f t="shared" si="39"/>
        <v>1.7454263414249445</v>
      </c>
      <c r="AG75" s="199">
        <f t="shared" si="39"/>
        <v>2.2293967286060536</v>
      </c>
      <c r="AH75" s="199">
        <f t="shared" si="39"/>
        <v>3.0838655894657538</v>
      </c>
      <c r="AI75" s="199">
        <f t="shared" si="39"/>
        <v>3.1451889246979947</v>
      </c>
      <c r="AJ75" s="199">
        <f t="shared" si="39"/>
        <v>3.4526574960168848</v>
      </c>
      <c r="AK75" s="199">
        <f t="shared" si="39"/>
        <v>3.7587875457523294</v>
      </c>
      <c r="AL75" s="199">
        <f t="shared" si="39"/>
        <v>2.6422704431615847</v>
      </c>
      <c r="AM75" s="199">
        <f t="shared" si="39"/>
        <v>2.638698742904876</v>
      </c>
      <c r="AN75" s="199">
        <f t="shared" si="39"/>
        <v>2.5887672551685115</v>
      </c>
      <c r="AO75" s="199">
        <f t="shared" si="39"/>
        <v>2.7956390422258903</v>
      </c>
      <c r="AP75" s="199">
        <f t="shared" si="39"/>
        <v>2.1995583585263576</v>
      </c>
      <c r="AQ75" s="199">
        <f t="shared" si="39"/>
        <v>2.4001535678199697</v>
      </c>
      <c r="AR75" s="199">
        <f t="shared" si="39"/>
        <v>2.0453927380858916</v>
      </c>
      <c r="AS75" s="199">
        <f t="shared" si="39"/>
        <v>1.3107584088581139</v>
      </c>
      <c r="AT75" s="199">
        <f t="shared" si="39"/>
        <v>0.42882496924204783</v>
      </c>
      <c r="AU75" s="199">
        <f t="shared" si="39"/>
        <v>0.5067086213773313</v>
      </c>
      <c r="AV75" s="199">
        <f t="shared" si="39"/>
        <v>0.27230724211903534</v>
      </c>
      <c r="AW75" s="199">
        <f t="shared" si="39"/>
        <v>0.1129384728373346</v>
      </c>
      <c r="AX75" s="199">
        <f t="shared" si="39"/>
        <v>7.0665154687677312E-2</v>
      </c>
    </row>
    <row r="76" spans="24:50">
      <c r="X76" s="283"/>
      <c r="Y76" s="472" t="s">
        <v>162</v>
      </c>
      <c r="Z76" s="66">
        <f>AA20</f>
        <v>4520.1175684899308</v>
      </c>
      <c r="AA76" s="141">
        <f>AA20/$Z76-1</f>
        <v>0</v>
      </c>
      <c r="AB76" s="141">
        <f t="shared" si="39"/>
        <v>0.15789473684210531</v>
      </c>
      <c r="AC76" s="141">
        <f t="shared" si="39"/>
        <v>0.18421052631578938</v>
      </c>
      <c r="AD76" s="141">
        <f t="shared" si="39"/>
        <v>0.71052631578947367</v>
      </c>
      <c r="AE76" s="141">
        <f t="shared" si="39"/>
        <v>1.1052631578947372</v>
      </c>
      <c r="AF76" s="141">
        <f t="shared" si="39"/>
        <v>1.763157894736842</v>
      </c>
      <c r="AG76" s="141">
        <f t="shared" si="39"/>
        <v>1.2141834539584093</v>
      </c>
      <c r="AH76" s="141">
        <f t="shared" si="39"/>
        <v>1.2201429293484609</v>
      </c>
      <c r="AI76" s="141">
        <f t="shared" si="39"/>
        <v>0.59595489607446739</v>
      </c>
      <c r="AJ76" s="141">
        <f t="shared" si="39"/>
        <v>-8.7509348005299192E-2</v>
      </c>
      <c r="AK76" s="141">
        <f t="shared" si="39"/>
        <v>-0.41354406892385809</v>
      </c>
      <c r="AL76" s="141">
        <f t="shared" si="39"/>
        <v>-0.42694788031223174</v>
      </c>
      <c r="AM76" s="141">
        <f t="shared" si="39"/>
        <v>-0.52985954188279705</v>
      </c>
      <c r="AN76" s="141">
        <f t="shared" si="39"/>
        <v>-0.57004122840110538</v>
      </c>
      <c r="AO76" s="141">
        <f t="shared" si="39"/>
        <v>-0.53176412141153506</v>
      </c>
      <c r="AP76" s="141">
        <f t="shared" si="39"/>
        <v>-0.47267702166741432</v>
      </c>
      <c r="AQ76" s="141">
        <f t="shared" si="39"/>
        <v>-0.46999819068572213</v>
      </c>
      <c r="AR76" s="141">
        <f t="shared" si="39"/>
        <v>-0.54775353327560139</v>
      </c>
      <c r="AS76" s="141">
        <f t="shared" si="39"/>
        <v>-0.64585503778534181</v>
      </c>
      <c r="AT76" s="141">
        <f t="shared" si="39"/>
        <v>-0.69605388210443453</v>
      </c>
      <c r="AU76" s="141">
        <f t="shared" si="39"/>
        <v>-0.62935942753887253</v>
      </c>
      <c r="AV76" s="141">
        <f t="shared" si="39"/>
        <v>-0.65451865523390262</v>
      </c>
      <c r="AW76" s="141">
        <f t="shared" si="39"/>
        <v>-0.66076962575284082</v>
      </c>
      <c r="AX76" s="141">
        <f t="shared" si="39"/>
        <v>-0.67287970329451374</v>
      </c>
    </row>
    <row r="77" spans="24:50" ht="16.2">
      <c r="X77" s="284" t="s">
        <v>106</v>
      </c>
      <c r="Y77" s="285"/>
      <c r="Z77" s="420">
        <f>AA$21</f>
        <v>12850.069876123966</v>
      </c>
      <c r="AA77" s="293">
        <f>AA$21/$Z77-1</f>
        <v>0</v>
      </c>
      <c r="AB77" s="293">
        <f t="shared" ref="AB77:AX77" si="41">AB$21/$Z77-1</f>
        <v>0.10552257582449265</v>
      </c>
      <c r="AC77" s="293">
        <f t="shared" si="41"/>
        <v>0.21678907795562519</v>
      </c>
      <c r="AD77" s="293">
        <f t="shared" si="41"/>
        <v>0.2219365903711934</v>
      </c>
      <c r="AE77" s="293">
        <f t="shared" si="41"/>
        <v>0.16886179869525741</v>
      </c>
      <c r="AF77" s="293">
        <f t="shared" si="41"/>
        <v>0.27995605106481247</v>
      </c>
      <c r="AG77" s="293">
        <f t="shared" si="41"/>
        <v>0.32467666935426065</v>
      </c>
      <c r="AH77" s="293">
        <f t="shared" si="41"/>
        <v>0.12921879944927772</v>
      </c>
      <c r="AI77" s="293">
        <f t="shared" si="41"/>
        <v>2.9107341460523184E-2</v>
      </c>
      <c r="AJ77" s="293">
        <f t="shared" si="41"/>
        <v>-0.28574647599428771</v>
      </c>
      <c r="AK77" s="293">
        <f t="shared" si="41"/>
        <v>-0.45265582222060063</v>
      </c>
      <c r="AL77" s="293">
        <f t="shared" si="41"/>
        <v>-0.52777931649409904</v>
      </c>
      <c r="AM77" s="293">
        <f t="shared" si="41"/>
        <v>-0.55350182104713475</v>
      </c>
      <c r="AN77" s="293">
        <f t="shared" si="41"/>
        <v>-0.57911802240535082</v>
      </c>
      <c r="AO77" s="293">
        <f t="shared" si="41"/>
        <v>-0.59060500217990741</v>
      </c>
      <c r="AP77" s="293">
        <f t="shared" si="41"/>
        <v>-0.60576780793861773</v>
      </c>
      <c r="AQ77" s="293">
        <f t="shared" si="41"/>
        <v>-0.59175616724808111</v>
      </c>
      <c r="AR77" s="293">
        <f t="shared" si="41"/>
        <v>-0.62984192175331133</v>
      </c>
      <c r="AS77" s="293">
        <f t="shared" si="41"/>
        <v>-0.67251762915771085</v>
      </c>
      <c r="AT77" s="293">
        <f t="shared" si="41"/>
        <v>-0.80726186745811046</v>
      </c>
      <c r="AU77" s="293">
        <f t="shared" si="41"/>
        <v>-0.80774410739618707</v>
      </c>
      <c r="AV77" s="293">
        <f t="shared" si="41"/>
        <v>-0.82088754887553017</v>
      </c>
      <c r="AW77" s="293">
        <f t="shared" si="41"/>
        <v>-0.82090577516653829</v>
      </c>
      <c r="AX77" s="293">
        <f t="shared" si="41"/>
        <v>-0.8312995621773186</v>
      </c>
    </row>
    <row r="78" spans="24:50" ht="16.2">
      <c r="X78" s="284"/>
      <c r="Y78" s="279" t="s">
        <v>107</v>
      </c>
      <c r="Z78" s="66">
        <f>AA22</f>
        <v>3470.7818181818179</v>
      </c>
      <c r="AA78" s="199">
        <f>AA22/$Z78-1</f>
        <v>0</v>
      </c>
      <c r="AB78" s="199">
        <f t="shared" ref="AB78:AX82" si="42">AB22/$Z78-1</f>
        <v>0.11764705882352966</v>
      </c>
      <c r="AC78" s="199">
        <f t="shared" si="42"/>
        <v>0.2352941176470591</v>
      </c>
      <c r="AD78" s="199">
        <f t="shared" si="42"/>
        <v>0.2352941176470591</v>
      </c>
      <c r="AE78" s="199">
        <f t="shared" si="42"/>
        <v>0.17647058823529416</v>
      </c>
      <c r="AF78" s="199">
        <f t="shared" si="42"/>
        <v>0.29411764705882382</v>
      </c>
      <c r="AG78" s="199">
        <f t="shared" si="42"/>
        <v>0.1495968945954016</v>
      </c>
      <c r="AH78" s="199">
        <f t="shared" si="42"/>
        <v>-0.29053448790683778</v>
      </c>
      <c r="AI78" s="199">
        <f t="shared" si="42"/>
        <v>-0.42191699014631223</v>
      </c>
      <c r="AJ78" s="199">
        <f t="shared" si="42"/>
        <v>-0.57957599283368166</v>
      </c>
      <c r="AK78" s="199">
        <f t="shared" si="42"/>
        <v>-0.76351149596894596</v>
      </c>
      <c r="AL78" s="199">
        <f t="shared" si="42"/>
        <v>-0.78321887130486711</v>
      </c>
      <c r="AM78" s="199">
        <f t="shared" si="42"/>
        <v>-0.76351149596894596</v>
      </c>
      <c r="AN78" s="199">
        <f t="shared" si="42"/>
        <v>-0.7766497461928934</v>
      </c>
      <c r="AO78" s="199">
        <f t="shared" si="42"/>
        <v>-0.78978799641684083</v>
      </c>
      <c r="AP78" s="199">
        <f t="shared" si="42"/>
        <v>-0.73197969543147212</v>
      </c>
      <c r="AQ78" s="199">
        <f t="shared" si="42"/>
        <v>-0.62444311734846214</v>
      </c>
      <c r="AR78" s="199">
        <f t="shared" si="42"/>
        <v>-0.67049268438339804</v>
      </c>
      <c r="AS78" s="199">
        <f t="shared" si="42"/>
        <v>-0.64592415646461632</v>
      </c>
      <c r="AT78" s="199">
        <f t="shared" si="42"/>
        <v>-0.93299492385786797</v>
      </c>
      <c r="AU78" s="199">
        <f t="shared" si="42"/>
        <v>-0.94547626157061804</v>
      </c>
      <c r="AV78" s="199">
        <f t="shared" si="42"/>
        <v>-0.96189907435055244</v>
      </c>
      <c r="AW78" s="199">
        <f t="shared" si="42"/>
        <v>-0.96452672439534193</v>
      </c>
      <c r="AX78" s="199">
        <f t="shared" si="42"/>
        <v>-0.97326366079426696</v>
      </c>
    </row>
    <row r="79" spans="24:50">
      <c r="X79" s="284"/>
      <c r="Y79" s="291" t="s">
        <v>163</v>
      </c>
      <c r="Z79" s="66">
        <f>AA23</f>
        <v>146.54270597127743</v>
      </c>
      <c r="AA79" s="199">
        <f>AA23/$Z79-1</f>
        <v>0</v>
      </c>
      <c r="AB79" s="199">
        <f t="shared" ref="AB79:AP79" si="43">AB23/$Z79-1</f>
        <v>-0.13720109760878085</v>
      </c>
      <c r="AC79" s="199">
        <f t="shared" si="43"/>
        <v>-0.26969815758526072</v>
      </c>
      <c r="AD79" s="199">
        <f t="shared" si="43"/>
        <v>-0.2330458643669151</v>
      </c>
      <c r="AE79" s="199">
        <f t="shared" si="43"/>
        <v>-0.25499803998432002</v>
      </c>
      <c r="AF79" s="199">
        <f t="shared" si="43"/>
        <v>-0.22206977655821258</v>
      </c>
      <c r="AG79" s="199">
        <f t="shared" si="43"/>
        <v>-6.6483731869855012E-2</v>
      </c>
      <c r="AH79" s="199">
        <f t="shared" si="43"/>
        <v>0.24468835750685991</v>
      </c>
      <c r="AI79" s="199">
        <f t="shared" si="43"/>
        <v>1.6449627597020773</v>
      </c>
      <c r="AJ79" s="199">
        <f t="shared" si="43"/>
        <v>3.2008232065856523</v>
      </c>
      <c r="AK79" s="199">
        <f t="shared" si="43"/>
        <v>5.6901999215993717</v>
      </c>
      <c r="AL79" s="199">
        <f t="shared" si="43"/>
        <v>6.4681301450411599</v>
      </c>
      <c r="AM79" s="199">
        <f t="shared" si="43"/>
        <v>6.3125441003528007</v>
      </c>
      <c r="AN79" s="199">
        <f t="shared" si="43"/>
        <v>6.3270428969523795</v>
      </c>
      <c r="AO79" s="199">
        <f t="shared" si="43"/>
        <v>6.2326093286905282</v>
      </c>
      <c r="AP79" s="199">
        <f t="shared" si="43"/>
        <v>6.5339515047835839</v>
      </c>
      <c r="AQ79" s="199">
        <f t="shared" si="42"/>
        <v>6.1028219239645116</v>
      </c>
      <c r="AR79" s="199">
        <f t="shared" si="42"/>
        <v>6.0914817193683986</v>
      </c>
      <c r="AS79" s="199">
        <f t="shared" si="42"/>
        <v>3.2474990199921594</v>
      </c>
      <c r="AT79" s="199">
        <f t="shared" si="42"/>
        <v>0.55586044688357483</v>
      </c>
      <c r="AU79" s="199">
        <f t="shared" si="42"/>
        <v>1.0044150137201093</v>
      </c>
      <c r="AV79" s="199">
        <f t="shared" si="42"/>
        <v>0.24468835750685991</v>
      </c>
      <c r="AW79" s="199">
        <f t="shared" si="42"/>
        <v>0.24468835750685991</v>
      </c>
      <c r="AX79" s="199">
        <f t="shared" si="42"/>
        <v>8.9102312818502227E-2</v>
      </c>
    </row>
    <row r="80" spans="24:50">
      <c r="X80" s="284"/>
      <c r="Y80" s="453" t="s">
        <v>186</v>
      </c>
      <c r="Z80" s="66">
        <f>AA24</f>
        <v>418.70493597086954</v>
      </c>
      <c r="AA80" s="199">
        <f>AA24/$Z80-1</f>
        <v>0</v>
      </c>
      <c r="AB80" s="199">
        <f t="shared" si="42"/>
        <v>0.11764705882352944</v>
      </c>
      <c r="AC80" s="199">
        <f t="shared" si="42"/>
        <v>0.23529411764705888</v>
      </c>
      <c r="AD80" s="199">
        <f t="shared" si="42"/>
        <v>0.23529411764705888</v>
      </c>
      <c r="AE80" s="199">
        <f t="shared" si="42"/>
        <v>0.17647058823529416</v>
      </c>
      <c r="AF80" s="199">
        <f t="shared" si="42"/>
        <v>0.29411764705882359</v>
      </c>
      <c r="AG80" s="199">
        <f t="shared" si="42"/>
        <v>1.0100651799623588</v>
      </c>
      <c r="AH80" s="199">
        <f t="shared" si="42"/>
        <v>1.5448646118424691</v>
      </c>
      <c r="AI80" s="199">
        <f t="shared" si="42"/>
        <v>1.8227581436539713</v>
      </c>
      <c r="AJ80" s="199">
        <f t="shared" si="42"/>
        <v>2.3911692523864554</v>
      </c>
      <c r="AK80" s="199">
        <f t="shared" si="42"/>
        <v>2.5966978370053284</v>
      </c>
      <c r="AL80" s="199">
        <f t="shared" si="42"/>
        <v>2.07559855518062</v>
      </c>
      <c r="AM80" s="199">
        <f t="shared" si="42"/>
        <v>2.3356165463881076</v>
      </c>
      <c r="AN80" s="199">
        <f t="shared" si="42"/>
        <v>2.2733399285803548</v>
      </c>
      <c r="AO80" s="199">
        <f t="shared" si="42"/>
        <v>2.4345394366582931</v>
      </c>
      <c r="AP80" s="199">
        <f t="shared" si="42"/>
        <v>1.9900981683708219</v>
      </c>
      <c r="AQ80" s="199">
        <f t="shared" si="42"/>
        <v>1.4737876141917461</v>
      </c>
      <c r="AR80" s="199">
        <f t="shared" si="42"/>
        <v>0.90137077520735809</v>
      </c>
      <c r="AS80" s="199">
        <f t="shared" si="42"/>
        <v>0.49160757175038916</v>
      </c>
      <c r="AT80" s="199">
        <f t="shared" si="42"/>
        <v>-2.0042822382840053E-2</v>
      </c>
      <c r="AU80" s="199">
        <f t="shared" si="42"/>
        <v>0.17902054644369025</v>
      </c>
      <c r="AV80" s="199">
        <f t="shared" si="42"/>
        <v>-5.800287720471986E-2</v>
      </c>
      <c r="AW80" s="199">
        <f t="shared" si="42"/>
        <v>-0.15073044207808706</v>
      </c>
      <c r="AX80" s="199">
        <f t="shared" si="42"/>
        <v>-0.16096411500133923</v>
      </c>
    </row>
    <row r="81" spans="2:50">
      <c r="X81" s="284"/>
      <c r="Y81" s="403" t="s">
        <v>154</v>
      </c>
      <c r="Z81" s="66">
        <f>AA25</f>
        <v>8112.4679999999998</v>
      </c>
      <c r="AA81" s="199">
        <f>AA25/$Z81-1</f>
        <v>0</v>
      </c>
      <c r="AB81" s="199">
        <f t="shared" si="42"/>
        <v>0.11764705882352944</v>
      </c>
      <c r="AC81" s="199">
        <f t="shared" si="42"/>
        <v>0.2352941176470591</v>
      </c>
      <c r="AD81" s="199">
        <f t="shared" si="42"/>
        <v>0.2352941176470591</v>
      </c>
      <c r="AE81" s="199">
        <f t="shared" si="42"/>
        <v>0.17647058823529438</v>
      </c>
      <c r="AF81" s="199">
        <f t="shared" si="42"/>
        <v>0.29411764705882337</v>
      </c>
      <c r="AG81" s="199">
        <f t="shared" si="42"/>
        <v>0.38500885303954346</v>
      </c>
      <c r="AH81" s="199">
        <f t="shared" si="42"/>
        <v>0.2300385036957926</v>
      </c>
      <c r="AI81" s="199">
        <f t="shared" si="42"/>
        <v>8.7518619487929161E-2</v>
      </c>
      <c r="AJ81" s="199">
        <f t="shared" si="42"/>
        <v>-0.40128722736348277</v>
      </c>
      <c r="AK81" s="199">
        <f t="shared" si="42"/>
        <v>-0.64133107098788933</v>
      </c>
      <c r="AL81" s="199">
        <f t="shared" si="42"/>
        <v>-0.73823989790987821</v>
      </c>
      <c r="AM81" s="199">
        <f t="shared" si="42"/>
        <v>-0.8006549732303887</v>
      </c>
      <c r="AN81" s="199">
        <f t="shared" si="42"/>
        <v>-0.82990733971482833</v>
      </c>
      <c r="AO81" s="199">
        <f t="shared" si="42"/>
        <v>-0.85466845111143053</v>
      </c>
      <c r="AP81" s="199">
        <f t="shared" si="42"/>
        <v>-0.88913139317102974</v>
      </c>
      <c r="AQ81" s="199">
        <f t="shared" si="42"/>
        <v>-0.88080803080107506</v>
      </c>
      <c r="AR81" s="199">
        <f t="shared" si="42"/>
        <v>-0.89153077738001074</v>
      </c>
      <c r="AS81" s="199">
        <f t="shared" si="42"/>
        <v>-0.89792163769413369</v>
      </c>
      <c r="AT81" s="199">
        <f t="shared" si="42"/>
        <v>-0.91233920976347327</v>
      </c>
      <c r="AU81" s="199">
        <f t="shared" si="42"/>
        <v>-0.92330011586504424</v>
      </c>
      <c r="AV81" s="199">
        <f t="shared" si="42"/>
        <v>-0.91290130751227183</v>
      </c>
      <c r="AW81" s="199">
        <f t="shared" si="42"/>
        <v>-0.91138364359051571</v>
      </c>
      <c r="AX81" s="199">
        <f t="shared" si="42"/>
        <v>-0.92077067599545104</v>
      </c>
    </row>
    <row r="82" spans="2:50">
      <c r="X82" s="409"/>
      <c r="Y82" s="291" t="s">
        <v>164</v>
      </c>
      <c r="Z82" s="66">
        <f>AA26</f>
        <v>701.5724160000002</v>
      </c>
      <c r="AA82" s="199">
        <f>AA26/$Z82-1</f>
        <v>0</v>
      </c>
      <c r="AB82" s="199">
        <f t="shared" si="42"/>
        <v>-5.1194122204485271E-2</v>
      </c>
      <c r="AC82" s="199">
        <f t="shared" si="42"/>
        <v>1.8355111612593511E-3</v>
      </c>
      <c r="AD82" s="199">
        <f t="shared" si="42"/>
        <v>8.8462018438307366E-2</v>
      </c>
      <c r="AE82" s="199">
        <f t="shared" si="42"/>
        <v>0.12723134200304687</v>
      </c>
      <c r="AF82" s="199">
        <f t="shared" si="42"/>
        <v>0.14255240046381723</v>
      </c>
      <c r="AG82" s="199">
        <f t="shared" si="42"/>
        <v>0.16584337318073761</v>
      </c>
      <c r="AH82" s="199">
        <f t="shared" si="42"/>
        <v>0.17100542333751023</v>
      </c>
      <c r="AI82" s="199">
        <f t="shared" si="42"/>
        <v>0.17698253404535191</v>
      </c>
      <c r="AJ82" s="199">
        <f t="shared" si="42"/>
        <v>0.17802547534781477</v>
      </c>
      <c r="AK82" s="199">
        <f t="shared" si="42"/>
        <v>0.16390776686408359</v>
      </c>
      <c r="AL82" s="199">
        <f t="shared" si="42"/>
        <v>0.15452092118741434</v>
      </c>
      <c r="AM82" s="199">
        <f t="shared" si="42"/>
        <v>0.18492904943400723</v>
      </c>
      <c r="AN82" s="199">
        <f t="shared" si="42"/>
        <v>0.15312868857147288</v>
      </c>
      <c r="AO82" s="199">
        <f t="shared" si="42"/>
        <v>0.21756786971510556</v>
      </c>
      <c r="AP82" s="199">
        <f t="shared" si="42"/>
        <v>0.25466547419104857</v>
      </c>
      <c r="AQ82" s="199">
        <f t="shared" si="42"/>
        <v>0.28125178741348855</v>
      </c>
      <c r="AR82" s="199">
        <f t="shared" si="42"/>
        <v>0.27946567386138454</v>
      </c>
      <c r="AS82" s="199">
        <f t="shared" si="42"/>
        <v>0.28876282387932384</v>
      </c>
      <c r="AT82" s="199">
        <f t="shared" si="42"/>
        <v>0.27524997790106931</v>
      </c>
      <c r="AU82" s="199">
        <f t="shared" si="42"/>
        <v>0.24241226724626475</v>
      </c>
      <c r="AV82" s="199">
        <f t="shared" si="42"/>
        <v>0.26282517926132343</v>
      </c>
      <c r="AW82" s="199">
        <f t="shared" si="42"/>
        <v>0.31328223713972192</v>
      </c>
      <c r="AX82" s="199">
        <f t="shared" si="42"/>
        <v>0.31328223713972192</v>
      </c>
    </row>
    <row r="83" spans="2:50">
      <c r="X83" s="404" t="s">
        <v>155</v>
      </c>
      <c r="Y83" s="405"/>
      <c r="Z83" s="441">
        <f>AA$27</f>
        <v>36.456905589705762</v>
      </c>
      <c r="AA83" s="441">
        <f>AA$27/$Z83-1</f>
        <v>0</v>
      </c>
      <c r="AB83" s="441">
        <f t="shared" ref="AB83:AX83" si="44">AB$27/$Z83-1</f>
        <v>0</v>
      </c>
      <c r="AC83" s="441">
        <f t="shared" si="44"/>
        <v>0</v>
      </c>
      <c r="AD83" s="441">
        <f t="shared" si="44"/>
        <v>0.33333333333333348</v>
      </c>
      <c r="AE83" s="441">
        <f t="shared" si="44"/>
        <v>1.3333333333333335</v>
      </c>
      <c r="AF83" s="441">
        <f t="shared" si="44"/>
        <v>4.5631188540346166</v>
      </c>
      <c r="AG83" s="441">
        <f t="shared" si="44"/>
        <v>4.3288705639877429</v>
      </c>
      <c r="AH83" s="441">
        <f t="shared" si="44"/>
        <v>3.7392763491685264</v>
      </c>
      <c r="AI83" s="441">
        <f t="shared" si="44"/>
        <v>3.7358563568329473</v>
      </c>
      <c r="AJ83" s="441">
        <f t="shared" si="44"/>
        <v>6.7513208129625877</v>
      </c>
      <c r="AK83" s="441">
        <f t="shared" si="44"/>
        <v>4.1022601361827524</v>
      </c>
      <c r="AL83" s="441">
        <f t="shared" si="44"/>
        <v>4.3502322079342539</v>
      </c>
      <c r="AM83" s="441">
        <f t="shared" si="44"/>
        <v>6.4532610123414171</v>
      </c>
      <c r="AN83" s="441">
        <f t="shared" si="44"/>
        <v>7.2052019149850057</v>
      </c>
      <c r="AO83" s="441">
        <f t="shared" si="44"/>
        <v>9.0765090581184733</v>
      </c>
      <c r="AP83" s="441">
        <f t="shared" si="44"/>
        <v>33.283565523282462</v>
      </c>
      <c r="AQ83" s="441">
        <f t="shared" si="44"/>
        <v>28.992500083695809</v>
      </c>
      <c r="AR83" s="441">
        <f t="shared" si="44"/>
        <v>32.193092960289754</v>
      </c>
      <c r="AS83" s="441">
        <f t="shared" si="44"/>
        <v>31.179353537845486</v>
      </c>
      <c r="AT83" s="441">
        <f t="shared" si="44"/>
        <v>31.001492684247459</v>
      </c>
      <c r="AU83" s="441">
        <f t="shared" si="44"/>
        <v>36.563842827506036</v>
      </c>
      <c r="AV83" s="441">
        <f t="shared" si="44"/>
        <v>41.825904822473468</v>
      </c>
      <c r="AW83" s="441">
        <f t="shared" si="44"/>
        <v>33.439901825826396</v>
      </c>
      <c r="AX83" s="441">
        <f t="shared" si="44"/>
        <v>36.330578217209826</v>
      </c>
    </row>
    <row r="84" spans="2:50" ht="16.2">
      <c r="X84" s="404"/>
      <c r="Y84" s="407" t="s">
        <v>180</v>
      </c>
      <c r="Z84" s="41">
        <f>AA$28</f>
        <v>3.0681081081081083</v>
      </c>
      <c r="AA84" s="141">
        <f>AA$28/$Z84-1</f>
        <v>0</v>
      </c>
      <c r="AB84" s="141">
        <f t="shared" ref="AB84:AX84" si="45">AB$28/$Z84-1</f>
        <v>0</v>
      </c>
      <c r="AC84" s="141">
        <f t="shared" si="45"/>
        <v>0</v>
      </c>
      <c r="AD84" s="141">
        <f t="shared" si="45"/>
        <v>0.33333333333333326</v>
      </c>
      <c r="AE84" s="141">
        <f t="shared" si="45"/>
        <v>1.3333333333333335</v>
      </c>
      <c r="AF84" s="141">
        <f t="shared" si="45"/>
        <v>5.166666666666667</v>
      </c>
      <c r="AG84" s="141">
        <f t="shared" si="45"/>
        <v>5.166666666666667</v>
      </c>
      <c r="AH84" s="141">
        <f t="shared" si="45"/>
        <v>5.166666666666667</v>
      </c>
      <c r="AI84" s="141">
        <f t="shared" si="45"/>
        <v>5.166666666666667</v>
      </c>
      <c r="AJ84" s="141">
        <f t="shared" si="45"/>
        <v>5.166666666666667</v>
      </c>
      <c r="AK84" s="141">
        <f t="shared" si="45"/>
        <v>5.7272727272727284</v>
      </c>
      <c r="AL84" s="141">
        <f t="shared" si="45"/>
        <v>5.7272727272727284</v>
      </c>
      <c r="AM84" s="141">
        <f t="shared" si="45"/>
        <v>16.939393939393938</v>
      </c>
      <c r="AN84" s="141">
        <f t="shared" si="45"/>
        <v>5.7272727272727284</v>
      </c>
      <c r="AO84" s="141">
        <f t="shared" si="45"/>
        <v>5.7272727272727284</v>
      </c>
      <c r="AP84" s="141">
        <f t="shared" si="45"/>
        <v>330.87878787878788</v>
      </c>
      <c r="AQ84" s="141">
        <f t="shared" si="45"/>
        <v>264.72727272727269</v>
      </c>
      <c r="AR84" s="141">
        <f t="shared" si="45"/>
        <v>276.5</v>
      </c>
      <c r="AS84" s="141">
        <f t="shared" si="45"/>
        <v>297.24242424242419</v>
      </c>
      <c r="AT84" s="141">
        <f t="shared" si="45"/>
        <v>312.37878787878788</v>
      </c>
      <c r="AU84" s="141">
        <f t="shared" si="45"/>
        <v>374.60606060606062</v>
      </c>
      <c r="AV84" s="141">
        <f t="shared" si="45"/>
        <v>442.99999999999989</v>
      </c>
      <c r="AW84" s="141">
        <f t="shared" si="45"/>
        <v>343.77272727272725</v>
      </c>
      <c r="AX84" s="141">
        <f t="shared" si="45"/>
        <v>399.83333333333331</v>
      </c>
    </row>
    <row r="85" spans="2:50" ht="14.4" thickBot="1">
      <c r="X85" s="485"/>
      <c r="Y85" s="454" t="s">
        <v>186</v>
      </c>
      <c r="Z85" s="42">
        <f>AA$29</f>
        <v>33.388797481597656</v>
      </c>
      <c r="AA85" s="202">
        <f>AA$29/$Z85-1</f>
        <v>0</v>
      </c>
      <c r="AB85" s="202">
        <f t="shared" ref="AB85:AX85" si="46">AB$29/$Z85-1</f>
        <v>0</v>
      </c>
      <c r="AC85" s="202">
        <f t="shared" si="46"/>
        <v>0</v>
      </c>
      <c r="AD85" s="202">
        <f t="shared" si="46"/>
        <v>0.33333333333333348</v>
      </c>
      <c r="AE85" s="202">
        <f t="shared" si="46"/>
        <v>1.3333333333333335</v>
      </c>
      <c r="AF85" s="202">
        <f t="shared" si="46"/>
        <v>4.5076586375177472</v>
      </c>
      <c r="AG85" s="202">
        <f t="shared" si="46"/>
        <v>4.2518851913642663</v>
      </c>
      <c r="AH85" s="202">
        <f t="shared" si="46"/>
        <v>3.60811296094034</v>
      </c>
      <c r="AI85" s="202">
        <f t="shared" si="46"/>
        <v>3.6043787043303377</v>
      </c>
      <c r="AJ85" s="202">
        <f t="shared" si="46"/>
        <v>6.8969352286203316</v>
      </c>
      <c r="AK85" s="202">
        <f t="shared" si="46"/>
        <v>3.9529371691232518</v>
      </c>
      <c r="AL85" s="202">
        <f t="shared" si="46"/>
        <v>4.2236954800121307</v>
      </c>
      <c r="AM85" s="202">
        <f t="shared" si="46"/>
        <v>5.4896866436052774</v>
      </c>
      <c r="AN85" s="202">
        <f t="shared" si="46"/>
        <v>7.341009337415505</v>
      </c>
      <c r="AO85" s="202">
        <f t="shared" si="46"/>
        <v>9.3842715388817179</v>
      </c>
      <c r="AP85" s="202">
        <f t="shared" si="46"/>
        <v>5.9374379741727807</v>
      </c>
      <c r="AQ85" s="202">
        <f t="shared" si="46"/>
        <v>7.3307505789582734</v>
      </c>
      <c r="AR85" s="202">
        <f t="shared" si="46"/>
        <v>9.7436470714861354</v>
      </c>
      <c r="AS85" s="202">
        <f t="shared" si="46"/>
        <v>6.7307262715663931</v>
      </c>
      <c r="AT85" s="202">
        <f t="shared" si="46"/>
        <v>5.1456360515039004</v>
      </c>
      <c r="AU85" s="202">
        <f t="shared" si="46"/>
        <v>5.5010269288244835</v>
      </c>
      <c r="AV85" s="202">
        <f t="shared" si="46"/>
        <v>4.9618789510569394</v>
      </c>
      <c r="AW85" s="202">
        <f t="shared" si="46"/>
        <v>4.9233115386048558</v>
      </c>
      <c r="AX85" s="202">
        <f t="shared" si="46"/>
        <v>2.9281847675476471</v>
      </c>
    </row>
    <row r="86" spans="2:50" ht="14.4" thickTop="1">
      <c r="B86" s="1" t="s">
        <v>83</v>
      </c>
      <c r="X86" s="410"/>
      <c r="Y86" s="287"/>
      <c r="Z86" s="421">
        <f>AA$30</f>
        <v>35317.130653611101</v>
      </c>
      <c r="AA86" s="204">
        <f>AA$30/$Z86-1</f>
        <v>0</v>
      </c>
      <c r="AB86" s="204">
        <f t="shared" ref="AB86:AX86" si="47">AB$30/$Z86-1</f>
        <v>0.10573977025066617</v>
      </c>
      <c r="AC86" s="204">
        <f t="shared" si="47"/>
        <v>0.16114131861766334</v>
      </c>
      <c r="AD86" s="204">
        <f t="shared" si="47"/>
        <v>0.26713413496676708</v>
      </c>
      <c r="AE86" s="204">
        <f t="shared" si="47"/>
        <v>0.40191312238277455</v>
      </c>
      <c r="AF86" s="204">
        <f t="shared" si="47"/>
        <v>0.68000862048374877</v>
      </c>
      <c r="AG86" s="204">
        <f t="shared" si="47"/>
        <v>0.63625138012743188</v>
      </c>
      <c r="AH86" s="204">
        <f t="shared" si="47"/>
        <v>0.60891648653735508</v>
      </c>
      <c r="AI86" s="204">
        <f t="shared" si="47"/>
        <v>0.47388381386127021</v>
      </c>
      <c r="AJ86" s="204">
        <f t="shared" si="47"/>
        <v>0.30222891425713128</v>
      </c>
      <c r="AK86" s="204">
        <f t="shared" si="47"/>
        <v>0.16864265611611073</v>
      </c>
      <c r="AL86" s="204">
        <f t="shared" si="47"/>
        <v>-1.1383177361425134E-2</v>
      </c>
      <c r="AM86" s="204">
        <f t="shared" si="47"/>
        <v>-0.12554077056397672</v>
      </c>
      <c r="AN86" s="204">
        <f t="shared" si="47"/>
        <v>-0.14304704476233143</v>
      </c>
      <c r="AO86" s="204">
        <f t="shared" si="47"/>
        <v>-0.24368587757271232</v>
      </c>
      <c r="AP86" s="204">
        <f t="shared" si="47"/>
        <v>-0.23258504851114292</v>
      </c>
      <c r="AQ86" s="204">
        <f t="shared" si="47"/>
        <v>-0.17032267690055103</v>
      </c>
      <c r="AR86" s="204">
        <f t="shared" si="47"/>
        <v>-0.15039873354974509</v>
      </c>
      <c r="AS86" s="204">
        <f t="shared" si="47"/>
        <v>-0.14663097529099378</v>
      </c>
      <c r="AT86" s="204">
        <f t="shared" si="47"/>
        <v>-0.19769249860399529</v>
      </c>
      <c r="AU86" s="204">
        <f t="shared" si="47"/>
        <v>-0.12027610607168782</v>
      </c>
      <c r="AV86" s="204">
        <f t="shared" si="47"/>
        <v>-5.6750092382046091E-2</v>
      </c>
      <c r="AW86" s="204">
        <f t="shared" si="47"/>
        <v>1.7024401507209186E-2</v>
      </c>
      <c r="AX86" s="204">
        <f t="shared" si="47"/>
        <v>9.6727811388144458E-2</v>
      </c>
    </row>
    <row r="88" spans="2:50">
      <c r="X88" s="314" t="s">
        <v>153</v>
      </c>
    </row>
    <row r="89" spans="2:50">
      <c r="X89" s="273"/>
      <c r="Y89" s="274"/>
      <c r="Z89" s="232">
        <v>2005</v>
      </c>
      <c r="AA89" s="232">
        <v>1990</v>
      </c>
      <c r="AB89" s="232">
        <f t="shared" ref="AB89:AR89" si="48">AA89+1</f>
        <v>1991</v>
      </c>
      <c r="AC89" s="232">
        <f t="shared" si="48"/>
        <v>1992</v>
      </c>
      <c r="AD89" s="232">
        <f t="shared" si="48"/>
        <v>1993</v>
      </c>
      <c r="AE89" s="232">
        <f t="shared" si="48"/>
        <v>1994</v>
      </c>
      <c r="AF89" s="232">
        <f t="shared" si="48"/>
        <v>1995</v>
      </c>
      <c r="AG89" s="232">
        <f t="shared" si="48"/>
        <v>1996</v>
      </c>
      <c r="AH89" s="232">
        <f t="shared" si="48"/>
        <v>1997</v>
      </c>
      <c r="AI89" s="232">
        <f t="shared" si="48"/>
        <v>1998</v>
      </c>
      <c r="AJ89" s="232">
        <f t="shared" si="48"/>
        <v>1999</v>
      </c>
      <c r="AK89" s="232">
        <f t="shared" si="48"/>
        <v>2000</v>
      </c>
      <c r="AL89" s="232">
        <f t="shared" si="48"/>
        <v>2001</v>
      </c>
      <c r="AM89" s="232">
        <f t="shared" si="48"/>
        <v>2002</v>
      </c>
      <c r="AN89" s="232">
        <f t="shared" si="48"/>
        <v>2003</v>
      </c>
      <c r="AO89" s="232">
        <f t="shared" si="48"/>
        <v>2004</v>
      </c>
      <c r="AP89" s="232">
        <f t="shared" si="48"/>
        <v>2005</v>
      </c>
      <c r="AQ89" s="232">
        <f t="shared" si="48"/>
        <v>2006</v>
      </c>
      <c r="AR89" s="232">
        <f t="shared" si="48"/>
        <v>2007</v>
      </c>
      <c r="AS89" s="233">
        <v>2008</v>
      </c>
      <c r="AT89" s="233">
        <v>2009</v>
      </c>
      <c r="AU89" s="233">
        <v>2010</v>
      </c>
      <c r="AV89" s="233">
        <v>2011</v>
      </c>
      <c r="AW89" s="233">
        <v>2012</v>
      </c>
      <c r="AX89" s="233">
        <v>2013</v>
      </c>
    </row>
    <row r="90" spans="2:50">
      <c r="X90" s="275" t="s">
        <v>81</v>
      </c>
      <c r="Y90" s="276"/>
      <c r="Z90" s="422">
        <f>AP6</f>
        <v>12722.318047624163</v>
      </c>
      <c r="AA90" s="423"/>
      <c r="AB90" s="423"/>
      <c r="AC90" s="423"/>
      <c r="AD90" s="423"/>
      <c r="AE90" s="423"/>
      <c r="AF90" s="423"/>
      <c r="AG90" s="423"/>
      <c r="AH90" s="423"/>
      <c r="AI90" s="423"/>
      <c r="AJ90" s="423"/>
      <c r="AK90" s="423"/>
      <c r="AL90" s="423"/>
      <c r="AM90" s="423"/>
      <c r="AN90" s="423"/>
      <c r="AO90" s="423"/>
      <c r="AP90" s="190">
        <f t="shared" ref="AP90:AX90" si="49">AP$6/$Z90-1</f>
        <v>0</v>
      </c>
      <c r="AQ90" s="190">
        <f t="shared" si="49"/>
        <v>0.1432823187952692</v>
      </c>
      <c r="AR90" s="190">
        <f t="shared" si="49"/>
        <v>0.30477863979489994</v>
      </c>
      <c r="AS90" s="190">
        <f t="shared" si="49"/>
        <v>0.50523520558156587</v>
      </c>
      <c r="AT90" s="190">
        <f t="shared" si="49"/>
        <v>0.63338069446954681</v>
      </c>
      <c r="AU90" s="190">
        <f t="shared" si="49"/>
        <v>0.81690574275793026</v>
      </c>
      <c r="AV90" s="190">
        <f t="shared" si="49"/>
        <v>1.0302874056421945</v>
      </c>
      <c r="AW90" s="190">
        <f t="shared" si="49"/>
        <v>1.284217824746773</v>
      </c>
      <c r="AX90" s="190">
        <f t="shared" si="49"/>
        <v>1.519972071862731</v>
      </c>
    </row>
    <row r="91" spans="2:50">
      <c r="X91" s="277"/>
      <c r="Y91" s="448" t="s">
        <v>126</v>
      </c>
      <c r="Z91" s="66">
        <f t="shared" ref="Z91:Z113" si="50">AP7</f>
        <v>586.08000000000004</v>
      </c>
      <c r="AA91" s="423"/>
      <c r="AB91" s="423"/>
      <c r="AC91" s="423"/>
      <c r="AD91" s="423"/>
      <c r="AE91" s="423"/>
      <c r="AF91" s="423"/>
      <c r="AG91" s="423"/>
      <c r="AH91" s="423"/>
      <c r="AI91" s="423"/>
      <c r="AJ91" s="423"/>
      <c r="AK91" s="423"/>
      <c r="AL91" s="423"/>
      <c r="AM91" s="423"/>
      <c r="AN91" s="423"/>
      <c r="AO91" s="423"/>
      <c r="AP91" s="141">
        <f t="shared" ref="AP91:AX99" si="51">IF(ISTEXT($Z91),"―",AP7/$Z91-1)</f>
        <v>0</v>
      </c>
      <c r="AQ91" s="141">
        <f t="shared" si="51"/>
        <v>0.41792929292929282</v>
      </c>
      <c r="AR91" s="141">
        <f t="shared" si="51"/>
        <v>-0.53030303030303039</v>
      </c>
      <c r="AS91" s="141">
        <f t="shared" si="51"/>
        <v>1.2626262626262541E-2</v>
      </c>
      <c r="AT91" s="141">
        <f t="shared" si="51"/>
        <v>-0.91414141414141414</v>
      </c>
      <c r="AU91" s="141">
        <f t="shared" si="51"/>
        <v>-0.90909090909090906</v>
      </c>
      <c r="AV91" s="141">
        <f t="shared" si="51"/>
        <v>-0.97222222222222221</v>
      </c>
      <c r="AW91" s="141">
        <f t="shared" si="51"/>
        <v>-0.96969696969696972</v>
      </c>
      <c r="AX91" s="141">
        <f t="shared" si="51"/>
        <v>-0.97222222222222221</v>
      </c>
    </row>
    <row r="92" spans="2:50">
      <c r="X92" s="277"/>
      <c r="Y92" s="449" t="s">
        <v>161</v>
      </c>
      <c r="Z92" s="66">
        <f t="shared" si="50"/>
        <v>448.07899999999989</v>
      </c>
      <c r="AA92" s="423"/>
      <c r="AB92" s="423"/>
      <c r="AC92" s="423"/>
      <c r="AD92" s="423"/>
      <c r="AE92" s="423"/>
      <c r="AF92" s="423"/>
      <c r="AG92" s="423"/>
      <c r="AH92" s="423"/>
      <c r="AI92" s="423"/>
      <c r="AJ92" s="423"/>
      <c r="AK92" s="423"/>
      <c r="AL92" s="423"/>
      <c r="AM92" s="423"/>
      <c r="AN92" s="423"/>
      <c r="AO92" s="423"/>
      <c r="AP92" s="141">
        <f t="shared" si="51"/>
        <v>0</v>
      </c>
      <c r="AQ92" s="141">
        <f t="shared" si="51"/>
        <v>-0.18496983790804711</v>
      </c>
      <c r="AR92" s="141">
        <f t="shared" si="51"/>
        <v>-0.20754331267477366</v>
      </c>
      <c r="AS92" s="141">
        <f t="shared" si="51"/>
        <v>-0.31848066970333333</v>
      </c>
      <c r="AT92" s="141">
        <f t="shared" si="51"/>
        <v>-0.48077214062698748</v>
      </c>
      <c r="AU92" s="141">
        <f t="shared" si="51"/>
        <v>-0.71666157083907067</v>
      </c>
      <c r="AV92" s="141">
        <f t="shared" si="51"/>
        <v>-0.66469015508425966</v>
      </c>
      <c r="AW92" s="141">
        <f t="shared" si="51"/>
        <v>-0.73359065365705589</v>
      </c>
      <c r="AX92" s="141">
        <f t="shared" si="51"/>
        <v>-0.70975185179399158</v>
      </c>
    </row>
    <row r="93" spans="2:50">
      <c r="X93" s="277"/>
      <c r="Y93" s="291" t="s">
        <v>163</v>
      </c>
      <c r="Z93" s="66" t="str">
        <f t="shared" si="50"/>
        <v>NO</v>
      </c>
      <c r="AA93" s="423"/>
      <c r="AB93" s="423"/>
      <c r="AC93" s="423"/>
      <c r="AD93" s="423"/>
      <c r="AE93" s="423"/>
      <c r="AF93" s="423"/>
      <c r="AG93" s="423"/>
      <c r="AH93" s="423"/>
      <c r="AI93" s="423"/>
      <c r="AJ93" s="423"/>
      <c r="AK93" s="423"/>
      <c r="AL93" s="423"/>
      <c r="AM93" s="423"/>
      <c r="AN93" s="423"/>
      <c r="AO93" s="423"/>
      <c r="AP93" s="141" t="str">
        <f>IF(ISTEXT($Z93),"―",AP9/$Z93-1)</f>
        <v>―</v>
      </c>
      <c r="AQ93" s="141" t="str">
        <f t="shared" ref="AQ93:AX93" si="52">IF(ISTEXT($Z93),"―",AQ9/$Z93-1)</f>
        <v>―</v>
      </c>
      <c r="AR93" s="141" t="str">
        <f t="shared" si="52"/>
        <v>―</v>
      </c>
      <c r="AS93" s="141" t="str">
        <f t="shared" si="52"/>
        <v>―</v>
      </c>
      <c r="AT93" s="141" t="str">
        <f t="shared" si="52"/>
        <v>―</v>
      </c>
      <c r="AU93" s="141" t="str">
        <f t="shared" si="52"/>
        <v>―</v>
      </c>
      <c r="AV93" s="141" t="str">
        <f t="shared" si="52"/>
        <v>―</v>
      </c>
      <c r="AW93" s="141" t="str">
        <f t="shared" si="52"/>
        <v>―</v>
      </c>
      <c r="AX93" s="141" t="str">
        <f t="shared" si="52"/>
        <v>―</v>
      </c>
    </row>
    <row r="94" spans="2:50">
      <c r="X94" s="277"/>
      <c r="Y94" s="451" t="s">
        <v>186</v>
      </c>
      <c r="Z94" s="66">
        <f t="shared" si="50"/>
        <v>226.95399851716925</v>
      </c>
      <c r="AA94" s="423"/>
      <c r="AB94" s="423"/>
      <c r="AC94" s="423"/>
      <c r="AD94" s="423"/>
      <c r="AE94" s="423"/>
      <c r="AF94" s="423"/>
      <c r="AG94" s="423"/>
      <c r="AH94" s="423"/>
      <c r="AI94" s="423"/>
      <c r="AJ94" s="423"/>
      <c r="AK94" s="423"/>
      <c r="AL94" s="423"/>
      <c r="AM94" s="423"/>
      <c r="AN94" s="423"/>
      <c r="AO94" s="423"/>
      <c r="AP94" s="141">
        <f t="shared" si="51"/>
        <v>0</v>
      </c>
      <c r="AQ94" s="141">
        <f t="shared" si="51"/>
        <v>8.1949360682272987E-2</v>
      </c>
      <c r="AR94" s="141">
        <f t="shared" si="51"/>
        <v>0.17133770807571036</v>
      </c>
      <c r="AS94" s="141">
        <f t="shared" si="51"/>
        <v>4.4443782313591029E-2</v>
      </c>
      <c r="AT94" s="141">
        <f t="shared" si="51"/>
        <v>-0.32978361417956148</v>
      </c>
      <c r="AU94" s="141">
        <f t="shared" si="51"/>
        <v>-0.25999061881320695</v>
      </c>
      <c r="AV94" s="141">
        <f t="shared" si="51"/>
        <v>-0.35904059989890003</v>
      </c>
      <c r="AW94" s="141">
        <f t="shared" si="51"/>
        <v>-0.45356295261068924</v>
      </c>
      <c r="AX94" s="141">
        <f t="shared" si="51"/>
        <v>-0.50823260914718871</v>
      </c>
    </row>
    <row r="95" spans="2:50">
      <c r="X95" s="277"/>
      <c r="Y95" s="448" t="s">
        <v>101</v>
      </c>
      <c r="Z95" s="66">
        <f t="shared" si="50"/>
        <v>8818.2807166269322</v>
      </c>
      <c r="AA95" s="424"/>
      <c r="AB95" s="424"/>
      <c r="AC95" s="424"/>
      <c r="AD95" s="424"/>
      <c r="AE95" s="424"/>
      <c r="AF95" s="424"/>
      <c r="AG95" s="424"/>
      <c r="AH95" s="424"/>
      <c r="AI95" s="424"/>
      <c r="AJ95" s="424"/>
      <c r="AK95" s="424"/>
      <c r="AL95" s="424"/>
      <c r="AM95" s="424"/>
      <c r="AN95" s="424"/>
      <c r="AO95" s="424"/>
      <c r="AP95" s="141">
        <f t="shared" si="51"/>
        <v>0</v>
      </c>
      <c r="AQ95" s="141">
        <f t="shared" si="51"/>
        <v>0.22184791938758419</v>
      </c>
      <c r="AR95" s="141">
        <f t="shared" si="51"/>
        <v>0.51549359846933518</v>
      </c>
      <c r="AS95" s="141">
        <f t="shared" si="51"/>
        <v>0.76374836905015675</v>
      </c>
      <c r="AT95" s="141">
        <f t="shared" si="51"/>
        <v>1.0231397818380232</v>
      </c>
      <c r="AU95" s="141">
        <f t="shared" si="51"/>
        <v>1.3010767367146236</v>
      </c>
      <c r="AV95" s="141">
        <f t="shared" si="51"/>
        <v>1.5966209764654571</v>
      </c>
      <c r="AW95" s="141">
        <f t="shared" si="51"/>
        <v>1.9558644834312213</v>
      </c>
      <c r="AX95" s="141">
        <f t="shared" si="51"/>
        <v>2.2858569258030199</v>
      </c>
    </row>
    <row r="96" spans="2:50">
      <c r="X96" s="277"/>
      <c r="Y96" s="448" t="s">
        <v>102</v>
      </c>
      <c r="Z96" s="66">
        <f t="shared" si="50"/>
        <v>938.00136999999995</v>
      </c>
      <c r="AA96" s="424"/>
      <c r="AB96" s="424"/>
      <c r="AC96" s="424"/>
      <c r="AD96" s="424"/>
      <c r="AE96" s="424"/>
      <c r="AF96" s="424"/>
      <c r="AG96" s="424"/>
      <c r="AH96" s="424"/>
      <c r="AI96" s="424"/>
      <c r="AJ96" s="424"/>
      <c r="AK96" s="424"/>
      <c r="AL96" s="424"/>
      <c r="AM96" s="424"/>
      <c r="AN96" s="424"/>
      <c r="AO96" s="424"/>
      <c r="AP96" s="141">
        <f t="shared" si="51"/>
        <v>0</v>
      </c>
      <c r="AQ96" s="141">
        <f t="shared" si="51"/>
        <v>0.27375144452081135</v>
      </c>
      <c r="AR96" s="141">
        <f t="shared" si="51"/>
        <v>0.52384957071011518</v>
      </c>
      <c r="AS96" s="141">
        <f t="shared" si="51"/>
        <v>0.60933679126715989</v>
      </c>
      <c r="AT96" s="141">
        <f t="shared" si="51"/>
        <v>0.71734751837302757</v>
      </c>
      <c r="AU96" s="141">
        <f t="shared" si="51"/>
        <v>0.86735333339651732</v>
      </c>
      <c r="AV96" s="141">
        <f t="shared" si="51"/>
        <v>1.0534285946725217</v>
      </c>
      <c r="AW96" s="141">
        <f t="shared" si="51"/>
        <v>1.2212527632022541</v>
      </c>
      <c r="AX96" s="141">
        <f t="shared" si="51"/>
        <v>1.3795417217780823</v>
      </c>
    </row>
    <row r="97" spans="24:50">
      <c r="X97" s="277"/>
      <c r="Y97" s="450" t="s">
        <v>103</v>
      </c>
      <c r="Z97" s="66">
        <f t="shared" si="50"/>
        <v>7.3389434565333334</v>
      </c>
      <c r="AA97" s="424"/>
      <c r="AB97" s="424"/>
      <c r="AC97" s="424"/>
      <c r="AD97" s="424"/>
      <c r="AE97" s="424"/>
      <c r="AF97" s="424"/>
      <c r="AG97" s="424"/>
      <c r="AH97" s="424"/>
      <c r="AI97" s="424"/>
      <c r="AJ97" s="424"/>
      <c r="AK97" s="424"/>
      <c r="AL97" s="424"/>
      <c r="AM97" s="424"/>
      <c r="AN97" s="424"/>
      <c r="AO97" s="424"/>
      <c r="AP97" s="141">
        <f t="shared" si="51"/>
        <v>0</v>
      </c>
      <c r="AQ97" s="141">
        <f t="shared" si="51"/>
        <v>1.6604056018197921E-2</v>
      </c>
      <c r="AR97" s="141">
        <f t="shared" si="51"/>
        <v>5.1428151000491695E-2</v>
      </c>
      <c r="AS97" s="141">
        <f t="shared" si="51"/>
        <v>6.9239776008125586E-2</v>
      </c>
      <c r="AT97" s="141">
        <f t="shared" si="51"/>
        <v>0.10146764114986406</v>
      </c>
      <c r="AU97" s="141">
        <f t="shared" si="51"/>
        <v>0.13006780154667785</v>
      </c>
      <c r="AV97" s="141">
        <f t="shared" si="51"/>
        <v>0.14671291575467094</v>
      </c>
      <c r="AW97" s="141">
        <f t="shared" si="51"/>
        <v>0.17553413903466497</v>
      </c>
      <c r="AX97" s="141">
        <f t="shared" si="51"/>
        <v>0.20025238915805388</v>
      </c>
    </row>
    <row r="98" spans="24:50">
      <c r="X98" s="277"/>
      <c r="Y98" s="450" t="s">
        <v>104</v>
      </c>
      <c r="Z98" s="66">
        <f t="shared" si="50"/>
        <v>1694.0098000000003</v>
      </c>
      <c r="AA98" s="424"/>
      <c r="AB98" s="424"/>
      <c r="AC98" s="424"/>
      <c r="AD98" s="424"/>
      <c r="AE98" s="424"/>
      <c r="AF98" s="424"/>
      <c r="AG98" s="424"/>
      <c r="AH98" s="424"/>
      <c r="AI98" s="424"/>
      <c r="AJ98" s="424"/>
      <c r="AK98" s="424"/>
      <c r="AL98" s="424"/>
      <c r="AM98" s="424"/>
      <c r="AN98" s="424"/>
      <c r="AO98" s="424"/>
      <c r="AP98" s="141">
        <f t="shared" si="51"/>
        <v>0</v>
      </c>
      <c r="AQ98" s="141">
        <f t="shared" si="51"/>
        <v>-0.33786675850399461</v>
      </c>
      <c r="AR98" s="141">
        <f t="shared" si="51"/>
        <v>-0.47300262961878969</v>
      </c>
      <c r="AS98" s="141">
        <f t="shared" si="51"/>
        <v>-0.45138877000593514</v>
      </c>
      <c r="AT98" s="141">
        <f t="shared" si="51"/>
        <v>-0.50180851964374718</v>
      </c>
      <c r="AU98" s="141">
        <f t="shared" si="51"/>
        <v>-0.6067746479388727</v>
      </c>
      <c r="AV98" s="141">
        <f t="shared" si="51"/>
        <v>-0.62642598053446918</v>
      </c>
      <c r="AW98" s="141">
        <f t="shared" si="51"/>
        <v>-0.66987983186401878</v>
      </c>
      <c r="AX98" s="141">
        <f t="shared" si="51"/>
        <v>-0.71157082444269215</v>
      </c>
    </row>
    <row r="99" spans="24:50">
      <c r="X99" s="277"/>
      <c r="Y99" s="452" t="s">
        <v>162</v>
      </c>
      <c r="Z99" s="66">
        <f t="shared" si="50"/>
        <v>3.574219023529412</v>
      </c>
      <c r="AA99" s="424"/>
      <c r="AB99" s="424"/>
      <c r="AC99" s="424"/>
      <c r="AD99" s="424"/>
      <c r="AE99" s="424"/>
      <c r="AF99" s="424"/>
      <c r="AG99" s="424"/>
      <c r="AH99" s="424"/>
      <c r="AI99" s="424"/>
      <c r="AJ99" s="424"/>
      <c r="AK99" s="424"/>
      <c r="AL99" s="424"/>
      <c r="AM99" s="424"/>
      <c r="AN99" s="424"/>
      <c r="AO99" s="424"/>
      <c r="AP99" s="141">
        <f t="shared" si="51"/>
        <v>0</v>
      </c>
      <c r="AQ99" s="141">
        <f t="shared" si="51"/>
        <v>0.37962962962962976</v>
      </c>
      <c r="AR99" s="141">
        <f t="shared" si="51"/>
        <v>1.7222222222222219</v>
      </c>
      <c r="AS99" s="141">
        <f t="shared" si="51"/>
        <v>2.9722222222222219</v>
      </c>
      <c r="AT99" s="141">
        <f t="shared" si="51"/>
        <v>10.692509614366864</v>
      </c>
      <c r="AU99" s="141">
        <f t="shared" si="51"/>
        <v>12.856154322838876</v>
      </c>
      <c r="AV99" s="141">
        <f t="shared" si="51"/>
        <v>13.510099179784481</v>
      </c>
      <c r="AW99" s="141">
        <f t="shared" si="51"/>
        <v>21.683350075209322</v>
      </c>
      <c r="AX99" s="141">
        <f t="shared" si="51"/>
        <v>25.753787952767119</v>
      </c>
    </row>
    <row r="100" spans="24:50">
      <c r="X100" s="280" t="s">
        <v>82</v>
      </c>
      <c r="Y100" s="281"/>
      <c r="Z100" s="419">
        <f t="shared" si="50"/>
        <v>8064.7921326753403</v>
      </c>
      <c r="AA100" s="424"/>
      <c r="AB100" s="424"/>
      <c r="AC100" s="424"/>
      <c r="AD100" s="424"/>
      <c r="AE100" s="424"/>
      <c r="AF100" s="424"/>
      <c r="AG100" s="424"/>
      <c r="AH100" s="424"/>
      <c r="AI100" s="424"/>
      <c r="AJ100" s="424"/>
      <c r="AK100" s="424"/>
      <c r="AL100" s="424"/>
      <c r="AM100" s="424"/>
      <c r="AN100" s="424"/>
      <c r="AO100" s="424"/>
      <c r="AP100" s="201">
        <f t="shared" ref="AP100:AX100" si="53">AP$16/$Z100-1</f>
        <v>0</v>
      </c>
      <c r="AQ100" s="201">
        <f t="shared" si="53"/>
        <v>4.370025693412094E-2</v>
      </c>
      <c r="AR100" s="201">
        <f t="shared" si="53"/>
        <v>-7.7596130918890283E-2</v>
      </c>
      <c r="AS100" s="201">
        <f t="shared" si="53"/>
        <v>-0.3047392635954006</v>
      </c>
      <c r="AT100" s="201">
        <f t="shared" si="53"/>
        <v>-0.51499849835429923</v>
      </c>
      <c r="AU100" s="201">
        <f t="shared" si="53"/>
        <v>-0.48986808515804559</v>
      </c>
      <c r="AV100" s="201">
        <f t="shared" si="53"/>
        <v>-0.55113404256541476</v>
      </c>
      <c r="AW100" s="201">
        <f t="shared" si="53"/>
        <v>-0.59070334334061436</v>
      </c>
      <c r="AX100" s="201">
        <f t="shared" si="53"/>
        <v>-0.61008003612305195</v>
      </c>
    </row>
    <row r="101" spans="24:50">
      <c r="X101" s="282"/>
      <c r="Y101" s="278" t="s">
        <v>105</v>
      </c>
      <c r="Z101" s="66">
        <f t="shared" si="50"/>
        <v>1040.597</v>
      </c>
      <c r="AA101" s="424"/>
      <c r="AB101" s="424"/>
      <c r="AC101" s="424"/>
      <c r="AD101" s="424"/>
      <c r="AE101" s="424"/>
      <c r="AF101" s="424"/>
      <c r="AG101" s="424"/>
      <c r="AH101" s="424"/>
      <c r="AI101" s="424"/>
      <c r="AJ101" s="424"/>
      <c r="AK101" s="424"/>
      <c r="AL101" s="424"/>
      <c r="AM101" s="424"/>
      <c r="AN101" s="424"/>
      <c r="AO101" s="424"/>
      <c r="AP101" s="199">
        <f>AP17/$Z101-1</f>
        <v>0</v>
      </c>
      <c r="AQ101" s="199">
        <f t="shared" ref="AQ101:AX101" si="54">AQ17/$Z101-1</f>
        <v>4.8711922098564564E-2</v>
      </c>
      <c r="AR101" s="199">
        <f t="shared" si="54"/>
        <v>-6.1265206415163642E-2</v>
      </c>
      <c r="AS101" s="199">
        <f t="shared" si="54"/>
        <v>-0.37635607252375314</v>
      </c>
      <c r="AT101" s="199">
        <f t="shared" si="54"/>
        <v>-0.55920111243834081</v>
      </c>
      <c r="AU101" s="199">
        <f t="shared" si="54"/>
        <v>-0.76127934253125851</v>
      </c>
      <c r="AV101" s="199">
        <f t="shared" si="54"/>
        <v>-0.80160427139420931</v>
      </c>
      <c r="AW101" s="199">
        <f t="shared" si="54"/>
        <v>-0.85813143801106473</v>
      </c>
      <c r="AX101" s="199">
        <f t="shared" si="54"/>
        <v>-0.89352362153648335</v>
      </c>
    </row>
    <row r="102" spans="24:50">
      <c r="X102" s="282"/>
      <c r="Y102" s="291" t="s">
        <v>163</v>
      </c>
      <c r="Z102" s="66">
        <f t="shared" si="50"/>
        <v>21.757894067745006</v>
      </c>
      <c r="AA102" s="424"/>
      <c r="AB102" s="424"/>
      <c r="AC102" s="424"/>
      <c r="AD102" s="424"/>
      <c r="AE102" s="424"/>
      <c r="AF102" s="424"/>
      <c r="AG102" s="424"/>
      <c r="AH102" s="424"/>
      <c r="AI102" s="424"/>
      <c r="AJ102" s="424"/>
      <c r="AK102" s="424"/>
      <c r="AL102" s="424"/>
      <c r="AM102" s="424"/>
      <c r="AN102" s="424"/>
      <c r="AO102" s="424"/>
      <c r="AP102" s="199">
        <f t="shared" ref="AP102:AX104" si="55">AP18/$Z102-1</f>
        <v>0</v>
      </c>
      <c r="AQ102" s="199">
        <f t="shared" si="55"/>
        <v>2.6002619241936031E-3</v>
      </c>
      <c r="AR102" s="199">
        <f t="shared" si="55"/>
        <v>-6.2721086009565052E-3</v>
      </c>
      <c r="AS102" s="199">
        <f t="shared" si="55"/>
        <v>-7.7754790871881196E-3</v>
      </c>
      <c r="AT102" s="199">
        <f t="shared" si="55"/>
        <v>-0.25445277839606628</v>
      </c>
      <c r="AU102" s="199">
        <f t="shared" si="55"/>
        <v>-0.29792598292987404</v>
      </c>
      <c r="AV102" s="199">
        <f t="shared" si="55"/>
        <v>-0.29936135972053768</v>
      </c>
      <c r="AW102" s="199">
        <f t="shared" si="55"/>
        <v>-0.39020933230036059</v>
      </c>
      <c r="AX102" s="199">
        <f t="shared" si="55"/>
        <v>-0.55912993315009007</v>
      </c>
    </row>
    <row r="103" spans="24:50">
      <c r="X103" s="282"/>
      <c r="Y103" s="453" t="s">
        <v>186</v>
      </c>
      <c r="Z103" s="66">
        <f t="shared" si="50"/>
        <v>4618.8753799780397</v>
      </c>
      <c r="AA103" s="424"/>
      <c r="AB103" s="424"/>
      <c r="AC103" s="424"/>
      <c r="AD103" s="424"/>
      <c r="AE103" s="424"/>
      <c r="AF103" s="424"/>
      <c r="AG103" s="424"/>
      <c r="AH103" s="424"/>
      <c r="AI103" s="424"/>
      <c r="AJ103" s="424"/>
      <c r="AK103" s="424"/>
      <c r="AL103" s="424"/>
      <c r="AM103" s="424"/>
      <c r="AN103" s="424"/>
      <c r="AO103" s="424"/>
      <c r="AP103" s="199">
        <f t="shared" si="55"/>
        <v>0</v>
      </c>
      <c r="AQ103" s="199">
        <f t="shared" si="55"/>
        <v>6.2694655579278669E-2</v>
      </c>
      <c r="AR103" s="199">
        <f t="shared" si="55"/>
        <v>-4.8183406322199862E-2</v>
      </c>
      <c r="AS103" s="199">
        <f t="shared" si="55"/>
        <v>-0.27778832266013254</v>
      </c>
      <c r="AT103" s="199">
        <f t="shared" si="55"/>
        <v>-0.55343056474202545</v>
      </c>
      <c r="AU103" s="199">
        <f t="shared" si="55"/>
        <v>-0.52908856393815351</v>
      </c>
      <c r="AV103" s="199">
        <f t="shared" si="55"/>
        <v>-0.60234910586065049</v>
      </c>
      <c r="AW103" s="199">
        <f t="shared" si="55"/>
        <v>-0.65215872063357883</v>
      </c>
      <c r="AX103" s="199">
        <f t="shared" si="55"/>
        <v>-0.66537095601506679</v>
      </c>
    </row>
    <row r="104" spans="24:50">
      <c r="X104" s="283"/>
      <c r="Y104" s="472" t="s">
        <v>162</v>
      </c>
      <c r="Z104" s="66">
        <f t="shared" si="50"/>
        <v>2383.5618586295559</v>
      </c>
      <c r="AA104" s="423"/>
      <c r="AB104" s="423"/>
      <c r="AC104" s="423"/>
      <c r="AD104" s="423"/>
      <c r="AE104" s="423"/>
      <c r="AF104" s="423"/>
      <c r="AG104" s="423"/>
      <c r="AH104" s="423"/>
      <c r="AI104" s="423"/>
      <c r="AJ104" s="423"/>
      <c r="AK104" s="423"/>
      <c r="AL104" s="423"/>
      <c r="AM104" s="423"/>
      <c r="AN104" s="423"/>
      <c r="AO104" s="423"/>
      <c r="AP104" s="141">
        <f t="shared" si="55"/>
        <v>0</v>
      </c>
      <c r="AQ104" s="141">
        <f t="shared" si="55"/>
        <v>5.080057368564983E-3</v>
      </c>
      <c r="AR104" s="141">
        <f t="shared" si="55"/>
        <v>-0.14237291886195003</v>
      </c>
      <c r="AS104" s="141">
        <f t="shared" si="55"/>
        <v>-0.32840976637415387</v>
      </c>
      <c r="AT104" s="141">
        <f t="shared" si="55"/>
        <v>-0.42360539861802715</v>
      </c>
      <c r="AU104" s="141">
        <f t="shared" si="55"/>
        <v>-0.29712796959255172</v>
      </c>
      <c r="AV104" s="141">
        <f t="shared" si="55"/>
        <v>-0.34483919919719441</v>
      </c>
      <c r="AW104" s="141">
        <f t="shared" si="55"/>
        <v>-0.35669335836678706</v>
      </c>
      <c r="AX104" s="141">
        <f t="shared" si="55"/>
        <v>-0.37965855813859595</v>
      </c>
    </row>
    <row r="105" spans="24:50" ht="16.2">
      <c r="X105" s="284" t="s">
        <v>106</v>
      </c>
      <c r="Y105" s="285"/>
      <c r="Z105" s="420">
        <f t="shared" si="50"/>
        <v>5065.9112154062859</v>
      </c>
      <c r="AA105" s="425"/>
      <c r="AB105" s="425"/>
      <c r="AC105" s="425"/>
      <c r="AD105" s="425"/>
      <c r="AE105" s="425"/>
      <c r="AF105" s="425"/>
      <c r="AG105" s="425"/>
      <c r="AH105" s="425"/>
      <c r="AI105" s="425"/>
      <c r="AJ105" s="425"/>
      <c r="AK105" s="425"/>
      <c r="AL105" s="425"/>
      <c r="AM105" s="425"/>
      <c r="AN105" s="425"/>
      <c r="AO105" s="425"/>
      <c r="AP105" s="293">
        <f t="shared" ref="AP105:AX105" si="56">AP$21/$Z105-1</f>
        <v>0</v>
      </c>
      <c r="AQ105" s="293">
        <f t="shared" si="56"/>
        <v>3.5541594452933589E-2</v>
      </c>
      <c r="AR105" s="293">
        <f t="shared" si="56"/>
        <v>-6.1065824403668478E-2</v>
      </c>
      <c r="AS105" s="293">
        <f t="shared" si="56"/>
        <v>-0.16931600859399154</v>
      </c>
      <c r="AT105" s="293">
        <f t="shared" si="56"/>
        <v>-0.51110503803839535</v>
      </c>
      <c r="AU105" s="293">
        <f t="shared" si="56"/>
        <v>-0.51232827639332279</v>
      </c>
      <c r="AV105" s="293">
        <f t="shared" si="56"/>
        <v>-0.54566761738071889</v>
      </c>
      <c r="AW105" s="293">
        <f t="shared" si="56"/>
        <v>-0.54571384975690518</v>
      </c>
      <c r="AX105" s="293">
        <f t="shared" si="56"/>
        <v>-0.5720784826308285</v>
      </c>
    </row>
    <row r="106" spans="24:50" ht="16.2">
      <c r="X106" s="284"/>
      <c r="Y106" s="279" t="s">
        <v>107</v>
      </c>
      <c r="Z106" s="66">
        <f t="shared" si="50"/>
        <v>930.2399999999999</v>
      </c>
      <c r="AA106" s="424"/>
      <c r="AB106" s="424"/>
      <c r="AC106" s="424"/>
      <c r="AD106" s="424"/>
      <c r="AE106" s="424"/>
      <c r="AF106" s="424"/>
      <c r="AG106" s="424"/>
      <c r="AH106" s="424"/>
      <c r="AI106" s="424"/>
      <c r="AJ106" s="424"/>
      <c r="AK106" s="424"/>
      <c r="AL106" s="424"/>
      <c r="AM106" s="424"/>
      <c r="AN106" s="424"/>
      <c r="AO106" s="424"/>
      <c r="AP106" s="199">
        <f>AP22/$Z106-1</f>
        <v>0</v>
      </c>
      <c r="AQ106" s="199">
        <f t="shared" ref="AQ106:AX106" si="57">AQ22/$Z106-1</f>
        <v>0.40122549019607878</v>
      </c>
      <c r="AR106" s="199">
        <f t="shared" si="57"/>
        <v>0.22941176470588243</v>
      </c>
      <c r="AS106" s="199">
        <f t="shared" si="57"/>
        <v>0.32107843137254921</v>
      </c>
      <c r="AT106" s="199">
        <f t="shared" si="57"/>
        <v>-0.75</v>
      </c>
      <c r="AU106" s="199">
        <f t="shared" si="57"/>
        <v>-0.79656862745098034</v>
      </c>
      <c r="AV106" s="199">
        <f t="shared" si="57"/>
        <v>-0.85784313725490191</v>
      </c>
      <c r="AW106" s="199">
        <f t="shared" si="57"/>
        <v>-0.86764705882352944</v>
      </c>
      <c r="AX106" s="199">
        <f t="shared" si="57"/>
        <v>-0.90024509803921571</v>
      </c>
    </row>
    <row r="107" spans="24:50">
      <c r="X107" s="284"/>
      <c r="Y107" s="291" t="s">
        <v>163</v>
      </c>
      <c r="Z107" s="66">
        <f t="shared" si="50"/>
        <v>1104.0456401673639</v>
      </c>
      <c r="AA107" s="424"/>
      <c r="AB107" s="424"/>
      <c r="AC107" s="424"/>
      <c r="AD107" s="424"/>
      <c r="AE107" s="424"/>
      <c r="AF107" s="424"/>
      <c r="AG107" s="424"/>
      <c r="AH107" s="424"/>
      <c r="AI107" s="424"/>
      <c r="AJ107" s="424"/>
      <c r="AK107" s="424"/>
      <c r="AL107" s="424"/>
      <c r="AM107" s="424"/>
      <c r="AN107" s="424"/>
      <c r="AO107" s="424"/>
      <c r="AP107" s="199">
        <f t="shared" ref="AP107:AX110" si="58">AP23/$Z107-1</f>
        <v>0</v>
      </c>
      <c r="AQ107" s="199">
        <f t="shared" si="58"/>
        <v>-5.7224894604820942E-2</v>
      </c>
      <c r="AR107" s="199">
        <f t="shared" si="58"/>
        <v>-5.8730107983074431E-2</v>
      </c>
      <c r="AS107" s="199">
        <f t="shared" si="58"/>
        <v>-0.43621895929443333</v>
      </c>
      <c r="AT107" s="199">
        <f t="shared" si="58"/>
        <v>-0.79348679827634916</v>
      </c>
      <c r="AU107" s="199">
        <f t="shared" si="58"/>
        <v>-0.7339490422194207</v>
      </c>
      <c r="AV107" s="199">
        <f t="shared" si="58"/>
        <v>-0.83478943862107935</v>
      </c>
      <c r="AW107" s="199">
        <f t="shared" si="58"/>
        <v>-0.83478943862107935</v>
      </c>
      <c r="AX107" s="199">
        <f t="shared" si="58"/>
        <v>-0.8554407587934445</v>
      </c>
    </row>
    <row r="108" spans="24:50">
      <c r="X108" s="284"/>
      <c r="Y108" s="453" t="s">
        <v>186</v>
      </c>
      <c r="Z108" s="66">
        <f t="shared" si="50"/>
        <v>1251.9688621343194</v>
      </c>
      <c r="AA108" s="424"/>
      <c r="AB108" s="424"/>
      <c r="AC108" s="424"/>
      <c r="AD108" s="424"/>
      <c r="AE108" s="424"/>
      <c r="AF108" s="424"/>
      <c r="AG108" s="424"/>
      <c r="AH108" s="424"/>
      <c r="AI108" s="424"/>
      <c r="AJ108" s="424"/>
      <c r="AK108" s="424"/>
      <c r="AL108" s="424"/>
      <c r="AM108" s="424"/>
      <c r="AN108" s="424"/>
      <c r="AO108" s="424"/>
      <c r="AP108" s="199">
        <f t="shared" si="58"/>
        <v>0</v>
      </c>
      <c r="AQ108" s="199">
        <f t="shared" si="58"/>
        <v>-0.17267344585558941</v>
      </c>
      <c r="AR108" s="199">
        <f t="shared" si="58"/>
        <v>-0.3641109193938824</v>
      </c>
      <c r="AS108" s="199">
        <f t="shared" si="58"/>
        <v>-0.50115096971444817</v>
      </c>
      <c r="AT108" s="199">
        <f t="shared" si="58"/>
        <v>-0.67226588478494764</v>
      </c>
      <c r="AU108" s="199">
        <f t="shared" si="58"/>
        <v>-0.60569169303023629</v>
      </c>
      <c r="AV108" s="199">
        <f t="shared" si="58"/>
        <v>-0.68496113848043505</v>
      </c>
      <c r="AW108" s="199">
        <f t="shared" si="58"/>
        <v>-0.71597268380501233</v>
      </c>
      <c r="AX108" s="199">
        <f t="shared" si="58"/>
        <v>-0.71939520452072114</v>
      </c>
    </row>
    <row r="109" spans="24:50">
      <c r="X109" s="284"/>
      <c r="Y109" s="403" t="s">
        <v>154</v>
      </c>
      <c r="Z109" s="66">
        <f t="shared" si="50"/>
        <v>899.41802510460252</v>
      </c>
      <c r="AA109" s="423"/>
      <c r="AB109" s="423"/>
      <c r="AC109" s="423"/>
      <c r="AD109" s="423"/>
      <c r="AE109" s="423"/>
      <c r="AF109" s="423"/>
      <c r="AG109" s="423"/>
      <c r="AH109" s="423"/>
      <c r="AI109" s="423"/>
      <c r="AJ109" s="423"/>
      <c r="AK109" s="423"/>
      <c r="AL109" s="423"/>
      <c r="AM109" s="423"/>
      <c r="AN109" s="423"/>
      <c r="AO109" s="423"/>
      <c r="AP109" s="199">
        <f t="shared" si="58"/>
        <v>0</v>
      </c>
      <c r="AQ109" s="199">
        <f t="shared" si="58"/>
        <v>7.5074113475554149E-2</v>
      </c>
      <c r="AR109" s="199">
        <f t="shared" si="58"/>
        <v>-2.1641691707034116E-2</v>
      </c>
      <c r="AS109" s="199">
        <f t="shared" si="58"/>
        <v>-7.928524380814217E-2</v>
      </c>
      <c r="AT109" s="199">
        <f t="shared" si="58"/>
        <v>-0.20932721404396026</v>
      </c>
      <c r="AU109" s="199">
        <f t="shared" si="58"/>
        <v>-0.30819114329383046</v>
      </c>
      <c r="AV109" s="199">
        <f t="shared" si="58"/>
        <v>-0.21439715913369728</v>
      </c>
      <c r="AW109" s="199">
        <f t="shared" si="58"/>
        <v>-0.20070830739140655</v>
      </c>
      <c r="AX109" s="199">
        <f t="shared" si="58"/>
        <v>-0.28537639039001439</v>
      </c>
    </row>
    <row r="110" spans="24:50">
      <c r="X110" s="409"/>
      <c r="Y110" s="291" t="s">
        <v>164</v>
      </c>
      <c r="Z110" s="66">
        <f t="shared" si="50"/>
        <v>880.23868799999991</v>
      </c>
      <c r="AA110" s="423"/>
      <c r="AB110" s="423"/>
      <c r="AC110" s="423"/>
      <c r="AD110" s="423"/>
      <c r="AE110" s="423"/>
      <c r="AF110" s="423"/>
      <c r="AG110" s="423"/>
      <c r="AH110" s="423"/>
      <c r="AI110" s="423"/>
      <c r="AJ110" s="423"/>
      <c r="AK110" s="423"/>
      <c r="AL110" s="423"/>
      <c r="AM110" s="423"/>
      <c r="AN110" s="423"/>
      <c r="AO110" s="423"/>
      <c r="AP110" s="199">
        <f t="shared" si="58"/>
        <v>0</v>
      </c>
      <c r="AQ110" s="199">
        <f t="shared" si="58"/>
        <v>2.1189961602778196E-2</v>
      </c>
      <c r="AR110" s="199">
        <f t="shared" si="58"/>
        <v>1.9766384092402056E-2</v>
      </c>
      <c r="AS110" s="199">
        <f t="shared" si="58"/>
        <v>2.7176446941173271E-2</v>
      </c>
      <c r="AT110" s="199">
        <f t="shared" si="58"/>
        <v>1.6406368178173203E-2</v>
      </c>
      <c r="AU110" s="199">
        <f t="shared" si="58"/>
        <v>-9.766114710922591E-3</v>
      </c>
      <c r="AV110" s="199">
        <f t="shared" si="58"/>
        <v>6.5034905623235773E-3</v>
      </c>
      <c r="AW110" s="199">
        <f t="shared" si="58"/>
        <v>4.6719037189149271E-2</v>
      </c>
      <c r="AX110" s="199">
        <f t="shared" si="58"/>
        <v>4.6719037189149271E-2</v>
      </c>
    </row>
    <row r="111" spans="24:50">
      <c r="X111" s="404" t="s">
        <v>155</v>
      </c>
      <c r="Y111" s="405"/>
      <c r="Z111" s="406">
        <f t="shared" si="50"/>
        <v>1249.8727115608001</v>
      </c>
      <c r="AA111" s="426"/>
      <c r="AB111" s="426"/>
      <c r="AC111" s="426"/>
      <c r="AD111" s="426"/>
      <c r="AE111" s="426"/>
      <c r="AF111" s="426"/>
      <c r="AG111" s="426"/>
      <c r="AH111" s="426"/>
      <c r="AI111" s="426"/>
      <c r="AJ111" s="426"/>
      <c r="AK111" s="426"/>
      <c r="AL111" s="426"/>
      <c r="AM111" s="426"/>
      <c r="AN111" s="426"/>
      <c r="AO111" s="426"/>
      <c r="AP111" s="442">
        <f t="shared" ref="AP111:AX111" si="59">AP$27/$Z111-1</f>
        <v>0</v>
      </c>
      <c r="AQ111" s="442">
        <f t="shared" si="59"/>
        <v>-0.12516391962418638</v>
      </c>
      <c r="AR111" s="442">
        <f t="shared" si="59"/>
        <v>-3.1807443197591434E-2</v>
      </c>
      <c r="AS111" s="442">
        <f t="shared" si="59"/>
        <v>-6.1376696190131641E-2</v>
      </c>
      <c r="AT111" s="442">
        <f t="shared" si="59"/>
        <v>-6.6564629559466737E-2</v>
      </c>
      <c r="AU111" s="442">
        <f t="shared" si="59"/>
        <v>9.5680751233295558E-2</v>
      </c>
      <c r="AV111" s="442">
        <f t="shared" si="59"/>
        <v>0.249167178757699</v>
      </c>
      <c r="AW111" s="442">
        <f t="shared" si="59"/>
        <v>4.5600946155313071E-3</v>
      </c>
      <c r="AX111" s="442">
        <f t="shared" si="59"/>
        <v>8.887677367915825E-2</v>
      </c>
    </row>
    <row r="112" spans="24:50" ht="16.2">
      <c r="X112" s="404"/>
      <c r="Y112" s="407" t="s">
        <v>180</v>
      </c>
      <c r="Z112" s="41">
        <f t="shared" si="50"/>
        <v>1018.24</v>
      </c>
      <c r="AA112" s="423"/>
      <c r="AB112" s="423"/>
      <c r="AC112" s="423"/>
      <c r="AD112" s="423"/>
      <c r="AE112" s="423"/>
      <c r="AF112" s="423"/>
      <c r="AG112" s="423"/>
      <c r="AH112" s="423"/>
      <c r="AI112" s="423"/>
      <c r="AJ112" s="423"/>
      <c r="AK112" s="423"/>
      <c r="AL112" s="423"/>
      <c r="AM112" s="423"/>
      <c r="AN112" s="423"/>
      <c r="AO112" s="423"/>
      <c r="AP112" s="141">
        <f t="shared" ref="AP112:AX112" si="60">AP$28/$Z112-1</f>
        <v>0</v>
      </c>
      <c r="AQ112" s="141">
        <f t="shared" si="60"/>
        <v>-0.19932432432432434</v>
      </c>
      <c r="AR112" s="141">
        <f t="shared" si="60"/>
        <v>-0.16385135135135143</v>
      </c>
      <c r="AS112" s="141">
        <f t="shared" si="60"/>
        <v>-0.10135135135135143</v>
      </c>
      <c r="AT112" s="141">
        <f t="shared" si="60"/>
        <v>-5.5743243243243201E-2</v>
      </c>
      <c r="AU112" s="141">
        <f t="shared" si="60"/>
        <v>0.1317567567567568</v>
      </c>
      <c r="AV112" s="141">
        <f t="shared" si="60"/>
        <v>0.33783783783783772</v>
      </c>
      <c r="AW112" s="141">
        <f t="shared" si="60"/>
        <v>3.8851351351351315E-2</v>
      </c>
      <c r="AX112" s="141">
        <f t="shared" si="60"/>
        <v>0.20777027027027017</v>
      </c>
    </row>
    <row r="113" spans="2:50" ht="14.4" thickBot="1">
      <c r="X113" s="485"/>
      <c r="Y113" s="454" t="s">
        <v>186</v>
      </c>
      <c r="Z113" s="42">
        <f t="shared" si="50"/>
        <v>231.63271156080009</v>
      </c>
      <c r="AA113" s="427"/>
      <c r="AB113" s="427"/>
      <c r="AC113" s="427"/>
      <c r="AD113" s="427"/>
      <c r="AE113" s="427"/>
      <c r="AF113" s="427"/>
      <c r="AG113" s="427"/>
      <c r="AH113" s="427"/>
      <c r="AI113" s="427"/>
      <c r="AJ113" s="427"/>
      <c r="AK113" s="427"/>
      <c r="AL113" s="427"/>
      <c r="AM113" s="427"/>
      <c r="AN113" s="427"/>
      <c r="AO113" s="427"/>
      <c r="AP113" s="202">
        <f t="shared" ref="AP113:AX113" si="61">AP$29/$Z113-1</f>
        <v>0</v>
      </c>
      <c r="AQ113" s="202">
        <f t="shared" si="61"/>
        <v>0.2008396485810211</v>
      </c>
      <c r="AR113" s="202">
        <f t="shared" si="61"/>
        <v>0.54864765803793825</v>
      </c>
      <c r="AS113" s="202">
        <f t="shared" si="61"/>
        <v>0.11434888504184482</v>
      </c>
      <c r="AT113" s="202">
        <f t="shared" si="61"/>
        <v>-0.11413463091369758</v>
      </c>
      <c r="AU113" s="202">
        <f t="shared" si="61"/>
        <v>-6.2906659053817982E-2</v>
      </c>
      <c r="AV113" s="202">
        <f t="shared" si="61"/>
        <v>-0.14062237770596664</v>
      </c>
      <c r="AW113" s="202">
        <f t="shared" si="61"/>
        <v>-0.14618169406968262</v>
      </c>
      <c r="AX113" s="202">
        <f t="shared" si="61"/>
        <v>-0.43377010617294298</v>
      </c>
    </row>
    <row r="114" spans="2:50" ht="14.4" thickTop="1">
      <c r="B114" s="1" t="s">
        <v>83</v>
      </c>
      <c r="X114" s="410"/>
      <c r="Y114" s="287"/>
      <c r="Z114" s="421">
        <f>AP30</f>
        <v>27102.894107266591</v>
      </c>
      <c r="AA114" s="428"/>
      <c r="AB114" s="428"/>
      <c r="AC114" s="428"/>
      <c r="AD114" s="428"/>
      <c r="AE114" s="428"/>
      <c r="AF114" s="428"/>
      <c r="AG114" s="428"/>
      <c r="AH114" s="428"/>
      <c r="AI114" s="428"/>
      <c r="AJ114" s="428"/>
      <c r="AK114" s="428"/>
      <c r="AL114" s="428"/>
      <c r="AM114" s="428"/>
      <c r="AN114" s="428"/>
      <c r="AO114" s="428"/>
      <c r="AP114" s="204">
        <f t="shared" ref="AP114:AX114" si="62">AP$30/$Z114-1</f>
        <v>0</v>
      </c>
      <c r="AQ114" s="204">
        <f t="shared" si="62"/>
        <v>8.1132601716707553E-2</v>
      </c>
      <c r="AR114" s="204">
        <f t="shared" si="62"/>
        <v>0.10709501398421883</v>
      </c>
      <c r="AS114" s="204">
        <f t="shared" si="62"/>
        <v>0.1120046893188491</v>
      </c>
      <c r="AT114" s="204">
        <f t="shared" si="62"/>
        <v>4.5467644120632311E-2</v>
      </c>
      <c r="AU114" s="204">
        <f t="shared" si="62"/>
        <v>0.14634708669874774</v>
      </c>
      <c r="AV114" s="204">
        <f t="shared" si="62"/>
        <v>0.22912631007248496</v>
      </c>
      <c r="AW114" s="204">
        <f t="shared" si="62"/>
        <v>0.32526008195968314</v>
      </c>
      <c r="AX114" s="204">
        <f t="shared" si="62"/>
        <v>0.42911968194050631</v>
      </c>
    </row>
    <row r="116" spans="2:50">
      <c r="X116" s="272" t="s">
        <v>110</v>
      </c>
    </row>
    <row r="117" spans="2:50">
      <c r="X117" s="273"/>
      <c r="Y117" s="274"/>
      <c r="Z117" s="231"/>
      <c r="AA117" s="232">
        <v>1990</v>
      </c>
      <c r="AB117" s="232">
        <f>AA117+1</f>
        <v>1991</v>
      </c>
      <c r="AC117" s="232">
        <f>AB117+1</f>
        <v>1992</v>
      </c>
      <c r="AD117" s="232">
        <f>AC117+1</f>
        <v>1993</v>
      </c>
      <c r="AE117" s="232">
        <f>AD117+1</f>
        <v>1994</v>
      </c>
      <c r="AF117" s="232">
        <f>AE117+1</f>
        <v>1995</v>
      </c>
      <c r="AG117" s="232">
        <f t="shared" ref="AG117:AP117" si="63">AF117+1</f>
        <v>1996</v>
      </c>
      <c r="AH117" s="232">
        <f t="shared" si="63"/>
        <v>1997</v>
      </c>
      <c r="AI117" s="232">
        <f t="shared" si="63"/>
        <v>1998</v>
      </c>
      <c r="AJ117" s="232">
        <f t="shared" si="63"/>
        <v>1999</v>
      </c>
      <c r="AK117" s="232">
        <f t="shared" si="63"/>
        <v>2000</v>
      </c>
      <c r="AL117" s="232">
        <f t="shared" si="63"/>
        <v>2001</v>
      </c>
      <c r="AM117" s="232">
        <f t="shared" si="63"/>
        <v>2002</v>
      </c>
      <c r="AN117" s="232">
        <f t="shared" si="63"/>
        <v>2003</v>
      </c>
      <c r="AO117" s="232">
        <f t="shared" si="63"/>
        <v>2004</v>
      </c>
      <c r="AP117" s="232">
        <f t="shared" si="63"/>
        <v>2005</v>
      </c>
      <c r="AQ117" s="232">
        <f>AP117+1</f>
        <v>2006</v>
      </c>
      <c r="AR117" s="232">
        <f>AQ117+1</f>
        <v>2007</v>
      </c>
      <c r="AS117" s="233">
        <v>2008</v>
      </c>
      <c r="AT117" s="233">
        <v>2009</v>
      </c>
      <c r="AU117" s="233">
        <v>2010</v>
      </c>
      <c r="AV117" s="233">
        <v>2011</v>
      </c>
      <c r="AW117" s="233">
        <v>2012</v>
      </c>
      <c r="AX117" s="233">
        <v>2013</v>
      </c>
    </row>
    <row r="118" spans="2:50">
      <c r="X118" s="275" t="s">
        <v>81</v>
      </c>
      <c r="Y118" s="276"/>
      <c r="Z118" s="198"/>
      <c r="AA118" s="412"/>
      <c r="AB118" s="190">
        <f t="shared" ref="AB118:AX118" si="64">AB6/AA6-1</f>
        <v>8.8957878753559427E-2</v>
      </c>
      <c r="AC118" s="190">
        <f t="shared" si="64"/>
        <v>2.4066786394288942E-2</v>
      </c>
      <c r="AD118" s="190">
        <f t="shared" si="64"/>
        <v>2.0326324085803149E-2</v>
      </c>
      <c r="AE118" s="190">
        <f t="shared" si="64"/>
        <v>0.16113399563742803</v>
      </c>
      <c r="AF118" s="190">
        <f t="shared" si="64"/>
        <v>0.19774136277960142</v>
      </c>
      <c r="AG118" s="190">
        <f t="shared" si="64"/>
        <v>-2.4408704206366205E-2</v>
      </c>
      <c r="AH118" s="190">
        <f t="shared" si="64"/>
        <v>-6.5710855926708334E-3</v>
      </c>
      <c r="AI118" s="190">
        <f t="shared" si="64"/>
        <v>-2.844821620625082E-2</v>
      </c>
      <c r="AJ118" s="190">
        <f t="shared" si="64"/>
        <v>2.6328386525124037E-2</v>
      </c>
      <c r="AK118" s="190">
        <f t="shared" si="64"/>
        <v>-6.2354661391444521E-2</v>
      </c>
      <c r="AL118" s="190">
        <f t="shared" si="64"/>
        <v>-0.1485844359585643</v>
      </c>
      <c r="AM118" s="190">
        <f t="shared" si="64"/>
        <v>-0.16625503052899582</v>
      </c>
      <c r="AN118" s="190">
        <f t="shared" si="64"/>
        <v>-1.0733406465910367E-3</v>
      </c>
      <c r="AO118" s="190">
        <f t="shared" si="64"/>
        <v>-0.23584305071513301</v>
      </c>
      <c r="AP118" s="190">
        <f t="shared" si="64"/>
        <v>2.7725443850866727E-2</v>
      </c>
      <c r="AQ118" s="190">
        <f t="shared" si="64"/>
        <v>0.1432823187952692</v>
      </c>
      <c r="AR118" s="190">
        <f t="shared" si="64"/>
        <v>0.14125672928258615</v>
      </c>
      <c r="AS118" s="190">
        <f t="shared" si="64"/>
        <v>0.15363262370556274</v>
      </c>
      <c r="AT118" s="190">
        <f t="shared" si="64"/>
        <v>8.5133199391566494E-2</v>
      </c>
      <c r="AU118" s="190">
        <f t="shared" si="64"/>
        <v>0.1123590164312458</v>
      </c>
      <c r="AV118" s="190">
        <f t="shared" si="64"/>
        <v>0.11744234049278002</v>
      </c>
      <c r="AW118" s="190">
        <f t="shared" si="64"/>
        <v>0.12507116893839876</v>
      </c>
      <c r="AX118" s="190">
        <f t="shared" si="64"/>
        <v>0.10321005490888058</v>
      </c>
    </row>
    <row r="119" spans="2:50">
      <c r="X119" s="277"/>
      <c r="Y119" s="448" t="s">
        <v>126</v>
      </c>
      <c r="Z119" s="38"/>
      <c r="AA119" s="413"/>
      <c r="AB119" s="141">
        <f t="shared" ref="AB119:AW127" si="65">IF(ISTEXT(AA7),"―",AB7/AA7-1)</f>
        <v>8.9202866941598291E-2</v>
      </c>
      <c r="AC119" s="141">
        <f t="shared" si="65"/>
        <v>1.3285222778508521E-2</v>
      </c>
      <c r="AD119" s="141">
        <f t="shared" si="65"/>
        <v>-4.4788461248029154E-2</v>
      </c>
      <c r="AE119" s="141">
        <f t="shared" si="65"/>
        <v>9.6716646644477544E-2</v>
      </c>
      <c r="AF119" s="141">
        <f t="shared" si="65"/>
        <v>0.16523688204446851</v>
      </c>
      <c r="AG119" s="141">
        <f t="shared" si="65"/>
        <v>-8.0689655172413777E-2</v>
      </c>
      <c r="AH119" s="141">
        <f t="shared" si="65"/>
        <v>-5.7764441110277676E-2</v>
      </c>
      <c r="AI119" s="141">
        <f t="shared" si="65"/>
        <v>-6.2101910828025408E-2</v>
      </c>
      <c r="AJ119" s="141">
        <f t="shared" si="65"/>
        <v>2.292020373514414E-2</v>
      </c>
      <c r="AK119" s="141">
        <f t="shared" si="65"/>
        <v>-0.1203319502074689</v>
      </c>
      <c r="AL119" s="141">
        <f t="shared" si="65"/>
        <v>-0.24716981132075477</v>
      </c>
      <c r="AM119" s="141">
        <f t="shared" si="65"/>
        <v>-0.34711779448621549</v>
      </c>
      <c r="AN119" s="141">
        <f t="shared" si="65"/>
        <v>-0.17600767754318614</v>
      </c>
      <c r="AO119" s="141">
        <f t="shared" si="65"/>
        <v>-0.79734451432564646</v>
      </c>
      <c r="AP119" s="141">
        <f t="shared" si="65"/>
        <v>-0.54482758620689653</v>
      </c>
      <c r="AQ119" s="141">
        <f t="shared" si="65"/>
        <v>0.41792929292929282</v>
      </c>
      <c r="AR119" s="141">
        <f t="shared" si="65"/>
        <v>-0.66874443455031174</v>
      </c>
      <c r="AS119" s="141">
        <f t="shared" si="65"/>
        <v>1.155913978494624</v>
      </c>
      <c r="AT119" s="141">
        <f t="shared" si="65"/>
        <v>-0.91521197007481292</v>
      </c>
      <c r="AU119" s="141">
        <f t="shared" si="65"/>
        <v>5.8823529411764719E-2</v>
      </c>
      <c r="AV119" s="141">
        <f t="shared" si="65"/>
        <v>-0.69444444444444442</v>
      </c>
      <c r="AW119" s="141">
        <f t="shared" si="65"/>
        <v>9.0909090909090828E-2</v>
      </c>
      <c r="AX119" s="141">
        <f>IF(ISTEXT(AW7),"―",AX7/AW7-1)</f>
        <v>-8.333333333333337E-2</v>
      </c>
    </row>
    <row r="120" spans="2:50">
      <c r="X120" s="277"/>
      <c r="Y120" s="449" t="s">
        <v>161</v>
      </c>
      <c r="Z120" s="38"/>
      <c r="AA120" s="413"/>
      <c r="AB120" s="141" t="s">
        <v>165</v>
      </c>
      <c r="AC120" s="141" t="str">
        <f>IF(ISTEXT(AB8),"―",AC8/AB8-1)</f>
        <v>―</v>
      </c>
      <c r="AD120" s="141">
        <f t="shared" si="65"/>
        <v>5.5</v>
      </c>
      <c r="AE120" s="141">
        <f t="shared" si="65"/>
        <v>0.71794871794871784</v>
      </c>
      <c r="AF120" s="141">
        <f t="shared" si="65"/>
        <v>0.10447761194029836</v>
      </c>
      <c r="AG120" s="141">
        <f t="shared" si="65"/>
        <v>-4.7072321591310917E-2</v>
      </c>
      <c r="AH120" s="141">
        <f t="shared" si="65"/>
        <v>-0.19577614498179829</v>
      </c>
      <c r="AI120" s="141">
        <f t="shared" si="65"/>
        <v>-0.28210735400649645</v>
      </c>
      <c r="AJ120" s="141">
        <f t="shared" si="65"/>
        <v>-0.38892697385938757</v>
      </c>
      <c r="AK120" s="141">
        <f t="shared" si="65"/>
        <v>0.57129684476983522</v>
      </c>
      <c r="AL120" s="141">
        <f t="shared" si="65"/>
        <v>0.47602821808980389</v>
      </c>
      <c r="AM120" s="141">
        <f t="shared" si="65"/>
        <v>-5.9330053207493849E-2</v>
      </c>
      <c r="AN120" s="141">
        <f t="shared" si="65"/>
        <v>0.26699020236689264</v>
      </c>
      <c r="AO120" s="141">
        <f t="shared" si="65"/>
        <v>8.7641482726836362E-2</v>
      </c>
      <c r="AP120" s="141">
        <f t="shared" si="65"/>
        <v>-0.20607395180371946</v>
      </c>
      <c r="AQ120" s="141">
        <f t="shared" si="65"/>
        <v>-0.18496983790804711</v>
      </c>
      <c r="AR120" s="141">
        <f t="shared" si="65"/>
        <v>-2.7696490040057808E-2</v>
      </c>
      <c r="AS120" s="141">
        <f t="shared" si="65"/>
        <v>-0.13999169772042164</v>
      </c>
      <c r="AT120" s="141">
        <f t="shared" si="65"/>
        <v>-0.23813186759208771</v>
      </c>
      <c r="AU120" s="141">
        <f t="shared" si="65"/>
        <v>-0.45430811531748061</v>
      </c>
      <c r="AV120" s="141">
        <f t="shared" si="65"/>
        <v>0.18342522724050458</v>
      </c>
      <c r="AW120" s="141">
        <f t="shared" si="65"/>
        <v>-0.20548307667527688</v>
      </c>
      <c r="AX120" s="141">
        <f t="shared" ref="AX120:AX127" si="66">IF(ISTEXT(AW8),"―",AX8/AW8-1)</f>
        <v>8.9481852608793488E-2</v>
      </c>
    </row>
    <row r="121" spans="2:50">
      <c r="X121" s="277"/>
      <c r="Y121" s="291" t="s">
        <v>163</v>
      </c>
      <c r="Z121" s="38"/>
      <c r="AA121" s="413"/>
      <c r="AB121" s="141" t="str">
        <f t="shared" si="65"/>
        <v>―</v>
      </c>
      <c r="AC121" s="141" t="str">
        <f t="shared" si="65"/>
        <v>―</v>
      </c>
      <c r="AD121" s="141" t="str">
        <f t="shared" si="65"/>
        <v>―</v>
      </c>
      <c r="AE121" s="141" t="str">
        <f t="shared" si="65"/>
        <v>―</v>
      </c>
      <c r="AF121" s="141" t="str">
        <f t="shared" si="65"/>
        <v>―</v>
      </c>
      <c r="AG121" s="141" t="str">
        <f t="shared" si="65"/>
        <v>―</v>
      </c>
      <c r="AH121" s="141" t="str">
        <f t="shared" si="65"/>
        <v>―</v>
      </c>
      <c r="AI121" s="141" t="str">
        <f t="shared" si="65"/>
        <v>―</v>
      </c>
      <c r="AJ121" s="141" t="str">
        <f t="shared" si="65"/>
        <v>―</v>
      </c>
      <c r="AK121" s="141" t="str">
        <f t="shared" si="65"/>
        <v>―</v>
      </c>
      <c r="AL121" s="141" t="str">
        <f t="shared" si="65"/>
        <v>―</v>
      </c>
      <c r="AM121" s="141" t="str">
        <f t="shared" si="65"/>
        <v>―</v>
      </c>
      <c r="AN121" s="141" t="str">
        <f t="shared" si="65"/>
        <v>―</v>
      </c>
      <c r="AO121" s="141" t="str">
        <f t="shared" si="65"/>
        <v>―</v>
      </c>
      <c r="AP121" s="141" t="str">
        <f t="shared" si="65"/>
        <v>―</v>
      </c>
      <c r="AQ121" s="141" t="str">
        <f t="shared" si="65"/>
        <v>―</v>
      </c>
      <c r="AR121" s="141" t="str">
        <f t="shared" si="65"/>
        <v>―</v>
      </c>
      <c r="AS121" s="141" t="str">
        <f t="shared" si="65"/>
        <v>―</v>
      </c>
      <c r="AT121" s="141" t="str">
        <f t="shared" si="65"/>
        <v>―</v>
      </c>
      <c r="AU121" s="141" t="str">
        <f t="shared" si="65"/>
        <v>―</v>
      </c>
      <c r="AV121" s="141" t="str">
        <f t="shared" si="65"/>
        <v>―</v>
      </c>
      <c r="AW121" s="141">
        <f>IF(ISTEXT(AV9),"―",AW9/AV9-1)</f>
        <v>0.28571428571428581</v>
      </c>
      <c r="AX121" s="141">
        <f t="shared" si="66"/>
        <v>0</v>
      </c>
    </row>
    <row r="122" spans="2:50">
      <c r="X122" s="277"/>
      <c r="Y122" s="451" t="s">
        <v>186</v>
      </c>
      <c r="Z122" s="38"/>
      <c r="AA122" s="413"/>
      <c r="AB122" s="141" t="s">
        <v>165</v>
      </c>
      <c r="AC122" s="141" t="str">
        <f t="shared" si="65"/>
        <v>―</v>
      </c>
      <c r="AD122" s="141">
        <f t="shared" si="65"/>
        <v>5.4999999999999982</v>
      </c>
      <c r="AE122" s="141">
        <f t="shared" si="65"/>
        <v>0.71794871794871806</v>
      </c>
      <c r="AF122" s="141">
        <f t="shared" si="65"/>
        <v>0.10393477641391735</v>
      </c>
      <c r="AG122" s="141">
        <f t="shared" si="65"/>
        <v>-2.4043071025382834E-2</v>
      </c>
      <c r="AH122" s="141">
        <f t="shared" si="65"/>
        <v>0.116984557701032</v>
      </c>
      <c r="AI122" s="141">
        <f t="shared" si="65"/>
        <v>-7.6050060547600995E-2</v>
      </c>
      <c r="AJ122" s="141">
        <f t="shared" si="65"/>
        <v>1.5496363464666763E-2</v>
      </c>
      <c r="AK122" s="141">
        <f t="shared" si="65"/>
        <v>2.7019681284962793E-2</v>
      </c>
      <c r="AL122" s="141">
        <f t="shared" si="65"/>
        <v>-0.2230582141159837</v>
      </c>
      <c r="AM122" s="141">
        <f t="shared" si="65"/>
        <v>-2.5716109983103808E-2</v>
      </c>
      <c r="AN122" s="141">
        <f t="shared" si="65"/>
        <v>-3.4455047395419713E-2</v>
      </c>
      <c r="AO122" s="141">
        <f t="shared" si="65"/>
        <v>0.13387289907364175</v>
      </c>
      <c r="AP122" s="141">
        <f t="shared" si="65"/>
        <v>-3.7581003558299519E-2</v>
      </c>
      <c r="AQ122" s="141">
        <f t="shared" si="65"/>
        <v>8.1949360682272987E-2</v>
      </c>
      <c r="AR122" s="141">
        <f t="shared" si="65"/>
        <v>8.2617866086698966E-2</v>
      </c>
      <c r="AS122" s="141">
        <f t="shared" si="65"/>
        <v>-0.10833248591525546</v>
      </c>
      <c r="AT122" s="141">
        <f t="shared" si="65"/>
        <v>-0.35830305357765235</v>
      </c>
      <c r="AU122" s="141">
        <f t="shared" si="65"/>
        <v>0.10413501794784996</v>
      </c>
      <c r="AV122" s="141">
        <f t="shared" si="65"/>
        <v>-0.13384962894232677</v>
      </c>
      <c r="AW122" s="141">
        <f t="shared" si="65"/>
        <v>-0.14747010917833481</v>
      </c>
      <c r="AX122" s="141">
        <f t="shared" si="66"/>
        <v>-0.10004749274905944</v>
      </c>
    </row>
    <row r="123" spans="2:50">
      <c r="X123" s="277"/>
      <c r="Y123" s="448" t="s">
        <v>101</v>
      </c>
      <c r="Z123" s="38"/>
      <c r="AA123" s="414"/>
      <c r="AB123" s="141" t="str">
        <f t="shared" si="65"/>
        <v>―</v>
      </c>
      <c r="AC123" s="141" t="str">
        <f t="shared" si="65"/>
        <v>―</v>
      </c>
      <c r="AD123" s="141">
        <f t="shared" si="65"/>
        <v>16.100467883684871</v>
      </c>
      <c r="AE123" s="141">
        <f t="shared" si="65"/>
        <v>4.1734382059830661</v>
      </c>
      <c r="AF123" s="141">
        <f t="shared" si="65"/>
        <v>1.4973503138201494</v>
      </c>
      <c r="AG123" s="141">
        <f t="shared" si="65"/>
        <v>0.43609755384344639</v>
      </c>
      <c r="AH123" s="141">
        <f t="shared" si="65"/>
        <v>0.31189305917068655</v>
      </c>
      <c r="AI123" s="141">
        <f t="shared" si="65"/>
        <v>0.22012092950986983</v>
      </c>
      <c r="AJ123" s="141">
        <f t="shared" si="65"/>
        <v>0.18395888695144857</v>
      </c>
      <c r="AK123" s="141">
        <f t="shared" si="65"/>
        <v>0.18109990174245083</v>
      </c>
      <c r="AL123" s="141">
        <f t="shared" si="65"/>
        <v>0.2038738769623718</v>
      </c>
      <c r="AM123" s="141">
        <f t="shared" si="65"/>
        <v>0.24032174276346852</v>
      </c>
      <c r="AN123" s="141">
        <f t="shared" si="65"/>
        <v>0.25000382734253002</v>
      </c>
      <c r="AO123" s="141">
        <f t="shared" si="65"/>
        <v>0.26922175295078521</v>
      </c>
      <c r="AP123" s="141">
        <f t="shared" si="65"/>
        <v>0.25265901347647612</v>
      </c>
      <c r="AQ123" s="141">
        <f t="shared" si="65"/>
        <v>0.22184791938758419</v>
      </c>
      <c r="AR123" s="141">
        <f t="shared" si="65"/>
        <v>0.24032915588130854</v>
      </c>
      <c r="AS123" s="141">
        <f t="shared" si="65"/>
        <v>0.16381116411944019</v>
      </c>
      <c r="AT123" s="141">
        <f t="shared" si="65"/>
        <v>0.14706826514462401</v>
      </c>
      <c r="AU123" s="141">
        <f t="shared" si="65"/>
        <v>0.13737901719479528</v>
      </c>
      <c r="AV123" s="141">
        <f t="shared" si="65"/>
        <v>0.12843736805266159</v>
      </c>
      <c r="AW123" s="141">
        <f t="shared" si="65"/>
        <v>0.13835038314092696</v>
      </c>
      <c r="AX123" s="141">
        <f t="shared" si="66"/>
        <v>0.11163990914385136</v>
      </c>
    </row>
    <row r="124" spans="2:50">
      <c r="X124" s="277"/>
      <c r="Y124" s="448" t="s">
        <v>102</v>
      </c>
      <c r="Z124" s="38"/>
      <c r="AA124" s="414"/>
      <c r="AB124" s="141" t="s">
        <v>165</v>
      </c>
      <c r="AC124" s="141" t="str">
        <f t="shared" si="65"/>
        <v>―</v>
      </c>
      <c r="AD124" s="141">
        <f t="shared" si="65"/>
        <v>5.5000000000000009</v>
      </c>
      <c r="AE124" s="141">
        <f t="shared" si="65"/>
        <v>0.71794871794871762</v>
      </c>
      <c r="AF124" s="141">
        <f t="shared" si="65"/>
        <v>0.10447761194029859</v>
      </c>
      <c r="AG124" s="141">
        <f t="shared" si="65"/>
        <v>-8.953185798644947E-2</v>
      </c>
      <c r="AH124" s="141">
        <f t="shared" si="65"/>
        <v>3.5490707026912149E-2</v>
      </c>
      <c r="AI124" s="141">
        <f t="shared" si="65"/>
        <v>-3.7717952771380903E-2</v>
      </c>
      <c r="AJ124" s="141">
        <f t="shared" si="65"/>
        <v>9.52380952380949E-3</v>
      </c>
      <c r="AK124" s="141">
        <f t="shared" si="65"/>
        <v>6.509433962264155E-2</v>
      </c>
      <c r="AL124" s="141">
        <f t="shared" si="65"/>
        <v>-6.7862415116622388E-2</v>
      </c>
      <c r="AM124" s="141">
        <f t="shared" si="65"/>
        <v>8.7705683923791966E-2</v>
      </c>
      <c r="AN124" s="141">
        <f t="shared" si="65"/>
        <v>0.48676489858912952</v>
      </c>
      <c r="AO124" s="141">
        <f t="shared" si="65"/>
        <v>0.23458454142258778</v>
      </c>
      <c r="AP124" s="141">
        <f t="shared" si="65"/>
        <v>4.0633223282092956E-2</v>
      </c>
      <c r="AQ124" s="141">
        <f t="shared" si="65"/>
        <v>0.27375144452081135</v>
      </c>
      <c r="AR124" s="141">
        <f t="shared" si="65"/>
        <v>0.19634766835015549</v>
      </c>
      <c r="AS124" s="141">
        <f t="shared" si="65"/>
        <v>5.6099514151654484E-2</v>
      </c>
      <c r="AT124" s="141">
        <f t="shared" si="65"/>
        <v>6.7115054904587135E-2</v>
      </c>
      <c r="AU124" s="141">
        <f t="shared" si="65"/>
        <v>8.7347385091633312E-2</v>
      </c>
      <c r="AV124" s="141">
        <f t="shared" si="65"/>
        <v>9.9646519996059446E-2</v>
      </c>
      <c r="AW124" s="141">
        <f t="shared" si="65"/>
        <v>8.1728757924741435E-2</v>
      </c>
      <c r="AX124" s="141">
        <f t="shared" si="66"/>
        <v>7.1261119489900882E-2</v>
      </c>
    </row>
    <row r="125" spans="2:50">
      <c r="X125" s="277"/>
      <c r="Y125" s="450" t="s">
        <v>103</v>
      </c>
      <c r="Z125" s="38"/>
      <c r="AA125" s="414"/>
      <c r="AB125" s="141" t="str">
        <f t="shared" si="65"/>
        <v>―</v>
      </c>
      <c r="AC125" s="141" t="str">
        <f t="shared" si="65"/>
        <v>―</v>
      </c>
      <c r="AD125" s="141" t="str">
        <f t="shared" si="65"/>
        <v>―</v>
      </c>
      <c r="AE125" s="141" t="str">
        <f t="shared" si="65"/>
        <v>―</v>
      </c>
      <c r="AF125" s="141" t="str">
        <f t="shared" si="65"/>
        <v>―</v>
      </c>
      <c r="AG125" s="141" t="str">
        <f t="shared" si="65"/>
        <v>―</v>
      </c>
      <c r="AH125" s="141">
        <f t="shared" si="65"/>
        <v>1.7182817999999997</v>
      </c>
      <c r="AI125" s="141">
        <f t="shared" si="65"/>
        <v>1.7182818000000002</v>
      </c>
      <c r="AJ125" s="141">
        <f t="shared" si="65"/>
        <v>1.0797923390741531</v>
      </c>
      <c r="AK125" s="141">
        <f t="shared" si="65"/>
        <v>0.22816309917468436</v>
      </c>
      <c r="AL125" s="141">
        <f t="shared" si="65"/>
        <v>0.15707128131691794</v>
      </c>
      <c r="AM125" s="141">
        <f t="shared" si="65"/>
        <v>0.11759114145145921</v>
      </c>
      <c r="AN125" s="141">
        <f t="shared" si="65"/>
        <v>9.2809198115533231E-2</v>
      </c>
      <c r="AO125" s="141">
        <f t="shared" si="65"/>
        <v>7.0296732906155235E-2</v>
      </c>
      <c r="AP125" s="141">
        <f t="shared" si="65"/>
        <v>4.8308242876796248E-2</v>
      </c>
      <c r="AQ125" s="141">
        <f t="shared" si="65"/>
        <v>1.6604056018197921E-2</v>
      </c>
      <c r="AR125" s="141">
        <f t="shared" si="65"/>
        <v>3.4255317767166726E-2</v>
      </c>
      <c r="AS125" s="141">
        <f t="shared" si="65"/>
        <v>1.6940410993071753E-2</v>
      </c>
      <c r="AT125" s="141">
        <f t="shared" si="65"/>
        <v>3.0140914942443864E-2</v>
      </c>
      <c r="AU125" s="141">
        <f t="shared" si="65"/>
        <v>2.5965502143083352E-2</v>
      </c>
      <c r="AV125" s="141">
        <f t="shared" si="65"/>
        <v>1.4729305786087776E-2</v>
      </c>
      <c r="AW125" s="141">
        <f t="shared" si="65"/>
        <v>2.513377401093142E-2</v>
      </c>
      <c r="AX125" s="141">
        <f t="shared" si="66"/>
        <v>2.1027249913547541E-2</v>
      </c>
    </row>
    <row r="126" spans="2:50">
      <c r="X126" s="277"/>
      <c r="Y126" s="450" t="s">
        <v>104</v>
      </c>
      <c r="Z126" s="38"/>
      <c r="AA126" s="414"/>
      <c r="AB126" s="141" t="str">
        <f t="shared" si="65"/>
        <v>―</v>
      </c>
      <c r="AC126" s="141" t="str">
        <f t="shared" si="65"/>
        <v>―</v>
      </c>
      <c r="AD126" s="141">
        <f t="shared" si="65"/>
        <v>6.4999999999999991</v>
      </c>
      <c r="AE126" s="141">
        <f t="shared" si="65"/>
        <v>0.8786324786324784</v>
      </c>
      <c r="AF126" s="141">
        <f t="shared" si="65"/>
        <v>0.41401273885350331</v>
      </c>
      <c r="AG126" s="141">
        <f t="shared" si="65"/>
        <v>0.5261904761904761</v>
      </c>
      <c r="AH126" s="141">
        <f t="shared" si="65"/>
        <v>0.2708580343213729</v>
      </c>
      <c r="AI126" s="141">
        <f t="shared" si="65"/>
        <v>8.0896614372345299E-2</v>
      </c>
      <c r="AJ126" s="141">
        <f t="shared" si="65"/>
        <v>-1.7943942215963182E-2</v>
      </c>
      <c r="AK126" s="141">
        <f t="shared" si="65"/>
        <v>8.385138776479284E-3</v>
      </c>
      <c r="AL126" s="141">
        <f t="shared" si="65"/>
        <v>-5.3730996829431055E-2</v>
      </c>
      <c r="AM126" s="141">
        <f t="shared" si="65"/>
        <v>-8.9748451437487997E-4</v>
      </c>
      <c r="AN126" s="141">
        <f t="shared" si="65"/>
        <v>-3.8179051998932567E-2</v>
      </c>
      <c r="AO126" s="141">
        <f t="shared" si="65"/>
        <v>-0.17428642357373003</v>
      </c>
      <c r="AP126" s="141">
        <f t="shared" si="65"/>
        <v>-0.27624828077917951</v>
      </c>
      <c r="AQ126" s="141">
        <f t="shared" si="65"/>
        <v>-0.33786675850399461</v>
      </c>
      <c r="AR126" s="141">
        <f t="shared" si="65"/>
        <v>-0.20409165806186214</v>
      </c>
      <c r="AS126" s="141">
        <f t="shared" si="65"/>
        <v>4.1013220990495647E-2</v>
      </c>
      <c r="AT126" s="141">
        <f t="shared" si="65"/>
        <v>-9.190433385469976E-2</v>
      </c>
      <c r="AU126" s="141">
        <f t="shared" si="65"/>
        <v>-0.21069434631853812</v>
      </c>
      <c r="AV126" s="141">
        <f t="shared" si="65"/>
        <v>-4.9974734570373713E-2</v>
      </c>
      <c r="AW126" s="141">
        <f t="shared" si="65"/>
        <v>-0.1163192541914948</v>
      </c>
      <c r="AX126" s="141">
        <f t="shared" si="66"/>
        <v>-0.12629035303744385</v>
      </c>
    </row>
    <row r="127" spans="2:50">
      <c r="X127" s="277"/>
      <c r="Y127" s="452" t="s">
        <v>162</v>
      </c>
      <c r="Z127" s="38"/>
      <c r="AA127" s="414"/>
      <c r="AB127" s="141" t="str">
        <f t="shared" si="65"/>
        <v>―</v>
      </c>
      <c r="AC127" s="141" t="str">
        <f t="shared" si="65"/>
        <v>―</v>
      </c>
      <c r="AD127" s="141" t="str">
        <f t="shared" si="65"/>
        <v>―</v>
      </c>
      <c r="AE127" s="141" t="str">
        <f t="shared" si="65"/>
        <v>―</v>
      </c>
      <c r="AF127" s="141" t="str">
        <f t="shared" si="65"/>
        <v>―</v>
      </c>
      <c r="AG127" s="141" t="str">
        <f t="shared" si="65"/>
        <v>―</v>
      </c>
      <c r="AH127" s="141" t="str">
        <f t="shared" si="65"/>
        <v>―</v>
      </c>
      <c r="AI127" s="141" t="str">
        <f t="shared" si="65"/>
        <v>―</v>
      </c>
      <c r="AJ127" s="141" t="str">
        <f t="shared" si="65"/>
        <v>―</v>
      </c>
      <c r="AK127" s="141" t="str">
        <f t="shared" si="65"/>
        <v>―</v>
      </c>
      <c r="AL127" s="141" t="str">
        <f t="shared" si="65"/>
        <v>―</v>
      </c>
      <c r="AM127" s="141" t="str">
        <f t="shared" si="65"/>
        <v>―</v>
      </c>
      <c r="AN127" s="141" t="str">
        <f t="shared" si="65"/>
        <v>―</v>
      </c>
      <c r="AO127" s="141">
        <f t="shared" si="65"/>
        <v>0.84090909090909105</v>
      </c>
      <c r="AP127" s="141">
        <f t="shared" si="65"/>
        <v>0.33333333333333348</v>
      </c>
      <c r="AQ127" s="141">
        <f t="shared" si="65"/>
        <v>0.37962962962962976</v>
      </c>
      <c r="AR127" s="141">
        <f t="shared" si="65"/>
        <v>0.9731543624161072</v>
      </c>
      <c r="AS127" s="141">
        <f t="shared" si="65"/>
        <v>0.45918367346938771</v>
      </c>
      <c r="AT127" s="141">
        <f t="shared" si="65"/>
        <v>1.9435688539664837</v>
      </c>
      <c r="AU127" s="141">
        <f t="shared" si="65"/>
        <v>0.1850453649243522</v>
      </c>
      <c r="AV127" s="141">
        <f t="shared" si="65"/>
        <v>4.7195263686383715E-2</v>
      </c>
      <c r="AW127" s="141">
        <f t="shared" si="65"/>
        <v>0.5632801536471812</v>
      </c>
      <c r="AX127" s="141">
        <f t="shared" si="66"/>
        <v>0.17944606348100178</v>
      </c>
    </row>
    <row r="128" spans="2:50">
      <c r="X128" s="280" t="s">
        <v>82</v>
      </c>
      <c r="Y128" s="281"/>
      <c r="Z128" s="200"/>
      <c r="AA128" s="415"/>
      <c r="AB128" s="201">
        <f t="shared" ref="AB128:AX128" si="67">AB16/AA16-1</f>
        <v>0.14790778038390218</v>
      </c>
      <c r="AC128" s="201">
        <f t="shared" si="67"/>
        <v>1.4651490103247067E-2</v>
      </c>
      <c r="AD128" s="201">
        <f t="shared" si="67"/>
        <v>0.43652242290877252</v>
      </c>
      <c r="AE128" s="201">
        <f t="shared" si="67"/>
        <v>0.22850703901942016</v>
      </c>
      <c r="AF128" s="201">
        <f t="shared" si="67"/>
        <v>0.30799137732973358</v>
      </c>
      <c r="AG128" s="201">
        <f t="shared" si="67"/>
        <v>-8.5634249680459962E-2</v>
      </c>
      <c r="AH128" s="201">
        <f t="shared" si="67"/>
        <v>0.10825585022010431</v>
      </c>
      <c r="AI128" s="201">
        <f t="shared" si="67"/>
        <v>-0.15743530057981592</v>
      </c>
      <c r="AJ128" s="201">
        <f t="shared" si="67"/>
        <v>-0.18444890840060035</v>
      </c>
      <c r="AK128" s="201">
        <f t="shared" si="67"/>
        <v>-7.8686174478577509E-2</v>
      </c>
      <c r="AL128" s="201">
        <f t="shared" si="67"/>
        <v>-0.17908384232403474</v>
      </c>
      <c r="AM128" s="201">
        <f t="shared" si="67"/>
        <v>-5.9128052667353548E-2</v>
      </c>
      <c r="AN128" s="201">
        <f t="shared" si="67"/>
        <v>-3.4550867781589667E-2</v>
      </c>
      <c r="AO128" s="201">
        <f t="shared" si="67"/>
        <v>4.1361264778897233E-2</v>
      </c>
      <c r="AP128" s="201">
        <f t="shared" si="67"/>
        <v>-7.339902089128425E-2</v>
      </c>
      <c r="AQ128" s="201">
        <f t="shared" si="67"/>
        <v>4.370025693412094E-2</v>
      </c>
      <c r="AR128" s="201">
        <f t="shared" si="67"/>
        <v>-0.11621764682641789</v>
      </c>
      <c r="AS128" s="201">
        <f t="shared" si="67"/>
        <v>-0.24625127917426037</v>
      </c>
      <c r="AT128" s="201">
        <f t="shared" si="67"/>
        <v>-0.30241781787680388</v>
      </c>
      <c r="AU128" s="201">
        <f t="shared" si="67"/>
        <v>5.1815124511947808E-2</v>
      </c>
      <c r="AV128" s="201">
        <f t="shared" si="67"/>
        <v>-0.12009826404676138</v>
      </c>
      <c r="AW128" s="201">
        <f t="shared" si="67"/>
        <v>-8.8153935757015578E-2</v>
      </c>
      <c r="AX128" s="201">
        <f t="shared" si="67"/>
        <v>-4.7341439191287304E-2</v>
      </c>
    </row>
    <row r="129" spans="2:56">
      <c r="X129" s="282"/>
      <c r="Y129" s="278" t="s">
        <v>105</v>
      </c>
      <c r="Z129" s="38"/>
      <c r="AA129" s="414"/>
      <c r="AB129" s="199">
        <f t="shared" ref="AB129:AB138" si="68">AB17/AA17-1</f>
        <v>0.15789473684210509</v>
      </c>
      <c r="AC129" s="199">
        <f t="shared" ref="AC129:AX132" si="69">AC17/AB17-1</f>
        <v>2.2727272727273151E-2</v>
      </c>
      <c r="AD129" s="199">
        <f t="shared" si="69"/>
        <v>0.44444444444444398</v>
      </c>
      <c r="AE129" s="199">
        <f t="shared" si="69"/>
        <v>0.23076923076923062</v>
      </c>
      <c r="AF129" s="199">
        <f t="shared" si="69"/>
        <v>0.3125</v>
      </c>
      <c r="AG129" s="199">
        <f t="shared" si="69"/>
        <v>0.31975764999234424</v>
      </c>
      <c r="AH129" s="199">
        <f t="shared" si="69"/>
        <v>0.3965162915575593</v>
      </c>
      <c r="AI129" s="199">
        <f t="shared" si="69"/>
        <v>-2.3438519872304386E-2</v>
      </c>
      <c r="AJ129" s="199">
        <f t="shared" si="69"/>
        <v>-4.6081445654287512E-2</v>
      </c>
      <c r="AK129" s="199">
        <f t="shared" si="69"/>
        <v>5.8193374061497272E-2</v>
      </c>
      <c r="AL129" s="199">
        <f t="shared" si="69"/>
        <v>-0.19943417124145224</v>
      </c>
      <c r="AM129" s="199">
        <f t="shared" si="69"/>
        <v>-5.4633057736901192E-2</v>
      </c>
      <c r="AN129" s="199">
        <f t="shared" si="69"/>
        <v>-3.6364316028581922E-2</v>
      </c>
      <c r="AO129" s="199">
        <f t="shared" si="69"/>
        <v>-0.10362146051900678</v>
      </c>
      <c r="AP129" s="199">
        <f t="shared" si="69"/>
        <v>-4.1840195131473523E-2</v>
      </c>
      <c r="AQ129" s="199">
        <f t="shared" si="69"/>
        <v>4.8711922098564564E-2</v>
      </c>
      <c r="AR129" s="199">
        <f t="shared" si="69"/>
        <v>-0.1048687691979836</v>
      </c>
      <c r="AS129" s="199">
        <f t="shared" si="69"/>
        <v>-0.33565482845833583</v>
      </c>
      <c r="AT129" s="199">
        <f t="shared" si="69"/>
        <v>-0.29318819900086623</v>
      </c>
      <c r="AU129" s="199">
        <f t="shared" si="69"/>
        <v>-0.45843634318303683</v>
      </c>
      <c r="AV129" s="199">
        <f t="shared" si="69"/>
        <v>-0.16892098610373085</v>
      </c>
      <c r="AW129" s="199">
        <f t="shared" si="69"/>
        <v>-0.28492128844756603</v>
      </c>
      <c r="AX129" s="199">
        <f t="shared" si="69"/>
        <v>-0.24947164494540341</v>
      </c>
    </row>
    <row r="130" spans="2:56">
      <c r="X130" s="282"/>
      <c r="Y130" s="291" t="s">
        <v>163</v>
      </c>
      <c r="Z130" s="38"/>
      <c r="AA130" s="414"/>
      <c r="AB130" s="199">
        <f t="shared" si="68"/>
        <v>-0.16076246334310862</v>
      </c>
      <c r="AC130" s="199">
        <f t="shared" ref="AC130:AQ130" si="70">AC18/AB18-1</f>
        <v>-0.32972255223984903</v>
      </c>
      <c r="AD130" s="199">
        <f t="shared" si="70"/>
        <v>-7.8928161818371367E-2</v>
      </c>
      <c r="AE130" s="199">
        <f t="shared" si="70"/>
        <v>-2.3205795788996397E-3</v>
      </c>
      <c r="AF130" s="199">
        <f t="shared" si="70"/>
        <v>-1.6395302660690891E-2</v>
      </c>
      <c r="AG130" s="199">
        <f t="shared" si="70"/>
        <v>-5.5309284862866903E-2</v>
      </c>
      <c r="AH130" s="199">
        <f t="shared" si="70"/>
        <v>-9.78311431561808E-2</v>
      </c>
      <c r="AI130" s="199">
        <f t="shared" si="70"/>
        <v>-0.16884958359612712</v>
      </c>
      <c r="AJ130" s="199">
        <f t="shared" si="70"/>
        <v>-0.41045751633986938</v>
      </c>
      <c r="AK130" s="199">
        <f t="shared" si="70"/>
        <v>-0.38930437070164225</v>
      </c>
      <c r="AL130" s="199">
        <f t="shared" si="70"/>
        <v>-0.13342031274680133</v>
      </c>
      <c r="AM130" s="199">
        <f t="shared" si="70"/>
        <v>-4.6028701226834112E-2</v>
      </c>
      <c r="AN130" s="199">
        <f t="shared" si="70"/>
        <v>1.463729138436598E-2</v>
      </c>
      <c r="AO130" s="199">
        <f t="shared" si="70"/>
        <v>-1.8775366467552068E-2</v>
      </c>
      <c r="AP130" s="199">
        <f t="shared" si="70"/>
        <v>1.0212002865248593E-3</v>
      </c>
      <c r="AQ130" s="199">
        <f t="shared" si="70"/>
        <v>2.6002619241936031E-3</v>
      </c>
      <c r="AR130" s="199">
        <f t="shared" si="69"/>
        <v>-8.8493598716222754E-3</v>
      </c>
      <c r="AS130" s="199">
        <f t="shared" si="69"/>
        <v>-1.5128593040849569E-3</v>
      </c>
      <c r="AT130" s="199">
        <f t="shared" si="69"/>
        <v>-0.24861036399497927</v>
      </c>
      <c r="AU130" s="199">
        <f t="shared" si="69"/>
        <v>-5.8310464145090113E-2</v>
      </c>
      <c r="AV130" s="199">
        <f t="shared" si="69"/>
        <v>-2.0444807182208313E-3</v>
      </c>
      <c r="AW130" s="199">
        <f t="shared" si="69"/>
        <v>-0.12966451942129054</v>
      </c>
      <c r="AX130" s="199">
        <f t="shared" si="69"/>
        <v>-0.27701408007269401</v>
      </c>
    </row>
    <row r="131" spans="2:56">
      <c r="X131" s="282"/>
      <c r="Y131" s="453" t="s">
        <v>186</v>
      </c>
      <c r="Z131" s="38"/>
      <c r="AA131" s="414"/>
      <c r="AB131" s="199">
        <f t="shared" si="68"/>
        <v>0.15789473684210531</v>
      </c>
      <c r="AC131" s="199">
        <f t="shared" si="69"/>
        <v>2.2727272727272485E-2</v>
      </c>
      <c r="AD131" s="199">
        <f t="shared" si="69"/>
        <v>0.44444444444444464</v>
      </c>
      <c r="AE131" s="199">
        <f t="shared" si="69"/>
        <v>0.23076923076923084</v>
      </c>
      <c r="AF131" s="199">
        <f t="shared" si="69"/>
        <v>0.30407751217684864</v>
      </c>
      <c r="AG131" s="199">
        <f t="shared" si="69"/>
        <v>0.17628241555004398</v>
      </c>
      <c r="AH131" s="199">
        <f t="shared" si="69"/>
        <v>0.26459086097746987</v>
      </c>
      <c r="AI131" s="199">
        <f t="shared" si="69"/>
        <v>1.5016002336223577E-2</v>
      </c>
      <c r="AJ131" s="199">
        <f t="shared" si="69"/>
        <v>7.4174802862885469E-2</v>
      </c>
      <c r="AK131" s="199">
        <f t="shared" si="69"/>
        <v>6.8752211462321799E-2</v>
      </c>
      <c r="AL131" s="199">
        <f t="shared" si="69"/>
        <v>-0.23462217883362801</v>
      </c>
      <c r="AM131" s="199">
        <f t="shared" si="69"/>
        <v>-9.8062467146398102E-4</v>
      </c>
      <c r="AN131" s="199">
        <f t="shared" si="69"/>
        <v>-1.3722347263214973E-2</v>
      </c>
      <c r="AO131" s="199">
        <f t="shared" si="69"/>
        <v>5.7644247271662286E-2</v>
      </c>
      <c r="AP131" s="199">
        <f t="shared" si="69"/>
        <v>-0.15704356422416044</v>
      </c>
      <c r="AQ131" s="199">
        <f t="shared" si="69"/>
        <v>6.2694655579278669E-2</v>
      </c>
      <c r="AR131" s="199">
        <f t="shared" si="69"/>
        <v>-0.10433670793332295</v>
      </c>
      <c r="AS131" s="199">
        <f t="shared" si="69"/>
        <v>-0.24122810829630947</v>
      </c>
      <c r="AT131" s="199">
        <f t="shared" si="69"/>
        <v>-0.381664061563183</v>
      </c>
      <c r="AU131" s="199">
        <f t="shared" si="69"/>
        <v>5.4508882341689935E-2</v>
      </c>
      <c r="AV131" s="199">
        <f t="shared" si="69"/>
        <v>-0.15557180461609221</v>
      </c>
      <c r="AW131" s="199">
        <f t="shared" si="69"/>
        <v>-0.12525965742069578</v>
      </c>
      <c r="AX131" s="199">
        <f t="shared" si="69"/>
        <v>-3.7983517670914457E-2</v>
      </c>
    </row>
    <row r="132" spans="2:56">
      <c r="X132" s="283"/>
      <c r="Y132" s="472" t="s">
        <v>162</v>
      </c>
      <c r="Z132" s="38"/>
      <c r="AA132" s="413"/>
      <c r="AB132" s="141">
        <f t="shared" si="68"/>
        <v>0.15789473684210531</v>
      </c>
      <c r="AC132" s="141">
        <f t="shared" si="69"/>
        <v>2.2727272727272707E-2</v>
      </c>
      <c r="AD132" s="141">
        <f t="shared" si="69"/>
        <v>0.44444444444444442</v>
      </c>
      <c r="AE132" s="141">
        <f t="shared" si="69"/>
        <v>0.23076923076923084</v>
      </c>
      <c r="AF132" s="141">
        <f t="shared" si="69"/>
        <v>0.31249999999999978</v>
      </c>
      <c r="AG132" s="141">
        <f t="shared" si="69"/>
        <v>-0.19867646428171848</v>
      </c>
      <c r="AH132" s="141">
        <f t="shared" si="69"/>
        <v>2.6915002816940703E-3</v>
      </c>
      <c r="AI132" s="141">
        <f t="shared" si="69"/>
        <v>-0.28114767973842669</v>
      </c>
      <c r="AJ132" s="141">
        <f t="shared" si="69"/>
        <v>-0.42824784444777686</v>
      </c>
      <c r="AK132" s="141">
        <f t="shared" si="69"/>
        <v>-0.3573019846349641</v>
      </c>
      <c r="AL132" s="141">
        <f t="shared" si="69"/>
        <v>-2.28556157046238E-2</v>
      </c>
      <c r="AM132" s="141">
        <f t="shared" si="69"/>
        <v>-0.17958516866954</v>
      </c>
      <c r="AN132" s="141">
        <f t="shared" si="69"/>
        <v>-8.5467408355422547E-2</v>
      </c>
      <c r="AO132" s="141">
        <f t="shared" si="69"/>
        <v>8.9025063606049226E-2</v>
      </c>
      <c r="AP132" s="141">
        <f t="shared" si="69"/>
        <v>0.12619088465036832</v>
      </c>
      <c r="AQ132" s="141">
        <f t="shared" si="69"/>
        <v>5.080057368564983E-3</v>
      </c>
      <c r="AR132" s="141">
        <f t="shared" si="69"/>
        <v>-0.14670769273501139</v>
      </c>
      <c r="AS132" s="141">
        <f t="shared" si="69"/>
        <v>-0.21692044433267843</v>
      </c>
      <c r="AT132" s="141">
        <f t="shared" si="69"/>
        <v>-0.14174660005092976</v>
      </c>
      <c r="AU132" s="141">
        <f t="shared" si="69"/>
        <v>0.21942854551765612</v>
      </c>
      <c r="AV132" s="141">
        <f t="shared" si="69"/>
        <v>-6.7880392931534028E-2</v>
      </c>
      <c r="AW132" s="141">
        <f t="shared" si="69"/>
        <v>-1.809351102060297E-2</v>
      </c>
      <c r="AX132" s="141">
        <f t="shared" si="69"/>
        <v>-3.5698682845097474E-2</v>
      </c>
    </row>
    <row r="133" spans="2:56" ht="16.2">
      <c r="X133" s="284" t="s">
        <v>106</v>
      </c>
      <c r="Y133" s="285"/>
      <c r="Z133" s="292"/>
      <c r="AA133" s="416"/>
      <c r="AB133" s="293">
        <f t="shared" si="68"/>
        <v>0.10552257582449265</v>
      </c>
      <c r="AC133" s="293">
        <f t="shared" ref="AC133:AX133" si="71">AC21/AB21-1</f>
        <v>0.10064606961838884</v>
      </c>
      <c r="AD133" s="293">
        <f t="shared" si="71"/>
        <v>4.2304064926492746E-3</v>
      </c>
      <c r="AE133" s="293">
        <f t="shared" si="71"/>
        <v>-4.3434980255246503E-2</v>
      </c>
      <c r="AF133" s="293">
        <f t="shared" si="71"/>
        <v>9.50448141033986E-2</v>
      </c>
      <c r="AG133" s="293">
        <f t="shared" si="71"/>
        <v>3.4939182679158742E-2</v>
      </c>
      <c r="AH133" s="293">
        <f t="shared" si="71"/>
        <v>-0.14755137946247876</v>
      </c>
      <c r="AI133" s="293">
        <f t="shared" si="71"/>
        <v>-8.8655500632454198E-2</v>
      </c>
      <c r="AJ133" s="293">
        <f t="shared" si="71"/>
        <v>-0.30594847084461185</v>
      </c>
      <c r="AK133" s="293">
        <f t="shared" si="71"/>
        <v>-0.23368361599428111</v>
      </c>
      <c r="AL133" s="293">
        <f t="shared" si="71"/>
        <v>-0.13725092423249652</v>
      </c>
      <c r="AM133" s="293">
        <f t="shared" si="71"/>
        <v>-5.4471363604966516E-2</v>
      </c>
      <c r="AN133" s="293">
        <f t="shared" si="71"/>
        <v>-5.737134565317048E-2</v>
      </c>
      <c r="AO133" s="293">
        <f t="shared" si="71"/>
        <v>-2.7292638758744325E-2</v>
      </c>
      <c r="AP133" s="293">
        <f t="shared" si="71"/>
        <v>-3.7037105581278928E-2</v>
      </c>
      <c r="AQ133" s="293">
        <f t="shared" si="71"/>
        <v>3.5541594452933589E-2</v>
      </c>
      <c r="AR133" s="293">
        <f t="shared" si="71"/>
        <v>-9.3291683669779468E-2</v>
      </c>
      <c r="AS133" s="293">
        <f t="shared" si="71"/>
        <v>-0.11529049320371332</v>
      </c>
      <c r="AT133" s="293">
        <f t="shared" si="71"/>
        <v>-0.41145493711260128</v>
      </c>
      <c r="AU133" s="293">
        <f t="shared" si="71"/>
        <v>-2.5020473723421643E-3</v>
      </c>
      <c r="AV133" s="293">
        <f t="shared" si="71"/>
        <v>-6.8364310197909672E-2</v>
      </c>
      <c r="AW133" s="293">
        <f t="shared" si="71"/>
        <v>-1.0175892794539454E-4</v>
      </c>
      <c r="AX133" s="293">
        <f t="shared" si="71"/>
        <v>-5.8035299689007114E-2</v>
      </c>
    </row>
    <row r="134" spans="2:56" ht="16.2">
      <c r="X134" s="284"/>
      <c r="Y134" s="279" t="s">
        <v>107</v>
      </c>
      <c r="Z134" s="38"/>
      <c r="AA134" s="414"/>
      <c r="AB134" s="199">
        <f t="shared" si="68"/>
        <v>0.11764705882352966</v>
      </c>
      <c r="AC134" s="199">
        <f t="shared" ref="AC134:BD137" si="72">AC22/AB22-1</f>
        <v>0.10526315789473673</v>
      </c>
      <c r="AD134" s="199">
        <f t="shared" si="72"/>
        <v>0</v>
      </c>
      <c r="AE134" s="199">
        <f t="shared" si="72"/>
        <v>-4.7619047619047672E-2</v>
      </c>
      <c r="AF134" s="199">
        <f t="shared" si="72"/>
        <v>0.10000000000000009</v>
      </c>
      <c r="AG134" s="199">
        <f t="shared" si="72"/>
        <v>-0.11167512690355341</v>
      </c>
      <c r="AH134" s="199">
        <f t="shared" si="72"/>
        <v>-0.38285714285714278</v>
      </c>
      <c r="AI134" s="199">
        <f t="shared" si="72"/>
        <v>-0.18518518518518523</v>
      </c>
      <c r="AJ134" s="199">
        <f t="shared" si="72"/>
        <v>-0.27272727272727271</v>
      </c>
      <c r="AK134" s="199">
        <f t="shared" si="72"/>
        <v>-0.4375</v>
      </c>
      <c r="AL134" s="199">
        <f t="shared" si="72"/>
        <v>-8.3333333333333259E-2</v>
      </c>
      <c r="AM134" s="199">
        <f t="shared" si="72"/>
        <v>9.0909090909090828E-2</v>
      </c>
      <c r="AN134" s="199">
        <f t="shared" si="72"/>
        <v>-5.5555555555555469E-2</v>
      </c>
      <c r="AO134" s="199">
        <f t="shared" si="72"/>
        <v>-5.8823529411764719E-2</v>
      </c>
      <c r="AP134" s="199">
        <f t="shared" si="72"/>
        <v>0.27499999999999991</v>
      </c>
      <c r="AQ134" s="199">
        <f t="shared" si="72"/>
        <v>0.40122549019607878</v>
      </c>
      <c r="AR134" s="199">
        <f t="shared" si="72"/>
        <v>-0.12261675704040598</v>
      </c>
      <c r="AS134" s="199">
        <f t="shared" si="72"/>
        <v>7.4561403508772051E-2</v>
      </c>
      <c r="AT134" s="199">
        <f t="shared" si="72"/>
        <v>-0.81076066790352508</v>
      </c>
      <c r="AU134" s="199">
        <f t="shared" si="72"/>
        <v>-0.18627450980392135</v>
      </c>
      <c r="AV134" s="199">
        <f t="shared" si="72"/>
        <v>-0.30120481927710852</v>
      </c>
      <c r="AW134" s="199">
        <f t="shared" si="72"/>
        <v>-6.8965517241379226E-2</v>
      </c>
      <c r="AX134" s="199">
        <f t="shared" si="72"/>
        <v>-0.24629629629629635</v>
      </c>
      <c r="AY134" s="199">
        <f t="shared" si="72"/>
        <v>-1</v>
      </c>
      <c r="AZ134" s="199" t="e">
        <f t="shared" si="72"/>
        <v>#DIV/0!</v>
      </c>
      <c r="BA134" s="199" t="e">
        <f t="shared" si="72"/>
        <v>#DIV/0!</v>
      </c>
      <c r="BB134" s="199" t="e">
        <f t="shared" si="72"/>
        <v>#DIV/0!</v>
      </c>
      <c r="BC134" s="199" t="e">
        <f t="shared" si="72"/>
        <v>#DIV/0!</v>
      </c>
      <c r="BD134" s="199" t="e">
        <f t="shared" si="72"/>
        <v>#DIV/0!</v>
      </c>
    </row>
    <row r="135" spans="2:56">
      <c r="X135" s="284"/>
      <c r="Y135" s="291" t="s">
        <v>163</v>
      </c>
      <c r="Z135" s="38"/>
      <c r="AA135" s="414"/>
      <c r="AB135" s="199">
        <f t="shared" si="68"/>
        <v>-0.13720109760878085</v>
      </c>
      <c r="AC135" s="199">
        <f t="shared" ref="AC135:AQ135" si="73">AC23/AB23-1</f>
        <v>-0.15356656065424812</v>
      </c>
      <c r="AD135" s="199">
        <f t="shared" si="73"/>
        <v>5.0187869028448739E-2</v>
      </c>
      <c r="AE135" s="199">
        <f t="shared" si="73"/>
        <v>-2.8622540250447193E-2</v>
      </c>
      <c r="AF135" s="199">
        <f t="shared" si="73"/>
        <v>4.4198895027624197E-2</v>
      </c>
      <c r="AG135" s="199">
        <f t="shared" si="73"/>
        <v>0.20000000000000018</v>
      </c>
      <c r="AH135" s="199">
        <f t="shared" si="73"/>
        <v>0.33333333333333326</v>
      </c>
      <c r="AI135" s="199">
        <f t="shared" si="73"/>
        <v>1.125</v>
      </c>
      <c r="AJ135" s="199">
        <f t="shared" si="73"/>
        <v>0.58823529411764697</v>
      </c>
      <c r="AK135" s="199">
        <f t="shared" si="73"/>
        <v>0.59259259259259256</v>
      </c>
      <c r="AL135" s="199">
        <f t="shared" si="73"/>
        <v>0.11627906976744207</v>
      </c>
      <c r="AM135" s="199">
        <f t="shared" si="73"/>
        <v>-2.0833333333333481E-2</v>
      </c>
      <c r="AN135" s="199">
        <f t="shared" si="73"/>
        <v>1.9827294578473875E-3</v>
      </c>
      <c r="AO135" s="199">
        <f t="shared" si="73"/>
        <v>-1.2888360227989004E-2</v>
      </c>
      <c r="AP135" s="199">
        <f t="shared" si="73"/>
        <v>4.1664378981135064E-2</v>
      </c>
      <c r="AQ135" s="199">
        <f t="shared" si="73"/>
        <v>-5.7224894604820942E-2</v>
      </c>
      <c r="AR135" s="199">
        <f t="shared" si="72"/>
        <v>-1.5965773487649493E-3</v>
      </c>
      <c r="AS135" s="199">
        <f t="shared" si="72"/>
        <v>-0.40104209697230075</v>
      </c>
      <c r="AT135" s="199">
        <f t="shared" si="72"/>
        <v>-0.63369963369963367</v>
      </c>
      <c r="AU135" s="199">
        <f t="shared" si="72"/>
        <v>0.2883</v>
      </c>
      <c r="AV135" s="199">
        <f t="shared" si="72"/>
        <v>-0.37902662423348599</v>
      </c>
      <c r="AW135" s="199">
        <f t="shared" si="72"/>
        <v>0</v>
      </c>
      <c r="AX135" s="199">
        <f t="shared" si="72"/>
        <v>-0.12500000000000011</v>
      </c>
      <c r="AY135" s="199">
        <f t="shared" si="72"/>
        <v>-1</v>
      </c>
      <c r="AZ135" s="199" t="e">
        <f t="shared" si="72"/>
        <v>#DIV/0!</v>
      </c>
      <c r="BA135" s="199" t="e">
        <f t="shared" si="72"/>
        <v>#DIV/0!</v>
      </c>
      <c r="BB135" s="199" t="e">
        <f t="shared" si="72"/>
        <v>#DIV/0!</v>
      </c>
      <c r="BC135" s="199" t="e">
        <f t="shared" si="72"/>
        <v>#DIV/0!</v>
      </c>
      <c r="BD135" s="199" t="e">
        <f t="shared" si="72"/>
        <v>#DIV/0!</v>
      </c>
    </row>
    <row r="136" spans="2:56">
      <c r="X136" s="284"/>
      <c r="Y136" s="453" t="s">
        <v>186</v>
      </c>
      <c r="Z136" s="38"/>
      <c r="AA136" s="414"/>
      <c r="AB136" s="199">
        <f t="shared" si="68"/>
        <v>0.11764705882352944</v>
      </c>
      <c r="AC136" s="199">
        <f t="shared" si="72"/>
        <v>0.10526315789473673</v>
      </c>
      <c r="AD136" s="199">
        <f t="shared" si="72"/>
        <v>0</v>
      </c>
      <c r="AE136" s="199">
        <f t="shared" si="72"/>
        <v>-4.7619047619047561E-2</v>
      </c>
      <c r="AF136" s="199">
        <f t="shared" si="72"/>
        <v>0.10000000000000009</v>
      </c>
      <c r="AG136" s="199">
        <f t="shared" si="72"/>
        <v>0.55323218451636791</v>
      </c>
      <c r="AH136" s="199">
        <f t="shared" si="72"/>
        <v>0.26606074131890844</v>
      </c>
      <c r="AI136" s="199">
        <f t="shared" si="72"/>
        <v>0.10919776656028413</v>
      </c>
      <c r="AJ136" s="199">
        <f t="shared" si="72"/>
        <v>0.20136727264798315</v>
      </c>
      <c r="AK136" s="199">
        <f t="shared" si="72"/>
        <v>6.0606996974343685E-2</v>
      </c>
      <c r="AL136" s="199">
        <f t="shared" si="72"/>
        <v>-0.14488269669564036</v>
      </c>
      <c r="AM136" s="199">
        <f t="shared" si="72"/>
        <v>8.4542240003821822E-2</v>
      </c>
      <c r="AN136" s="199">
        <f t="shared" si="72"/>
        <v>-1.8670196931115268E-2</v>
      </c>
      <c r="AO136" s="199">
        <f t="shared" si="72"/>
        <v>4.9246186340277331E-2</v>
      </c>
      <c r="AP136" s="199">
        <f t="shared" si="72"/>
        <v>-0.1294034546652052</v>
      </c>
      <c r="AQ136" s="199">
        <f t="shared" si="72"/>
        <v>-0.17267344585558941</v>
      </c>
      <c r="AR136" s="199">
        <f t="shared" si="72"/>
        <v>-0.23139287936463049</v>
      </c>
      <c r="AS136" s="199">
        <f t="shared" si="72"/>
        <v>-0.21550936240317531</v>
      </c>
      <c r="AT136" s="199">
        <f t="shared" si="72"/>
        <v>-0.3430194401150779</v>
      </c>
      <c r="AU136" s="199">
        <f t="shared" si="72"/>
        <v>0.20313476279705212</v>
      </c>
      <c r="AV136" s="199">
        <f t="shared" si="72"/>
        <v>-0.20103417566670057</v>
      </c>
      <c r="AW136" s="199">
        <f t="shared" si="72"/>
        <v>-9.843720604815398E-2</v>
      </c>
      <c r="AX136" s="199">
        <f t="shared" si="72"/>
        <v>-1.204997026891319E-2</v>
      </c>
      <c r="AY136" s="199">
        <f t="shared" si="72"/>
        <v>-1</v>
      </c>
      <c r="AZ136" s="199" t="e">
        <f t="shared" si="72"/>
        <v>#DIV/0!</v>
      </c>
      <c r="BA136" s="199" t="e">
        <f t="shared" si="72"/>
        <v>#DIV/0!</v>
      </c>
      <c r="BB136" s="199" t="e">
        <f t="shared" si="72"/>
        <v>#DIV/0!</v>
      </c>
      <c r="BC136" s="199" t="e">
        <f t="shared" si="72"/>
        <v>#DIV/0!</v>
      </c>
      <c r="BD136" s="199" t="e">
        <f t="shared" si="72"/>
        <v>#DIV/0!</v>
      </c>
    </row>
    <row r="137" spans="2:56">
      <c r="X137" s="284"/>
      <c r="Y137" s="403" t="s">
        <v>154</v>
      </c>
      <c r="Z137" s="429"/>
      <c r="AA137" s="414"/>
      <c r="AB137" s="199">
        <f t="shared" si="68"/>
        <v>0.11764705882352944</v>
      </c>
      <c r="AC137" s="199">
        <f t="shared" si="72"/>
        <v>0.10526315789473695</v>
      </c>
      <c r="AD137" s="199">
        <f t="shared" si="72"/>
        <v>0</v>
      </c>
      <c r="AE137" s="199">
        <f t="shared" si="72"/>
        <v>-4.7619047619047561E-2</v>
      </c>
      <c r="AF137" s="199">
        <f t="shared" si="72"/>
        <v>9.9999999999999645E-2</v>
      </c>
      <c r="AG137" s="199">
        <f t="shared" si="72"/>
        <v>7.0234113712374535E-2</v>
      </c>
      <c r="AH137" s="199">
        <f t="shared" si="72"/>
        <v>-0.11189123376623367</v>
      </c>
      <c r="AI137" s="199">
        <f t="shared" si="72"/>
        <v>-0.11586619750491234</v>
      </c>
      <c r="AJ137" s="199">
        <f t="shared" si="72"/>
        <v>-0.44946894525959646</v>
      </c>
      <c r="AK137" s="199">
        <f t="shared" si="72"/>
        <v>-0.40093322640727902</v>
      </c>
      <c r="AL137" s="199">
        <f t="shared" si="72"/>
        <v>-0.27019019235624042</v>
      </c>
      <c r="AM137" s="199">
        <f t="shared" si="72"/>
        <v>-0.2384438072194115</v>
      </c>
      <c r="AN137" s="199">
        <f t="shared" si="72"/>
        <v>-0.14674239412176271</v>
      </c>
      <c r="AO137" s="199">
        <f t="shared" si="72"/>
        <v>-0.14557424967713772</v>
      </c>
      <c r="AP137" s="199">
        <f t="shared" si="72"/>
        <v>-0.23713324686316484</v>
      </c>
      <c r="AQ137" s="199">
        <f t="shared" si="72"/>
        <v>7.5074113475554149E-2</v>
      </c>
      <c r="AR137" s="199">
        <f t="shared" si="72"/>
        <v>-8.9961988639016277E-2</v>
      </c>
      <c r="AS137" s="199">
        <f t="shared" si="72"/>
        <v>-5.8918651390290955E-2</v>
      </c>
      <c r="AT137" s="199">
        <f t="shared" si="72"/>
        <v>-0.14124023684998921</v>
      </c>
      <c r="AU137" s="199">
        <f t="shared" si="72"/>
        <v>-0.12503772863553053</v>
      </c>
      <c r="AV137" s="199">
        <f t="shared" si="72"/>
        <v>0.13557788867679998</v>
      </c>
      <c r="AW137" s="199">
        <f t="shared" si="72"/>
        <v>1.7424646437372404E-2</v>
      </c>
      <c r="AX137" s="199">
        <f t="shared" si="72"/>
        <v>-0.10592889151929319</v>
      </c>
      <c r="AY137" s="199">
        <f t="shared" si="72"/>
        <v>-1</v>
      </c>
      <c r="AZ137" s="199" t="e">
        <f t="shared" si="72"/>
        <v>#DIV/0!</v>
      </c>
      <c r="BA137" s="199" t="e">
        <f t="shared" si="72"/>
        <v>#DIV/0!</v>
      </c>
      <c r="BB137" s="199" t="e">
        <f t="shared" si="72"/>
        <v>#DIV/0!</v>
      </c>
      <c r="BC137" s="199" t="e">
        <f t="shared" si="72"/>
        <v>#DIV/0!</v>
      </c>
      <c r="BD137" s="199" t="e">
        <f t="shared" si="72"/>
        <v>#DIV/0!</v>
      </c>
    </row>
    <row r="138" spans="2:56">
      <c r="X138" s="409"/>
      <c r="Y138" s="291" t="s">
        <v>164</v>
      </c>
      <c r="Z138" s="38"/>
      <c r="AA138" s="413"/>
      <c r="AB138" s="199">
        <f t="shared" si="68"/>
        <v>-5.1194122204485271E-2</v>
      </c>
      <c r="AC138" s="199">
        <f t="shared" ref="AC138:BD138" si="74">AC26/AB26-1</f>
        <v>5.5890919951882445E-2</v>
      </c>
      <c r="AD138" s="199">
        <f t="shared" si="74"/>
        <v>8.6467794674832676E-2</v>
      </c>
      <c r="AE138" s="199">
        <f t="shared" si="74"/>
        <v>3.5618444105532276E-2</v>
      </c>
      <c r="AF138" s="199">
        <f t="shared" si="74"/>
        <v>1.3591760528540053E-2</v>
      </c>
      <c r="AG138" s="199">
        <f t="shared" si="74"/>
        <v>2.0385036789092092E-2</v>
      </c>
      <c r="AH138" s="199">
        <f t="shared" si="74"/>
        <v>4.4277389875184703E-3</v>
      </c>
      <c r="AI138" s="199">
        <f t="shared" si="74"/>
        <v>5.1042553593014794E-3</v>
      </c>
      <c r="AJ138" s="199">
        <f t="shared" si="74"/>
        <v>8.8611451087405868E-4</v>
      </c>
      <c r="AK138" s="199">
        <f t="shared" si="74"/>
        <v>-1.198421322727572E-2</v>
      </c>
      <c r="AL138" s="199">
        <f t="shared" si="74"/>
        <v>-8.0649394599027202E-3</v>
      </c>
      <c r="AM138" s="199">
        <f t="shared" si="74"/>
        <v>2.6338308547339651E-2</v>
      </c>
      <c r="AN138" s="199">
        <f t="shared" si="74"/>
        <v>-2.6837354420270243E-2</v>
      </c>
      <c r="AO138" s="199">
        <f t="shared" si="74"/>
        <v>5.5882037956632491E-2</v>
      </c>
      <c r="AP138" s="199">
        <f t="shared" si="74"/>
        <v>3.0468613207264905E-2</v>
      </c>
      <c r="AQ138" s="199">
        <f t="shared" si="74"/>
        <v>2.1189961602778196E-2</v>
      </c>
      <c r="AR138" s="199">
        <f t="shared" si="74"/>
        <v>-1.3940379007858494E-3</v>
      </c>
      <c r="AS138" s="199">
        <f t="shared" si="74"/>
        <v>7.2664317674742129E-3</v>
      </c>
      <c r="AT138" s="199">
        <f t="shared" si="74"/>
        <v>-1.0485130179018864E-2</v>
      </c>
      <c r="AU138" s="199">
        <f t="shared" si="74"/>
        <v>-2.5750018603295177E-2</v>
      </c>
      <c r="AV138" s="199">
        <f t="shared" si="74"/>
        <v>1.6430063154722951E-2</v>
      </c>
      <c r="AW138" s="199">
        <f t="shared" si="74"/>
        <v>3.9955695140567959E-2</v>
      </c>
      <c r="AX138" s="199">
        <f t="shared" si="74"/>
        <v>0</v>
      </c>
      <c r="AY138" s="199">
        <f t="shared" si="74"/>
        <v>-1</v>
      </c>
      <c r="AZ138" s="199" t="e">
        <f t="shared" si="74"/>
        <v>#DIV/0!</v>
      </c>
      <c r="BA138" s="199" t="e">
        <f t="shared" si="74"/>
        <v>#DIV/0!</v>
      </c>
      <c r="BB138" s="199" t="e">
        <f t="shared" si="74"/>
        <v>#DIV/0!</v>
      </c>
      <c r="BC138" s="199" t="e">
        <f t="shared" si="74"/>
        <v>#DIV/0!</v>
      </c>
      <c r="BD138" s="199" t="e">
        <f t="shared" si="74"/>
        <v>#DIV/0!</v>
      </c>
    </row>
    <row r="139" spans="2:56">
      <c r="X139" s="404" t="s">
        <v>155</v>
      </c>
      <c r="Y139" s="405"/>
      <c r="Z139" s="438"/>
      <c r="AA139" s="439"/>
      <c r="AB139" s="440">
        <f t="shared" ref="AB139:AX139" si="75">AB27/AA27-1</f>
        <v>0</v>
      </c>
      <c r="AC139" s="440">
        <f t="shared" si="75"/>
        <v>0</v>
      </c>
      <c r="AD139" s="440">
        <f t="shared" si="75"/>
        <v>0.33333333333333348</v>
      </c>
      <c r="AE139" s="440">
        <f t="shared" si="75"/>
        <v>0.75</v>
      </c>
      <c r="AF139" s="440">
        <f t="shared" si="75"/>
        <v>1.3841937945862641</v>
      </c>
      <c r="AG139" s="440">
        <f t="shared" si="75"/>
        <v>-4.2107367502491222E-2</v>
      </c>
      <c r="AH139" s="440">
        <f t="shared" si="75"/>
        <v>-0.11064149668105416</v>
      </c>
      <c r="AI139" s="440">
        <f t="shared" si="75"/>
        <v>-7.2162754049553968E-4</v>
      </c>
      <c r="AJ139" s="440">
        <f t="shared" si="75"/>
        <v>0.63673055703619363</v>
      </c>
      <c r="AK139" s="440">
        <f t="shared" si="75"/>
        <v>-0.34175603625511064</v>
      </c>
      <c r="AL139" s="440">
        <f t="shared" si="75"/>
        <v>4.8600436891291343E-2</v>
      </c>
      <c r="AM139" s="440">
        <f t="shared" si="75"/>
        <v>0.3930724354895152</v>
      </c>
      <c r="AN139" s="440">
        <f t="shared" si="75"/>
        <v>0.10088750432844007</v>
      </c>
      <c r="AO139" s="440">
        <f t="shared" si="75"/>
        <v>0.22806350928621666</v>
      </c>
      <c r="AP139" s="440">
        <f t="shared" si="75"/>
        <v>2.4023256790168586</v>
      </c>
      <c r="AQ139" s="440">
        <f t="shared" si="75"/>
        <v>-0.12516391962418638</v>
      </c>
      <c r="AR139" s="440">
        <f t="shared" si="75"/>
        <v>0.10671310719888316</v>
      </c>
      <c r="AS139" s="440">
        <f t="shared" si="75"/>
        <v>-3.0540673737667223E-2</v>
      </c>
      <c r="AT139" s="440">
        <f t="shared" si="75"/>
        <v>-5.5271729865190578E-3</v>
      </c>
      <c r="AU139" s="440">
        <f t="shared" si="75"/>
        <v>0.17381533412023042</v>
      </c>
      <c r="AV139" s="440">
        <f t="shared" si="75"/>
        <v>0.14008316505664586</v>
      </c>
      <c r="AW139" s="440">
        <f t="shared" si="75"/>
        <v>-0.19581613118064001</v>
      </c>
      <c r="AX139" s="440">
        <f t="shared" si="75"/>
        <v>8.3933932390472643E-2</v>
      </c>
      <c r="AY139" s="430"/>
      <c r="AZ139" s="430"/>
      <c r="BA139" s="430"/>
      <c r="BB139" s="430"/>
      <c r="BC139" s="430"/>
      <c r="BD139" s="430"/>
    </row>
    <row r="140" spans="2:56" ht="16.2">
      <c r="X140" s="404"/>
      <c r="Y140" s="407" t="s">
        <v>180</v>
      </c>
      <c r="Z140" s="38"/>
      <c r="AA140" s="413"/>
      <c r="AB140" s="141">
        <f t="shared" ref="AB140:AX140" si="76">AB28/AA28-1</f>
        <v>0</v>
      </c>
      <c r="AC140" s="141">
        <f t="shared" si="76"/>
        <v>0</v>
      </c>
      <c r="AD140" s="141">
        <f t="shared" si="76"/>
        <v>0.33333333333333326</v>
      </c>
      <c r="AE140" s="141">
        <f t="shared" si="76"/>
        <v>0.75000000000000022</v>
      </c>
      <c r="AF140" s="141">
        <f t="shared" si="76"/>
        <v>1.6428571428571428</v>
      </c>
      <c r="AG140" s="141">
        <f t="shared" si="76"/>
        <v>0</v>
      </c>
      <c r="AH140" s="141">
        <f t="shared" si="76"/>
        <v>0</v>
      </c>
      <c r="AI140" s="141">
        <f t="shared" si="76"/>
        <v>0</v>
      </c>
      <c r="AJ140" s="141">
        <f t="shared" si="76"/>
        <v>0</v>
      </c>
      <c r="AK140" s="141">
        <f t="shared" si="76"/>
        <v>9.090909090909105E-2</v>
      </c>
      <c r="AL140" s="141">
        <f t="shared" si="76"/>
        <v>0</v>
      </c>
      <c r="AM140" s="141">
        <f t="shared" si="76"/>
        <v>1.6666666666666661</v>
      </c>
      <c r="AN140" s="141">
        <f t="shared" si="76"/>
        <v>-0.625</v>
      </c>
      <c r="AO140" s="141">
        <f t="shared" si="76"/>
        <v>0</v>
      </c>
      <c r="AP140" s="141">
        <f t="shared" si="76"/>
        <v>48.333333333333321</v>
      </c>
      <c r="AQ140" s="141">
        <f t="shared" si="76"/>
        <v>-0.19932432432432434</v>
      </c>
      <c r="AR140" s="141">
        <f t="shared" si="76"/>
        <v>4.4303797468354444E-2</v>
      </c>
      <c r="AS140" s="141">
        <f t="shared" si="76"/>
        <v>7.4747474747474785E-2</v>
      </c>
      <c r="AT140" s="141">
        <f t="shared" si="76"/>
        <v>5.0751879699248104E-2</v>
      </c>
      <c r="AU140" s="141">
        <f t="shared" si="76"/>
        <v>0.19856887298747772</v>
      </c>
      <c r="AV140" s="141">
        <f t="shared" si="76"/>
        <v>0.18208955223880574</v>
      </c>
      <c r="AW140" s="141">
        <f t="shared" si="76"/>
        <v>-0.2234848484848484</v>
      </c>
      <c r="AX140" s="141">
        <f t="shared" si="76"/>
        <v>0.16260162601626016</v>
      </c>
      <c r="AY140" s="430"/>
      <c r="AZ140" s="430"/>
      <c r="BA140" s="430"/>
      <c r="BB140" s="430"/>
      <c r="BC140" s="430"/>
      <c r="BD140" s="430"/>
    </row>
    <row r="141" spans="2:56" ht="14.4" thickBot="1">
      <c r="X141" s="485"/>
      <c r="Y141" s="454" t="s">
        <v>186</v>
      </c>
      <c r="Z141" s="49"/>
      <c r="AA141" s="417"/>
      <c r="AB141" s="202">
        <f t="shared" ref="AB141:AX141" si="77">AB29/AA29-1</f>
        <v>0</v>
      </c>
      <c r="AC141" s="202">
        <f t="shared" si="77"/>
        <v>0</v>
      </c>
      <c r="AD141" s="202">
        <f t="shared" si="77"/>
        <v>0.33333333333333348</v>
      </c>
      <c r="AE141" s="202">
        <f t="shared" si="77"/>
        <v>0.75</v>
      </c>
      <c r="AF141" s="202">
        <f t="shared" si="77"/>
        <v>1.3604251303647485</v>
      </c>
      <c r="AG141" s="202">
        <f t="shared" si="77"/>
        <v>-4.643959674827558E-2</v>
      </c>
      <c r="AH141" s="202">
        <f t="shared" si="77"/>
        <v>-0.1225792657239515</v>
      </c>
      <c r="AI141" s="202">
        <f t="shared" si="77"/>
        <v>-8.1036568366610329E-4</v>
      </c>
      <c r="AJ141" s="202">
        <f t="shared" si="77"/>
        <v>0.71509246648052716</v>
      </c>
      <c r="AK141" s="202">
        <f t="shared" si="77"/>
        <v>-0.37280260940058696</v>
      </c>
      <c r="AL141" s="202">
        <f t="shared" si="77"/>
        <v>5.4666211511180451E-2</v>
      </c>
      <c r="AM141" s="202">
        <f t="shared" si="77"/>
        <v>0.24235546816182452</v>
      </c>
      <c r="AN141" s="202">
        <f t="shared" si="77"/>
        <v>0.28527150777525745</v>
      </c>
      <c r="AO141" s="202">
        <f t="shared" si="77"/>
        <v>0.24496582113877907</v>
      </c>
      <c r="AP141" s="202">
        <f t="shared" si="77"/>
        <v>-0.33192829673251456</v>
      </c>
      <c r="AQ141" s="202">
        <f t="shared" si="77"/>
        <v>0.2008396485810211</v>
      </c>
      <c r="AR141" s="202">
        <f t="shared" si="77"/>
        <v>0.28963734655822404</v>
      </c>
      <c r="AS141" s="202">
        <f t="shared" si="77"/>
        <v>-0.28043743245402186</v>
      </c>
      <c r="AT141" s="202">
        <f t="shared" si="77"/>
        <v>-0.20503768525506505</v>
      </c>
      <c r="AU141" s="202">
        <f t="shared" si="77"/>
        <v>5.7828168531655066E-2</v>
      </c>
      <c r="AV141" s="202">
        <f t="shared" si="77"/>
        <v>-8.293274026862596E-2</v>
      </c>
      <c r="AW141" s="202">
        <f t="shared" si="77"/>
        <v>-6.4690029382844516E-3</v>
      </c>
      <c r="AX141" s="202">
        <f t="shared" si="77"/>
        <v>-0.3368262428970823</v>
      </c>
      <c r="AY141" s="430"/>
      <c r="AZ141" s="430"/>
      <c r="BA141" s="430"/>
      <c r="BB141" s="430"/>
      <c r="BC141" s="430"/>
      <c r="BD141" s="430"/>
    </row>
    <row r="142" spans="2:56" ht="14.4" thickTop="1">
      <c r="B142" s="1" t="s">
        <v>83</v>
      </c>
      <c r="X142" s="410"/>
      <c r="Y142" s="287"/>
      <c r="Z142" s="203"/>
      <c r="AA142" s="418"/>
      <c r="AB142" s="204">
        <f>AB30/AA30-1</f>
        <v>0.10573977025066617</v>
      </c>
      <c r="AC142" s="204">
        <f t="shared" ref="AC142:AX142" si="78">AC30/AB30-1</f>
        <v>5.0103604715635575E-2</v>
      </c>
      <c r="AD142" s="204">
        <f t="shared" si="78"/>
        <v>9.1283304322757219E-2</v>
      </c>
      <c r="AE142" s="204">
        <f t="shared" si="78"/>
        <v>0.10636520925193316</v>
      </c>
      <c r="AF142" s="204">
        <f t="shared" si="78"/>
        <v>0.19836856768150279</v>
      </c>
      <c r="AG142" s="204">
        <f t="shared" si="78"/>
        <v>-2.604584275509092E-2</v>
      </c>
      <c r="AH142" s="204">
        <f t="shared" si="78"/>
        <v>-1.6705803229298266E-2</v>
      </c>
      <c r="AI142" s="204">
        <f t="shared" si="78"/>
        <v>-8.392770774988878E-2</v>
      </c>
      <c r="AJ142" s="204">
        <f t="shared" si="78"/>
        <v>-0.11646433591969407</v>
      </c>
      <c r="AK142" s="204">
        <f t="shared" si="78"/>
        <v>-0.10258277686701966</v>
      </c>
      <c r="AL142" s="204">
        <f t="shared" si="78"/>
        <v>-0.15404694714450795</v>
      </c>
      <c r="AM142" s="204">
        <f t="shared" si="78"/>
        <v>-0.11547203182105481</v>
      </c>
      <c r="AN142" s="204">
        <f t="shared" si="78"/>
        <v>-2.0019543060509903E-2</v>
      </c>
      <c r="AO142" s="204">
        <f t="shared" si="78"/>
        <v>-0.11743799025988488</v>
      </c>
      <c r="AP142" s="204">
        <f t="shared" si="78"/>
        <v>1.4677537721949241E-2</v>
      </c>
      <c r="AQ142" s="204">
        <f t="shared" si="78"/>
        <v>8.1132601716707553E-2</v>
      </c>
      <c r="AR142" s="204">
        <f t="shared" si="78"/>
        <v>2.4014086918002553E-2</v>
      </c>
      <c r="AS142" s="204">
        <f t="shared" si="78"/>
        <v>4.434737102609887E-3</v>
      </c>
      <c r="AT142" s="204">
        <f t="shared" si="78"/>
        <v>-5.9835219974633036E-2</v>
      </c>
      <c r="AU142" s="204">
        <f t="shared" si="78"/>
        <v>9.6492170891589568E-2</v>
      </c>
      <c r="AV142" s="204">
        <f t="shared" si="78"/>
        <v>7.2211308716389588E-2</v>
      </c>
      <c r="AW142" s="204">
        <f t="shared" si="78"/>
        <v>7.8213094211228018E-2</v>
      </c>
      <c r="AX142" s="204">
        <f t="shared" si="78"/>
        <v>7.8369220800225126E-2</v>
      </c>
    </row>
  </sheetData>
  <phoneticPr fontId="9"/>
  <pageMargins left="0.78700000000000003" right="0.78700000000000003" top="0.98399999999999999" bottom="0.98399999999999999" header="0.51200000000000001" footer="0.51200000000000001"/>
  <pageSetup paperSize="9" orientation="portrait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G26"/>
  <sheetViews>
    <sheetView zoomScaleNormal="100" workbookViewId="0">
      <selection activeCell="B12" sqref="B12"/>
    </sheetView>
  </sheetViews>
  <sheetFormatPr defaultColWidth="9" defaultRowHeight="13.2"/>
  <cols>
    <col min="1" max="1" width="9" style="318"/>
    <col min="2" max="2" width="8.109375" style="318" customWidth="1"/>
    <col min="3" max="3" width="18.77734375" style="318" customWidth="1"/>
    <col min="4" max="4" width="8.77734375" style="318" customWidth="1"/>
    <col min="5" max="5" width="9" style="318"/>
    <col min="6" max="6" width="11.6640625" style="318" customWidth="1"/>
    <col min="7" max="16384" width="9" style="318"/>
  </cols>
  <sheetData>
    <row r="1" spans="1:7" ht="19.2">
      <c r="A1" s="317" t="s">
        <v>122</v>
      </c>
    </row>
    <row r="3" spans="1:7">
      <c r="B3" s="318" t="s">
        <v>115</v>
      </c>
    </row>
    <row r="4" spans="1:7" ht="16.5" customHeight="1">
      <c r="B4" s="549" t="s">
        <v>111</v>
      </c>
      <c r="C4" s="550" t="s">
        <v>72</v>
      </c>
      <c r="D4" s="548" t="s">
        <v>193</v>
      </c>
      <c r="E4" s="548" t="s">
        <v>73</v>
      </c>
      <c r="F4" s="548" t="s">
        <v>194</v>
      </c>
    </row>
    <row r="5" spans="1:7" ht="16.5" customHeight="1">
      <c r="B5" s="549" t="s">
        <v>112</v>
      </c>
      <c r="C5" s="550" t="s">
        <v>74</v>
      </c>
      <c r="D5" s="548" t="s">
        <v>195</v>
      </c>
      <c r="E5" s="548" t="s">
        <v>75</v>
      </c>
      <c r="F5" s="548" t="s">
        <v>196</v>
      </c>
    </row>
    <row r="6" spans="1:7" ht="16.5" customHeight="1">
      <c r="B6" s="549" t="s">
        <v>113</v>
      </c>
      <c r="C6" s="550" t="s">
        <v>76</v>
      </c>
      <c r="D6" s="548" t="s">
        <v>197</v>
      </c>
      <c r="E6" s="548" t="s">
        <v>77</v>
      </c>
      <c r="F6" s="548" t="s">
        <v>198</v>
      </c>
    </row>
    <row r="7" spans="1:7" ht="16.5" customHeight="1">
      <c r="B7" s="549" t="s">
        <v>114</v>
      </c>
      <c r="C7" s="550" t="s">
        <v>78</v>
      </c>
      <c r="D7" s="548" t="s">
        <v>199</v>
      </c>
      <c r="E7" s="548" t="s">
        <v>79</v>
      </c>
      <c r="F7" s="548" t="s">
        <v>79</v>
      </c>
    </row>
    <row r="8" spans="1:7" ht="16.5" customHeight="1">
      <c r="B8" s="549" t="s">
        <v>80</v>
      </c>
      <c r="C8" s="551" t="s">
        <v>80</v>
      </c>
      <c r="D8" s="548" t="s">
        <v>80</v>
      </c>
      <c r="E8" s="548" t="s">
        <v>79</v>
      </c>
      <c r="F8" s="548" t="s">
        <v>79</v>
      </c>
    </row>
    <row r="11" spans="1:7" ht="13.8">
      <c r="B11" s="344" t="s">
        <v>215</v>
      </c>
    </row>
    <row r="12" spans="1:7" ht="16.5" customHeight="1">
      <c r="B12" s="552" t="s">
        <v>200</v>
      </c>
      <c r="C12" s="334">
        <v>1</v>
      </c>
      <c r="D12" s="339"/>
      <c r="E12" s="549" t="s">
        <v>200</v>
      </c>
      <c r="F12" s="547">
        <v>1</v>
      </c>
      <c r="G12" s="553"/>
    </row>
    <row r="13" spans="1:7" ht="16.5" customHeight="1">
      <c r="B13" s="552" t="s">
        <v>201</v>
      </c>
      <c r="C13" s="334">
        <v>25</v>
      </c>
      <c r="D13" s="339"/>
      <c r="E13" s="549" t="s">
        <v>201</v>
      </c>
      <c r="F13" s="547">
        <v>21</v>
      </c>
      <c r="G13" s="553"/>
    </row>
    <row r="14" spans="1:7" ht="16.5" customHeight="1">
      <c r="B14" s="552" t="s">
        <v>202</v>
      </c>
      <c r="C14" s="334">
        <v>298</v>
      </c>
      <c r="D14" s="339"/>
      <c r="E14" s="549" t="s">
        <v>202</v>
      </c>
      <c r="F14" s="547">
        <v>310</v>
      </c>
      <c r="G14" s="553"/>
    </row>
    <row r="15" spans="1:7" ht="16.5" customHeight="1">
      <c r="B15" s="552" t="s">
        <v>144</v>
      </c>
      <c r="C15" s="335" t="s">
        <v>203</v>
      </c>
      <c r="D15" s="340"/>
      <c r="E15" s="549" t="s">
        <v>81</v>
      </c>
      <c r="F15" s="548" t="s">
        <v>211</v>
      </c>
      <c r="G15" s="553"/>
    </row>
    <row r="16" spans="1:7" ht="16.5" customHeight="1">
      <c r="B16" s="552" t="s">
        <v>145</v>
      </c>
      <c r="C16" s="336" t="s">
        <v>204</v>
      </c>
      <c r="D16" s="341"/>
      <c r="E16" s="549" t="s">
        <v>82</v>
      </c>
      <c r="F16" s="548" t="s">
        <v>212</v>
      </c>
      <c r="G16" s="553"/>
    </row>
    <row r="17" spans="2:7" ht="16.5" customHeight="1">
      <c r="B17" s="552" t="s">
        <v>205</v>
      </c>
      <c r="C17" s="337">
        <v>22800</v>
      </c>
      <c r="D17" s="342"/>
      <c r="E17" s="549" t="s">
        <v>205</v>
      </c>
      <c r="F17" s="555">
        <v>23900</v>
      </c>
      <c r="G17" s="553"/>
    </row>
    <row r="18" spans="2:7" ht="16.2">
      <c r="B18" s="552" t="s">
        <v>206</v>
      </c>
      <c r="C18" s="337">
        <v>17200</v>
      </c>
      <c r="D18" s="343"/>
      <c r="E18" s="553" t="s">
        <v>207</v>
      </c>
      <c r="F18" s="553"/>
      <c r="G18" s="553"/>
    </row>
    <row r="19" spans="2:7" ht="13.8">
      <c r="B19" s="338" t="s">
        <v>208</v>
      </c>
      <c r="C19" s="338"/>
      <c r="D19" s="338"/>
      <c r="E19" s="553"/>
      <c r="F19" s="553"/>
      <c r="G19" s="553"/>
    </row>
    <row r="20" spans="2:7" ht="13.8">
      <c r="B20" s="553"/>
      <c r="C20" s="553"/>
      <c r="D20" s="553"/>
      <c r="E20" s="553"/>
      <c r="F20" s="553"/>
      <c r="G20" s="553"/>
    </row>
    <row r="21" spans="2:7" ht="13.8">
      <c r="B21" s="554" t="s">
        <v>209</v>
      </c>
      <c r="C21" s="553"/>
      <c r="D21" s="553"/>
      <c r="E21" s="553"/>
      <c r="F21" s="553"/>
      <c r="G21" s="553"/>
    </row>
    <row r="22" spans="2:7" ht="16.5" customHeight="1">
      <c r="B22" s="553" t="s">
        <v>210</v>
      </c>
      <c r="C22" s="553"/>
      <c r="D22" s="553"/>
      <c r="E22" s="553"/>
      <c r="F22" s="553"/>
      <c r="G22" s="553"/>
    </row>
    <row r="23" spans="2:7" ht="16.5" customHeight="1">
      <c r="B23" s="338" t="s">
        <v>213</v>
      </c>
      <c r="C23" s="553"/>
      <c r="D23" s="553"/>
      <c r="E23" s="553"/>
      <c r="F23" s="553"/>
      <c r="G23" s="553"/>
    </row>
    <row r="24" spans="2:7" ht="16.5" customHeight="1">
      <c r="B24" s="553" t="s">
        <v>214</v>
      </c>
    </row>
    <row r="25" spans="2:7">
      <c r="B25" s="319"/>
    </row>
    <row r="26" spans="2:7">
      <c r="B26" s="319"/>
    </row>
  </sheetData>
  <phoneticPr fontId="9"/>
  <pageMargins left="0.70866141732283472" right="0.70866141732283472" top="0.74803149606299213" bottom="0.74803149606299213" header="0.31496062992125984" footer="0.31496062992125984"/>
  <pageSetup paperSize="9" orientation="landscape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CA65"/>
  <sheetViews>
    <sheetView zoomScale="70" zoomScaleNormal="70" zoomScaleSheetLayoutView="70" workbookViewId="0">
      <pane xSplit="26" ySplit="5" topLeftCell="AT6" activePane="bottomRight" state="frozen"/>
      <selection pane="topRight" activeCell="AA1" sqref="AA1"/>
      <selection pane="bottomLeft" activeCell="A6" sqref="A6"/>
      <selection pane="bottomRight" activeCell="BF17" sqref="BF17"/>
    </sheetView>
  </sheetViews>
  <sheetFormatPr defaultColWidth="9" defaultRowHeight="13.8"/>
  <cols>
    <col min="1" max="1" width="1.6640625" style="11" customWidth="1"/>
    <col min="2" max="19" width="1.6640625" style="11" hidden="1" customWidth="1"/>
    <col min="20" max="22" width="10.33203125" style="1" hidden="1" customWidth="1"/>
    <col min="23" max="23" width="4.6640625" style="1" customWidth="1"/>
    <col min="24" max="24" width="26.77734375" style="1" customWidth="1"/>
    <col min="25" max="25" width="11.88671875" style="16" customWidth="1"/>
    <col min="26" max="26" width="11" style="16" customWidth="1"/>
    <col min="27" max="49" width="9.6640625" style="11" customWidth="1"/>
    <col min="50" max="50" width="13.33203125" style="11" bestFit="1" customWidth="1"/>
    <col min="51" max="56" width="8.6640625" style="11" hidden="1" customWidth="1"/>
    <col min="57" max="57" width="0.88671875" style="11" hidden="1" customWidth="1"/>
    <col min="58" max="59" width="8.6640625" style="11" customWidth="1"/>
    <col min="60" max="60" width="14" style="11" bestFit="1" customWidth="1"/>
    <col min="61" max="61" width="7.44140625" style="11" customWidth="1"/>
    <col min="62" max="66" width="9" style="11"/>
    <col min="67" max="78" width="13.77734375" style="11" bestFit="1" customWidth="1"/>
    <col min="79" max="79" width="13.33203125" style="11" bestFit="1" customWidth="1"/>
    <col min="80" max="16384" width="9" style="11"/>
  </cols>
  <sheetData>
    <row r="1" spans="1:61" s="1" customFormat="1" ht="30" customHeight="1">
      <c r="A1" s="296" t="s">
        <v>125</v>
      </c>
      <c r="W1" s="296"/>
      <c r="X1" s="296"/>
      <c r="Y1" s="2"/>
      <c r="Z1" s="2"/>
    </row>
    <row r="2" spans="1:61" s="1" customFormat="1">
      <c r="Y2" s="2"/>
      <c r="Z2" s="2"/>
    </row>
    <row r="3" spans="1:61" s="1" customFormat="1">
      <c r="T3" s="1" t="s">
        <v>59</v>
      </c>
      <c r="Y3" s="2"/>
      <c r="Z3" s="2"/>
    </row>
    <row r="4" spans="1:61" s="298" customFormat="1" ht="18.75" customHeight="1" thickBot="1">
      <c r="W4" s="308" t="s">
        <v>116</v>
      </c>
      <c r="X4" s="308"/>
      <c r="Y4" s="307"/>
      <c r="Z4" s="307"/>
      <c r="AL4" s="309"/>
      <c r="AM4" s="310"/>
      <c r="AN4" s="311"/>
      <c r="AP4" s="312"/>
      <c r="AQ4" s="312"/>
      <c r="AR4" s="311"/>
      <c r="AU4" s="311"/>
      <c r="AV4" s="310"/>
      <c r="AW4" s="310"/>
      <c r="AX4" s="310"/>
      <c r="AY4" s="310"/>
      <c r="AZ4" s="310"/>
      <c r="BA4" s="310"/>
      <c r="BB4" s="310"/>
      <c r="BC4" s="310"/>
      <c r="BD4" s="310"/>
      <c r="BE4" s="310"/>
      <c r="BF4" s="310"/>
      <c r="BG4" s="310"/>
      <c r="BH4" s="310"/>
      <c r="BI4" s="310"/>
    </row>
    <row r="5" spans="1:61" s="1" customFormat="1" ht="39.9" customHeight="1">
      <c r="T5" s="3" t="s">
        <v>60</v>
      </c>
      <c r="U5" s="590"/>
      <c r="V5" s="590"/>
      <c r="W5" s="463"/>
      <c r="X5" s="464"/>
      <c r="Y5" s="248" t="s">
        <v>8</v>
      </c>
      <c r="Z5" s="249"/>
      <c r="AA5" s="250">
        <v>1990</v>
      </c>
      <c r="AB5" s="250">
        <v>1991</v>
      </c>
      <c r="AC5" s="250">
        <v>1992</v>
      </c>
      <c r="AD5" s="250">
        <v>1993</v>
      </c>
      <c r="AE5" s="250">
        <v>1994</v>
      </c>
      <c r="AF5" s="250">
        <v>1995</v>
      </c>
      <c r="AG5" s="250">
        <v>1996</v>
      </c>
      <c r="AH5" s="250">
        <v>1997</v>
      </c>
      <c r="AI5" s="250">
        <v>1998</v>
      </c>
      <c r="AJ5" s="251">
        <v>1999</v>
      </c>
      <c r="AK5" s="251">
        <v>2000</v>
      </c>
      <c r="AL5" s="251">
        <f t="shared" ref="AL5:AR5" si="0">AK5+1</f>
        <v>2001</v>
      </c>
      <c r="AM5" s="251">
        <f t="shared" si="0"/>
        <v>2002</v>
      </c>
      <c r="AN5" s="250">
        <f t="shared" si="0"/>
        <v>2003</v>
      </c>
      <c r="AO5" s="250">
        <f t="shared" si="0"/>
        <v>2004</v>
      </c>
      <c r="AP5" s="252">
        <f t="shared" si="0"/>
        <v>2005</v>
      </c>
      <c r="AQ5" s="250">
        <f t="shared" si="0"/>
        <v>2006</v>
      </c>
      <c r="AR5" s="250">
        <f t="shared" si="0"/>
        <v>2007</v>
      </c>
      <c r="AS5" s="259">
        <v>2008</v>
      </c>
      <c r="AT5" s="259">
        <v>2009</v>
      </c>
      <c r="AU5" s="259">
        <v>2010</v>
      </c>
      <c r="AV5" s="269">
        <v>2011</v>
      </c>
      <c r="AW5" s="269">
        <v>2012</v>
      </c>
      <c r="AX5" s="260" t="s">
        <v>135</v>
      </c>
      <c r="AY5" s="354" t="s">
        <v>136</v>
      </c>
      <c r="AZ5" s="260" t="s">
        <v>137</v>
      </c>
      <c r="BA5" s="260" t="s">
        <v>138</v>
      </c>
      <c r="BB5" s="260" t="s">
        <v>139</v>
      </c>
      <c r="BC5" s="260" t="s">
        <v>140</v>
      </c>
      <c r="BD5" s="260" t="s">
        <v>141</v>
      </c>
      <c r="BE5" s="260" t="s">
        <v>142</v>
      </c>
      <c r="BF5" s="7"/>
      <c r="BG5" s="7"/>
      <c r="BH5" s="7"/>
      <c r="BI5" s="7"/>
    </row>
    <row r="6" spans="1:61" ht="39.9" customHeight="1">
      <c r="T6" s="8" t="s">
        <v>61</v>
      </c>
      <c r="U6" s="591"/>
      <c r="V6" s="591"/>
      <c r="W6" s="465" t="s">
        <v>41</v>
      </c>
      <c r="X6" s="455"/>
      <c r="Y6" s="109">
        <v>1</v>
      </c>
      <c r="Z6" s="183"/>
      <c r="AA6" s="172">
        <v>1154.4161260179035</v>
      </c>
      <c r="AB6" s="172">
        <v>1163.599455594132</v>
      </c>
      <c r="AC6" s="172">
        <v>1172.3000020572399</v>
      </c>
      <c r="AD6" s="172">
        <v>1164.6752244185157</v>
      </c>
      <c r="AE6" s="172">
        <v>1224.8013986612523</v>
      </c>
      <c r="AF6" s="172">
        <v>1238.4483307834282</v>
      </c>
      <c r="AG6" s="172">
        <v>1251.7446528058344</v>
      </c>
      <c r="AH6" s="172">
        <v>1247.5472893156964</v>
      </c>
      <c r="AI6" s="172">
        <v>1211.8819275338462</v>
      </c>
      <c r="AJ6" s="172">
        <v>1247.4414457820938</v>
      </c>
      <c r="AK6" s="172">
        <v>1267.7988897144273</v>
      </c>
      <c r="AL6" s="172">
        <v>1252.6032396442351</v>
      </c>
      <c r="AM6" s="172">
        <v>1289.1108563330752</v>
      </c>
      <c r="AN6" s="172">
        <v>1294.0565309027791</v>
      </c>
      <c r="AO6" s="172">
        <v>1293.763969438636</v>
      </c>
      <c r="AP6" s="172">
        <v>1296.6967723736602</v>
      </c>
      <c r="AQ6" s="172">
        <v>1279.0152508433321</v>
      </c>
      <c r="AR6" s="172">
        <v>1312.7129208014007</v>
      </c>
      <c r="AS6" s="172">
        <v>1229.6602944483586</v>
      </c>
      <c r="AT6" s="172">
        <v>1156.8968647289209</v>
      </c>
      <c r="AU6" s="172">
        <v>1206.9461509326511</v>
      </c>
      <c r="AV6" s="172">
        <v>1256.2979222202159</v>
      </c>
      <c r="AW6" s="556">
        <v>1290.5882532188907</v>
      </c>
      <c r="AX6" s="560">
        <v>1309.9209287489093</v>
      </c>
      <c r="AY6" s="558">
        <v>0</v>
      </c>
      <c r="AZ6" s="172">
        <v>0</v>
      </c>
      <c r="BA6" s="172">
        <v>0</v>
      </c>
      <c r="BB6" s="172">
        <v>0</v>
      </c>
      <c r="BC6" s="172">
        <v>0</v>
      </c>
      <c r="BD6" s="172">
        <v>0</v>
      </c>
      <c r="BE6" s="172">
        <v>0</v>
      </c>
      <c r="BF6" s="10"/>
      <c r="BG6" s="182"/>
      <c r="BH6" s="10"/>
      <c r="BI6" s="10"/>
    </row>
    <row r="7" spans="1:61" ht="39.9" customHeight="1">
      <c r="T7" s="8"/>
      <c r="U7" s="345"/>
      <c r="V7" s="345"/>
      <c r="W7" s="467"/>
      <c r="X7" s="460" t="s">
        <v>177</v>
      </c>
      <c r="Y7" s="347">
        <v>1</v>
      </c>
      <c r="Z7" s="183"/>
      <c r="AA7" s="172">
        <v>1059.1437363701061</v>
      </c>
      <c r="AB7" s="172">
        <v>1066.6280507543079</v>
      </c>
      <c r="AC7" s="172">
        <v>1073.684899100891</v>
      </c>
      <c r="AD7" s="172">
        <v>1067.5598252931127</v>
      </c>
      <c r="AE7" s="172">
        <v>1122.9499094915595</v>
      </c>
      <c r="AF7" s="172">
        <v>1135.2665189294671</v>
      </c>
      <c r="AG7" s="172">
        <v>1147.1234612483404</v>
      </c>
      <c r="AH7" s="172">
        <v>1143.3715691941038</v>
      </c>
      <c r="AI7" s="172">
        <v>1113.064652002945</v>
      </c>
      <c r="AJ7" s="172">
        <v>1147.9234663119405</v>
      </c>
      <c r="AK7" s="172">
        <v>1166.9019480878305</v>
      </c>
      <c r="AL7" s="172">
        <v>1153.2171679898399</v>
      </c>
      <c r="AM7" s="172">
        <v>1192.8719771158364</v>
      </c>
      <c r="AN7" s="172">
        <v>1198.0755396492004</v>
      </c>
      <c r="AO7" s="172">
        <v>1198.4209607322953</v>
      </c>
      <c r="AP7" s="172">
        <v>1202.5732133610541</v>
      </c>
      <c r="AQ7" s="172">
        <v>1185.1094903619364</v>
      </c>
      <c r="AR7" s="172">
        <v>1218.4963941006504</v>
      </c>
      <c r="AS7" s="172">
        <v>1138.4414072506452</v>
      </c>
      <c r="AT7" s="172">
        <v>1075.2410431431613</v>
      </c>
      <c r="AU7" s="172">
        <v>1123.4699455742234</v>
      </c>
      <c r="AV7" s="172">
        <v>1173.1259826032804</v>
      </c>
      <c r="AW7" s="556">
        <v>1207.7925967038077</v>
      </c>
      <c r="AX7" s="560">
        <v>1224.2895585501744</v>
      </c>
      <c r="AY7" s="558"/>
      <c r="AZ7" s="172"/>
      <c r="BA7" s="172"/>
      <c r="BB7" s="172"/>
      <c r="BC7" s="172"/>
      <c r="BD7" s="172"/>
      <c r="BE7" s="172"/>
      <c r="BF7" s="10"/>
      <c r="BG7" s="182"/>
      <c r="BH7" s="10"/>
      <c r="BI7" s="10"/>
    </row>
    <row r="8" spans="1:61" ht="39.9" customHeight="1">
      <c r="T8" s="8"/>
      <c r="U8" s="592"/>
      <c r="V8" s="592"/>
      <c r="W8" s="466"/>
      <c r="X8" s="460" t="s">
        <v>178</v>
      </c>
      <c r="Y8" s="347">
        <v>1</v>
      </c>
      <c r="Z8" s="183"/>
      <c r="AA8" s="172">
        <v>95.272389647797112</v>
      </c>
      <c r="AB8" s="172">
        <v>96.971404839824203</v>
      </c>
      <c r="AC8" s="172">
        <v>98.615102956349006</v>
      </c>
      <c r="AD8" s="172">
        <v>97.115399125402604</v>
      </c>
      <c r="AE8" s="172">
        <v>101.85148916969281</v>
      </c>
      <c r="AF8" s="172">
        <v>103.18181185396081</v>
      </c>
      <c r="AG8" s="172">
        <v>104.62119155749429</v>
      </c>
      <c r="AH8" s="172">
        <v>104.17572012159219</v>
      </c>
      <c r="AI8" s="172">
        <v>98.817275530901298</v>
      </c>
      <c r="AJ8" s="172">
        <v>99.517979470153492</v>
      </c>
      <c r="AK8" s="172">
        <v>100.89694162659701</v>
      </c>
      <c r="AL8" s="172">
        <v>99.386071654395096</v>
      </c>
      <c r="AM8" s="172">
        <v>96.238879217238519</v>
      </c>
      <c r="AN8" s="172">
        <v>95.980991253578722</v>
      </c>
      <c r="AO8" s="172">
        <v>95.34300870634074</v>
      </c>
      <c r="AP8" s="172">
        <v>94.123559012606492</v>
      </c>
      <c r="AQ8" s="172">
        <v>93.905760481395916</v>
      </c>
      <c r="AR8" s="172">
        <v>94.216526700750208</v>
      </c>
      <c r="AS8" s="172">
        <v>91.218887197713798</v>
      </c>
      <c r="AT8" s="172">
        <v>81.655821585759455</v>
      </c>
      <c r="AU8" s="172">
        <v>83.476205358427777</v>
      </c>
      <c r="AV8" s="172">
        <v>83.171939616935433</v>
      </c>
      <c r="AW8" s="556">
        <v>82.795656515082683</v>
      </c>
      <c r="AX8" s="560">
        <v>85.631370198735212</v>
      </c>
      <c r="AY8" s="558"/>
      <c r="AZ8" s="172"/>
      <c r="BA8" s="172"/>
      <c r="BB8" s="172"/>
      <c r="BC8" s="172"/>
      <c r="BD8" s="172"/>
      <c r="BE8" s="172"/>
      <c r="BF8" s="10"/>
      <c r="BG8" s="182"/>
      <c r="BH8" s="10"/>
      <c r="BI8" s="10"/>
    </row>
    <row r="9" spans="1:61" ht="39.9" customHeight="1">
      <c r="T9" s="8" t="s">
        <v>10</v>
      </c>
      <c r="U9" s="8"/>
      <c r="V9" s="8"/>
      <c r="W9" s="108" t="s">
        <v>62</v>
      </c>
      <c r="X9" s="455"/>
      <c r="Y9" s="347">
        <v>25</v>
      </c>
      <c r="Z9" s="184"/>
      <c r="AA9" s="172">
        <v>39.706928277478326</v>
      </c>
      <c r="AB9" s="172">
        <v>39.12774585359309</v>
      </c>
      <c r="AC9" s="172">
        <v>38.914834695795371</v>
      </c>
      <c r="AD9" s="172">
        <v>38.060887048681195</v>
      </c>
      <c r="AE9" s="172">
        <v>37.548582707869514</v>
      </c>
      <c r="AF9" s="172">
        <v>36.487972462529406</v>
      </c>
      <c r="AG9" s="172">
        <v>35.142089500404623</v>
      </c>
      <c r="AH9" s="172">
        <v>34.478767879558319</v>
      </c>
      <c r="AI9" s="172">
        <v>33.109971470748718</v>
      </c>
      <c r="AJ9" s="172">
        <v>32.560466286557748</v>
      </c>
      <c r="AK9" s="172">
        <v>31.858230569462712</v>
      </c>
      <c r="AL9" s="172">
        <v>30.734008181816542</v>
      </c>
      <c r="AM9" s="172">
        <v>29.710513269899451</v>
      </c>
      <c r="AN9" s="172">
        <v>29.057379177990178</v>
      </c>
      <c r="AO9" s="172">
        <v>28.585799085296902</v>
      </c>
      <c r="AP9" s="172">
        <v>28.244387020648766</v>
      </c>
      <c r="AQ9" s="172">
        <v>27.788124393626948</v>
      </c>
      <c r="AR9" s="172">
        <v>27.346129802594234</v>
      </c>
      <c r="AS9" s="172">
        <v>26.725800405731064</v>
      </c>
      <c r="AT9" s="172">
        <v>26.097138631195602</v>
      </c>
      <c r="AU9" s="172">
        <v>25.472036309689951</v>
      </c>
      <c r="AV9" s="172">
        <v>25.036169830333165</v>
      </c>
      <c r="AW9" s="556">
        <v>24.632585645212764</v>
      </c>
      <c r="AX9" s="560">
        <v>24.23698565238352</v>
      </c>
      <c r="AY9" s="558">
        <v>0</v>
      </c>
      <c r="AZ9" s="172">
        <v>0</v>
      </c>
      <c r="BA9" s="172">
        <v>0</v>
      </c>
      <c r="BB9" s="172">
        <v>0</v>
      </c>
      <c r="BC9" s="172">
        <v>0</v>
      </c>
      <c r="BD9" s="172">
        <v>0</v>
      </c>
      <c r="BE9" s="172">
        <v>0</v>
      </c>
      <c r="BF9" s="10"/>
      <c r="BG9" s="182"/>
      <c r="BH9" s="10"/>
      <c r="BI9" s="10"/>
    </row>
    <row r="10" spans="1:61" ht="39.9" customHeight="1">
      <c r="T10" s="8" t="s">
        <v>12</v>
      </c>
      <c r="U10" s="8"/>
      <c r="V10" s="8"/>
      <c r="W10" s="108" t="s">
        <v>42</v>
      </c>
      <c r="X10" s="455"/>
      <c r="Y10" s="347">
        <v>298</v>
      </c>
      <c r="Z10" s="184"/>
      <c r="AA10" s="172">
        <v>31.254756913581801</v>
      </c>
      <c r="AB10" s="172">
        <v>31.056008888670323</v>
      </c>
      <c r="AC10" s="172">
        <v>31.223358483818139</v>
      </c>
      <c r="AD10" s="172">
        <v>31.167175195258313</v>
      </c>
      <c r="AE10" s="172">
        <v>32.467252849743907</v>
      </c>
      <c r="AF10" s="172">
        <v>32.794488720180986</v>
      </c>
      <c r="AG10" s="172">
        <v>33.92373988854979</v>
      </c>
      <c r="AH10" s="172">
        <v>34.692934843720451</v>
      </c>
      <c r="AI10" s="172">
        <v>33.066192550707591</v>
      </c>
      <c r="AJ10" s="172">
        <v>26.969372054894873</v>
      </c>
      <c r="AK10" s="172">
        <v>29.448916499577287</v>
      </c>
      <c r="AL10" s="172">
        <v>25.93522533442005</v>
      </c>
      <c r="AM10" s="172">
        <v>25.375032614695474</v>
      </c>
      <c r="AN10" s="172">
        <v>25.177175146940428</v>
      </c>
      <c r="AO10" s="172">
        <v>25.181099576895278</v>
      </c>
      <c r="AP10" s="172">
        <v>24.697588462153046</v>
      </c>
      <c r="AQ10" s="172">
        <v>24.715575969617216</v>
      </c>
      <c r="AR10" s="172">
        <v>24.046896761290409</v>
      </c>
      <c r="AS10" s="172">
        <v>23.286301216560645</v>
      </c>
      <c r="AT10" s="172">
        <v>22.957801200861347</v>
      </c>
      <c r="AU10" s="172">
        <v>22.50838577915334</v>
      </c>
      <c r="AV10" s="172">
        <v>22.121880709121029</v>
      </c>
      <c r="AW10" s="556">
        <v>21.82850834967179</v>
      </c>
      <c r="AX10" s="560">
        <v>21.798138072909612</v>
      </c>
      <c r="AY10" s="558">
        <v>0</v>
      </c>
      <c r="AZ10" s="172">
        <v>0</v>
      </c>
      <c r="BA10" s="172">
        <v>0</v>
      </c>
      <c r="BB10" s="172">
        <v>0</v>
      </c>
      <c r="BC10" s="172">
        <v>0</v>
      </c>
      <c r="BD10" s="172">
        <v>0</v>
      </c>
      <c r="BE10" s="172">
        <v>0</v>
      </c>
      <c r="BF10" s="10"/>
      <c r="BG10" s="182"/>
      <c r="BH10" s="182"/>
      <c r="BI10" s="10"/>
    </row>
    <row r="11" spans="1:61" ht="39.9" customHeight="1">
      <c r="T11" s="12" t="s">
        <v>14</v>
      </c>
      <c r="U11" s="593"/>
      <c r="V11" s="593"/>
      <c r="W11" s="462" t="s">
        <v>179</v>
      </c>
      <c r="X11" s="461"/>
      <c r="Y11" s="13" t="s">
        <v>146</v>
      </c>
      <c r="Z11" s="183"/>
      <c r="AA11" s="172">
        <v>15.932308570761124</v>
      </c>
      <c r="AB11" s="172">
        <v>17.349612944863189</v>
      </c>
      <c r="AC11" s="172">
        <v>17.7671623736308</v>
      </c>
      <c r="AD11" s="172">
        <v>18.128303474122305</v>
      </c>
      <c r="AE11" s="172">
        <v>21.049389447035505</v>
      </c>
      <c r="AF11" s="172">
        <v>25.211724401970866</v>
      </c>
      <c r="AG11" s="172">
        <v>24.596338878510732</v>
      </c>
      <c r="AH11" s="172">
        <v>24.434714230473698</v>
      </c>
      <c r="AI11" s="172">
        <v>23.73959019710723</v>
      </c>
      <c r="AJ11" s="172">
        <v>24.364615303764715</v>
      </c>
      <c r="AK11" s="172">
        <v>22.845367966565657</v>
      </c>
      <c r="AL11" s="172">
        <v>19.450901852987645</v>
      </c>
      <c r="AM11" s="172">
        <v>16.217091571602687</v>
      </c>
      <c r="AN11" s="172">
        <v>16.199685108049398</v>
      </c>
      <c r="AO11" s="172">
        <v>12.379101951542518</v>
      </c>
      <c r="AP11" s="172">
        <v>12.722318047624162</v>
      </c>
      <c r="AQ11" s="172">
        <v>14.545201277938657</v>
      </c>
      <c r="AR11" s="172">
        <v>16.599808837217157</v>
      </c>
      <c r="AS11" s="172">
        <v>19.150081021889619</v>
      </c>
      <c r="AT11" s="172">
        <v>20.780388687890806</v>
      </c>
      <c r="AU11" s="172">
        <v>23.115252721921202</v>
      </c>
      <c r="AV11" s="172">
        <v>25.829962102665732</v>
      </c>
      <c r="AW11" s="556">
        <v>29.060545656480677</v>
      </c>
      <c r="AX11" s="560">
        <v>32.05988616936807</v>
      </c>
      <c r="AY11" s="558">
        <v>0</v>
      </c>
      <c r="AZ11" s="172">
        <v>0</v>
      </c>
      <c r="BA11" s="172">
        <v>0</v>
      </c>
      <c r="BB11" s="172">
        <v>0</v>
      </c>
      <c r="BC11" s="172">
        <v>0</v>
      </c>
      <c r="BD11" s="172">
        <v>0</v>
      </c>
      <c r="BE11" s="172">
        <v>0</v>
      </c>
      <c r="BF11" s="10"/>
      <c r="BG11" s="182"/>
      <c r="BH11" s="10"/>
      <c r="BI11" s="10"/>
    </row>
    <row r="12" spans="1:61" ht="39.9" customHeight="1">
      <c r="T12" s="12" t="s">
        <v>15</v>
      </c>
      <c r="U12" s="593"/>
      <c r="V12" s="593"/>
      <c r="W12" s="462" t="s">
        <v>63</v>
      </c>
      <c r="X12" s="461"/>
      <c r="Y12" s="13" t="s">
        <v>147</v>
      </c>
      <c r="Z12" s="183"/>
      <c r="AA12" s="172">
        <v>6.4982953011363023</v>
      </c>
      <c r="AB12" s="172">
        <v>7.4594437354065137</v>
      </c>
      <c r="AC12" s="172">
        <v>7.5687357014715504</v>
      </c>
      <c r="AD12" s="172">
        <v>10.872658548234039</v>
      </c>
      <c r="AE12" s="172">
        <v>13.357137559360188</v>
      </c>
      <c r="AF12" s="172">
        <v>17.471020753450247</v>
      </c>
      <c r="AG12" s="172">
        <v>15.974903000076793</v>
      </c>
      <c r="AH12" s="172">
        <v>17.704279706533804</v>
      </c>
      <c r="AI12" s="172">
        <v>14.917001109386518</v>
      </c>
      <c r="AJ12" s="172">
        <v>12.165576538149629</v>
      </c>
      <c r="AK12" s="172">
        <v>11.208313860036299</v>
      </c>
      <c r="AL12" s="172">
        <v>9.2010859480072646</v>
      </c>
      <c r="AM12" s="172">
        <v>8.6570436534766433</v>
      </c>
      <c r="AN12" s="172">
        <v>8.3579352828259239</v>
      </c>
      <c r="AO12" s="172">
        <v>8.7036300570637746</v>
      </c>
      <c r="AP12" s="172">
        <v>8.0647921326753398</v>
      </c>
      <c r="AQ12" s="172">
        <v>8.4172256209935306</v>
      </c>
      <c r="AR12" s="172">
        <v>7.4389954665146281</v>
      </c>
      <c r="AS12" s="172">
        <v>5.6071333171138766</v>
      </c>
      <c r="AT12" s="172">
        <v>3.9114362948079733</v>
      </c>
      <c r="AU12" s="172">
        <v>4.1141078534440005</v>
      </c>
      <c r="AV12" s="172">
        <v>3.6200106421442277</v>
      </c>
      <c r="AW12" s="556">
        <v>3.3008924565569329</v>
      </c>
      <c r="AX12" s="560">
        <v>3.1446234570478633</v>
      </c>
      <c r="AY12" s="558">
        <v>0</v>
      </c>
      <c r="AZ12" s="172">
        <v>0</v>
      </c>
      <c r="BA12" s="172">
        <v>0</v>
      </c>
      <c r="BB12" s="172">
        <v>0</v>
      </c>
      <c r="BC12" s="172">
        <v>0</v>
      </c>
      <c r="BD12" s="172">
        <v>0</v>
      </c>
      <c r="BE12" s="172">
        <v>0</v>
      </c>
      <c r="BF12" s="10"/>
      <c r="BG12" s="182"/>
      <c r="BH12" s="10"/>
      <c r="BI12" s="10"/>
    </row>
    <row r="13" spans="1:61" ht="39.9" customHeight="1">
      <c r="T13" s="443" t="s">
        <v>17</v>
      </c>
      <c r="U13" s="594"/>
      <c r="V13" s="594"/>
      <c r="W13" s="108" t="s">
        <v>43</v>
      </c>
      <c r="X13" s="455"/>
      <c r="Y13" s="347">
        <v>22800</v>
      </c>
      <c r="Z13" s="183"/>
      <c r="AA13" s="172">
        <v>12.850069876123966</v>
      </c>
      <c r="AB13" s="172">
        <v>14.206042348977288</v>
      </c>
      <c r="AC13" s="172">
        <v>15.635824676234234</v>
      </c>
      <c r="AD13" s="172">
        <v>15.701970570462503</v>
      </c>
      <c r="AE13" s="172">
        <v>15.019955788766001</v>
      </c>
      <c r="AF13" s="172">
        <v>16.447524694550538</v>
      </c>
      <c r="AG13" s="172">
        <v>17.022187764473411</v>
      </c>
      <c r="AH13" s="172">
        <v>14.510540478356033</v>
      </c>
      <c r="AI13" s="172">
        <v>13.224101247799888</v>
      </c>
      <c r="AJ13" s="172">
        <v>9.1782076927411893</v>
      </c>
      <c r="AK13" s="172">
        <v>7.0334109307549006</v>
      </c>
      <c r="AL13" s="172">
        <v>6.0680687800018456</v>
      </c>
      <c r="AM13" s="172">
        <v>5.7375327991064209</v>
      </c>
      <c r="AN13" s="172">
        <v>5.4083628216924833</v>
      </c>
      <c r="AO13" s="172">
        <v>5.2607543289238077</v>
      </c>
      <c r="AP13" s="172">
        <v>5.0659112154062855</v>
      </c>
      <c r="AQ13" s="172">
        <v>5.2459617773588239</v>
      </c>
      <c r="AR13" s="172">
        <v>4.7565571706817105</v>
      </c>
      <c r="AS13" s="172">
        <v>4.208171348522157</v>
      </c>
      <c r="AT13" s="172">
        <v>2.4766984709569222</v>
      </c>
      <c r="AU13" s="172">
        <v>2.4705016540555809</v>
      </c>
      <c r="AV13" s="172">
        <v>2.3016075126332765</v>
      </c>
      <c r="AW13" s="556">
        <v>2.3013733035202395</v>
      </c>
      <c r="AX13" s="560">
        <v>2.1678124141541621</v>
      </c>
      <c r="AY13" s="558">
        <v>0</v>
      </c>
      <c r="AZ13" s="172">
        <v>0</v>
      </c>
      <c r="BA13" s="172">
        <v>0</v>
      </c>
      <c r="BB13" s="172">
        <v>0</v>
      </c>
      <c r="BC13" s="172">
        <v>0</v>
      </c>
      <c r="BD13" s="172">
        <v>0</v>
      </c>
      <c r="BE13" s="172">
        <v>0</v>
      </c>
      <c r="BF13" s="10"/>
      <c r="BG13" s="182"/>
      <c r="BH13" s="10"/>
      <c r="BI13" s="10"/>
    </row>
    <row r="14" spans="1:61" ht="39.9" customHeight="1" thickBot="1">
      <c r="T14" s="345" t="s">
        <v>156</v>
      </c>
      <c r="U14" s="345"/>
      <c r="V14" s="345"/>
      <c r="W14" s="348" t="s">
        <v>148</v>
      </c>
      <c r="X14" s="456"/>
      <c r="Y14" s="349">
        <v>17200</v>
      </c>
      <c r="Z14" s="346"/>
      <c r="AA14" s="172">
        <v>3.6456905589705761E-2</v>
      </c>
      <c r="AB14" s="172">
        <v>3.6456905589705761E-2</v>
      </c>
      <c r="AC14" s="172">
        <v>3.6456905589705761E-2</v>
      </c>
      <c r="AD14" s="172">
        <v>4.860920745294102E-2</v>
      </c>
      <c r="AE14" s="172">
        <v>8.5066113042646788E-2</v>
      </c>
      <c r="AF14" s="172">
        <v>0.20281409884585214</v>
      </c>
      <c r="AG14" s="172">
        <v>0.19427413105106325</v>
      </c>
      <c r="AH14" s="172">
        <v>0.17277935042516238</v>
      </c>
      <c r="AI14" s="172">
        <v>0.17265466808746663</v>
      </c>
      <c r="AJ14" s="172">
        <v>0.28258917107369835</v>
      </c>
      <c r="AK14" s="172">
        <v>0.18601261607893385</v>
      </c>
      <c r="AL14" s="172">
        <v>0.1950529104876621</v>
      </c>
      <c r="AM14" s="172">
        <v>0.27172283306236583</v>
      </c>
      <c r="AN14" s="172">
        <v>0.29913627155908129</v>
      </c>
      <c r="AO14" s="172">
        <v>0.36735833940564011</v>
      </c>
      <c r="AP14" s="172">
        <v>1.2498727115608002</v>
      </c>
      <c r="AQ14" s="172">
        <v>1.0934337439505402</v>
      </c>
      <c r="AR14" s="172">
        <v>1.2101174562836103</v>
      </c>
      <c r="AS14" s="172">
        <v>1.1731596538669968</v>
      </c>
      <c r="AT14" s="172">
        <v>1.1666753975192692</v>
      </c>
      <c r="AU14" s="172">
        <v>1.3694614715489335</v>
      </c>
      <c r="AV14" s="172">
        <v>1.5612999689066398</v>
      </c>
      <c r="AW14" s="556">
        <v>1.255572249382888</v>
      </c>
      <c r="AX14" s="560">
        <v>1.3609573656739451</v>
      </c>
      <c r="AY14" s="558">
        <v>0</v>
      </c>
      <c r="AZ14" s="172">
        <v>0</v>
      </c>
      <c r="BA14" s="172">
        <v>0</v>
      </c>
      <c r="BB14" s="172">
        <v>0</v>
      </c>
      <c r="BC14" s="172">
        <v>0</v>
      </c>
      <c r="BD14" s="172">
        <v>0</v>
      </c>
      <c r="BE14" s="172">
        <v>0</v>
      </c>
      <c r="BF14" s="10"/>
      <c r="BG14" s="182"/>
      <c r="BH14" s="10"/>
      <c r="BI14" s="10"/>
    </row>
    <row r="15" spans="1:61" ht="39.9" customHeight="1" thickTop="1" thickBot="1">
      <c r="T15" s="14" t="s">
        <v>64</v>
      </c>
      <c r="U15" s="595"/>
      <c r="V15" s="595"/>
      <c r="W15" s="110" t="s">
        <v>19</v>
      </c>
      <c r="X15" s="457"/>
      <c r="Y15" s="106"/>
      <c r="Z15" s="185"/>
      <c r="AA15" s="107">
        <f>SUM(AA7:AA14)</f>
        <v>1260.6949418625743</v>
      </c>
      <c r="AB15" s="107">
        <f t="shared" ref="AB15:BE15" si="1">SUM(AB7:AB14)</f>
        <v>1272.8347662712317</v>
      </c>
      <c r="AC15" s="107">
        <f t="shared" si="1"/>
        <v>1283.4463748937796</v>
      </c>
      <c r="AD15" s="107">
        <f t="shared" si="1"/>
        <v>1278.6548284627265</v>
      </c>
      <c r="AE15" s="107">
        <f t="shared" si="1"/>
        <v>1344.3287831270702</v>
      </c>
      <c r="AF15" s="107">
        <f t="shared" si="1"/>
        <v>1367.0638759149558</v>
      </c>
      <c r="AG15" s="107">
        <f t="shared" si="1"/>
        <v>1378.5981859689011</v>
      </c>
      <c r="AH15" s="107">
        <f t="shared" si="1"/>
        <v>1373.5413058047632</v>
      </c>
      <c r="AI15" s="107">
        <f t="shared" si="1"/>
        <v>1330.1114387776836</v>
      </c>
      <c r="AJ15" s="107">
        <f t="shared" si="1"/>
        <v>1352.9622728292759</v>
      </c>
      <c r="AK15" s="107">
        <f t="shared" si="1"/>
        <v>1370.3791421569031</v>
      </c>
      <c r="AL15" s="107">
        <f t="shared" si="1"/>
        <v>1344.1875826519561</v>
      </c>
      <c r="AM15" s="107">
        <f t="shared" si="1"/>
        <v>1375.0797930749179</v>
      </c>
      <c r="AN15" s="107">
        <f t="shared" si="1"/>
        <v>1378.5562047118367</v>
      </c>
      <c r="AO15" s="107">
        <f t="shared" si="1"/>
        <v>1374.241712777764</v>
      </c>
      <c r="AP15" s="107">
        <f t="shared" si="1"/>
        <v>1376.7416419637289</v>
      </c>
      <c r="AQ15" s="107">
        <f t="shared" si="1"/>
        <v>1360.8207736268182</v>
      </c>
      <c r="AR15" s="107">
        <f t="shared" si="1"/>
        <v>1394.111426295982</v>
      </c>
      <c r="AS15" s="107">
        <f t="shared" si="1"/>
        <v>1309.8109414120433</v>
      </c>
      <c r="AT15" s="107">
        <f t="shared" si="1"/>
        <v>1234.2870034121524</v>
      </c>
      <c r="AU15" s="107">
        <f t="shared" si="1"/>
        <v>1285.9958967224641</v>
      </c>
      <c r="AV15" s="107">
        <f t="shared" si="1"/>
        <v>1336.7688529860202</v>
      </c>
      <c r="AW15" s="557">
        <f t="shared" si="1"/>
        <v>1372.9677308797156</v>
      </c>
      <c r="AX15" s="561">
        <f t="shared" si="1"/>
        <v>1394.6893318804468</v>
      </c>
      <c r="AY15" s="559">
        <f t="shared" si="1"/>
        <v>0</v>
      </c>
      <c r="AZ15" s="107">
        <f t="shared" si="1"/>
        <v>0</v>
      </c>
      <c r="BA15" s="107">
        <f t="shared" si="1"/>
        <v>0</v>
      </c>
      <c r="BB15" s="107">
        <f t="shared" si="1"/>
        <v>0</v>
      </c>
      <c r="BC15" s="107">
        <f t="shared" si="1"/>
        <v>0</v>
      </c>
      <c r="BD15" s="107">
        <f t="shared" si="1"/>
        <v>0</v>
      </c>
      <c r="BE15" s="107">
        <f t="shared" si="1"/>
        <v>0</v>
      </c>
      <c r="BF15" s="10"/>
      <c r="BG15" s="10"/>
      <c r="BH15" s="10"/>
      <c r="BI15" s="10"/>
    </row>
    <row r="16" spans="1:61" ht="14.25" customHeight="1">
      <c r="T16" s="145"/>
      <c r="U16" s="145"/>
      <c r="V16" s="145"/>
      <c r="W16" s="171" t="s">
        <v>69</v>
      </c>
      <c r="X16" s="171"/>
      <c r="Y16" s="130"/>
      <c r="Z16" s="125"/>
      <c r="AA16" s="186"/>
      <c r="AB16" s="186"/>
      <c r="AC16" s="186"/>
      <c r="AD16" s="186"/>
      <c r="AE16" s="186"/>
      <c r="AF16" s="186"/>
      <c r="AG16" s="186"/>
      <c r="AH16" s="186"/>
      <c r="AI16" s="186"/>
      <c r="AJ16" s="186"/>
      <c r="AK16" s="186"/>
      <c r="AL16" s="186"/>
      <c r="AM16" s="186"/>
      <c r="AN16" s="186"/>
      <c r="AO16" s="186"/>
      <c r="AP16" s="186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</row>
    <row r="17" spans="20:79" ht="18" customHeight="1">
      <c r="T17" s="145"/>
      <c r="U17" s="145"/>
      <c r="V17" s="145"/>
      <c r="W17" s="171" t="s">
        <v>216</v>
      </c>
      <c r="X17" s="129"/>
      <c r="Y17" s="146"/>
      <c r="Z17" s="125"/>
      <c r="AA17" s="182"/>
      <c r="AB17" s="182"/>
      <c r="AC17" s="182"/>
      <c r="AD17" s="182"/>
      <c r="AE17" s="182"/>
      <c r="AF17" s="182"/>
      <c r="AG17" s="182"/>
      <c r="AH17" s="182"/>
      <c r="AI17" s="182"/>
      <c r="AJ17" s="182"/>
      <c r="AK17" s="182"/>
      <c r="AL17" s="182"/>
      <c r="AM17" s="182"/>
      <c r="AN17" s="182"/>
      <c r="AO17" s="182"/>
      <c r="AP17" s="182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</row>
    <row r="18" spans="20:79" ht="13.5" customHeight="1">
      <c r="Y18" s="15"/>
      <c r="Z18" s="135"/>
      <c r="BH18" s="10"/>
    </row>
    <row r="19" spans="20:79" ht="21.75" customHeight="1" thickBot="1">
      <c r="T19" s="1" t="s">
        <v>65</v>
      </c>
      <c r="W19" s="355" t="s">
        <v>149</v>
      </c>
      <c r="X19" s="355"/>
      <c r="Z19" s="136"/>
      <c r="BF19" s="112"/>
      <c r="BH19" s="10"/>
    </row>
    <row r="20" spans="20:79" ht="30">
      <c r="T20" s="3"/>
      <c r="U20" s="590"/>
      <c r="V20" s="590"/>
      <c r="W20" s="463"/>
      <c r="X20" s="464"/>
      <c r="Y20" s="253" t="s">
        <v>8</v>
      </c>
      <c r="Z20" s="255">
        <v>1990</v>
      </c>
      <c r="AA20" s="255">
        <v>1990</v>
      </c>
      <c r="AB20" s="255">
        <f t="shared" ref="AB20:BE20" si="2">AA20+1</f>
        <v>1991</v>
      </c>
      <c r="AC20" s="255">
        <f t="shared" si="2"/>
        <v>1992</v>
      </c>
      <c r="AD20" s="255">
        <f t="shared" si="2"/>
        <v>1993</v>
      </c>
      <c r="AE20" s="255">
        <f t="shared" si="2"/>
        <v>1994</v>
      </c>
      <c r="AF20" s="255">
        <f t="shared" si="2"/>
        <v>1995</v>
      </c>
      <c r="AG20" s="255">
        <f t="shared" si="2"/>
        <v>1996</v>
      </c>
      <c r="AH20" s="255">
        <f t="shared" si="2"/>
        <v>1997</v>
      </c>
      <c r="AI20" s="255">
        <f t="shared" si="2"/>
        <v>1998</v>
      </c>
      <c r="AJ20" s="256">
        <f t="shared" si="2"/>
        <v>1999</v>
      </c>
      <c r="AK20" s="256">
        <f t="shared" si="2"/>
        <v>2000</v>
      </c>
      <c r="AL20" s="256">
        <f t="shared" si="2"/>
        <v>2001</v>
      </c>
      <c r="AM20" s="256">
        <f t="shared" si="2"/>
        <v>2002</v>
      </c>
      <c r="AN20" s="255">
        <f t="shared" si="2"/>
        <v>2003</v>
      </c>
      <c r="AO20" s="255">
        <f t="shared" si="2"/>
        <v>2004</v>
      </c>
      <c r="AP20" s="255">
        <f t="shared" si="2"/>
        <v>2005</v>
      </c>
      <c r="AQ20" s="255">
        <f t="shared" si="2"/>
        <v>2006</v>
      </c>
      <c r="AR20" s="257">
        <f t="shared" si="2"/>
        <v>2007</v>
      </c>
      <c r="AS20" s="269">
        <v>2008</v>
      </c>
      <c r="AT20" s="269">
        <v>2009</v>
      </c>
      <c r="AU20" s="269">
        <v>2010</v>
      </c>
      <c r="AV20" s="269">
        <v>2011</v>
      </c>
      <c r="AW20" s="269">
        <v>2012</v>
      </c>
      <c r="AX20" s="260" t="s">
        <v>135</v>
      </c>
      <c r="AY20" s="565" t="e">
        <f t="shared" si="2"/>
        <v>#VALUE!</v>
      </c>
      <c r="AZ20" s="4" t="e">
        <f t="shared" si="2"/>
        <v>#VALUE!</v>
      </c>
      <c r="BA20" s="4" t="e">
        <f t="shared" si="2"/>
        <v>#VALUE!</v>
      </c>
      <c r="BB20" s="4" t="e">
        <f t="shared" si="2"/>
        <v>#VALUE!</v>
      </c>
      <c r="BC20" s="4" t="e">
        <f t="shared" si="2"/>
        <v>#VALUE!</v>
      </c>
      <c r="BD20" s="5" t="e">
        <f t="shared" si="2"/>
        <v>#VALUE!</v>
      </c>
      <c r="BE20" s="6" t="e">
        <f t="shared" si="2"/>
        <v>#VALUE!</v>
      </c>
      <c r="BH20" s="10"/>
    </row>
    <row r="21" spans="20:79" ht="16.2">
      <c r="T21" s="8" t="s">
        <v>66</v>
      </c>
      <c r="U21" s="8"/>
      <c r="V21" s="8"/>
      <c r="W21" s="9" t="s">
        <v>18</v>
      </c>
      <c r="X21" s="458"/>
      <c r="Y21" s="109">
        <v>1</v>
      </c>
      <c r="Z21" s="350">
        <f>AA6</f>
        <v>1154.4161260179035</v>
      </c>
      <c r="AA21" s="147">
        <f t="shared" ref="AA21:AX21" si="3">IF(ISTEXT(AA6),AA6,AA6/$Z21-1)</f>
        <v>0</v>
      </c>
      <c r="AB21" s="147">
        <f t="shared" si="3"/>
        <v>7.954956076285935E-3</v>
      </c>
      <c r="AC21" s="147">
        <f t="shared" si="3"/>
        <v>1.5491706704605646E-2</v>
      </c>
      <c r="AD21" s="147">
        <f t="shared" si="3"/>
        <v>8.8868287347998454E-3</v>
      </c>
      <c r="AE21" s="147">
        <f t="shared" si="3"/>
        <v>6.0970451691574112E-2</v>
      </c>
      <c r="AF21" s="147">
        <f t="shared" si="3"/>
        <v>7.2791953327427272E-2</v>
      </c>
      <c r="AG21" s="147">
        <f t="shared" si="3"/>
        <v>8.4309742903246221E-2</v>
      </c>
      <c r="AH21" s="147">
        <f t="shared" si="3"/>
        <v>8.0673823934739985E-2</v>
      </c>
      <c r="AI21" s="147">
        <f t="shared" si="3"/>
        <v>4.9779104969858601E-2</v>
      </c>
      <c r="AJ21" s="147">
        <f t="shared" si="3"/>
        <v>8.058213816284443E-2</v>
      </c>
      <c r="AK21" s="147">
        <f t="shared" si="3"/>
        <v>9.8216545265727984E-2</v>
      </c>
      <c r="AL21" s="147">
        <f t="shared" si="3"/>
        <v>8.5053484106309973E-2</v>
      </c>
      <c r="AM21" s="147">
        <f t="shared" si="3"/>
        <v>0.11667779692214975</v>
      </c>
      <c r="AN21" s="147">
        <f t="shared" si="3"/>
        <v>0.12096193195651006</v>
      </c>
      <c r="AO21" s="147">
        <f t="shared" si="3"/>
        <v>0.12070850387494625</v>
      </c>
      <c r="AP21" s="147">
        <f t="shared" si="3"/>
        <v>0.12324901146915379</v>
      </c>
      <c r="AQ21" s="147">
        <f t="shared" si="3"/>
        <v>0.10793259208464678</v>
      </c>
      <c r="AR21" s="147">
        <f t="shared" si="3"/>
        <v>0.13712282011299814</v>
      </c>
      <c r="AS21" s="147">
        <f t="shared" si="3"/>
        <v>6.5179415580416178E-2</v>
      </c>
      <c r="AT21" s="147">
        <f t="shared" si="3"/>
        <v>2.1489120388282767E-3</v>
      </c>
      <c r="AU21" s="147">
        <f t="shared" si="3"/>
        <v>4.5503543939521274E-2</v>
      </c>
      <c r="AV21" s="147">
        <f t="shared" si="3"/>
        <v>8.8253961380241774E-2</v>
      </c>
      <c r="AW21" s="562">
        <f t="shared" si="3"/>
        <v>0.11795757537683205</v>
      </c>
      <c r="AX21" s="570">
        <f t="shared" si="3"/>
        <v>0.13470428836386006</v>
      </c>
      <c r="AY21" s="566"/>
      <c r="AZ21" s="17"/>
      <c r="BA21" s="17"/>
      <c r="BB21" s="17"/>
      <c r="BC21" s="17"/>
      <c r="BD21" s="18"/>
      <c r="BE21" s="19"/>
      <c r="BF21" s="7"/>
      <c r="BG21" s="7"/>
      <c r="BH21" s="10"/>
      <c r="BI21" s="7"/>
    </row>
    <row r="22" spans="20:79" ht="16.2">
      <c r="T22" s="8" t="s">
        <v>10</v>
      </c>
      <c r="U22" s="8"/>
      <c r="V22" s="8"/>
      <c r="W22" s="9" t="s">
        <v>11</v>
      </c>
      <c r="X22" s="458"/>
      <c r="Y22" s="347">
        <v>25</v>
      </c>
      <c r="Z22" s="350">
        <f t="shared" ref="Z22:Z27" si="4">AA9</f>
        <v>39.706928277478326</v>
      </c>
      <c r="AA22" s="147">
        <f>IF(ISTEXT(AA9),AA9,AA9/$Z22-1)</f>
        <v>0</v>
      </c>
      <c r="AB22" s="147">
        <f t="shared" ref="AB22:AP22" si="5">IF(ISTEXT(AB9),AB9,AB9/$Z22-1)</f>
        <v>-1.4586432368623892E-2</v>
      </c>
      <c r="AC22" s="147">
        <f t="shared" si="5"/>
        <v>-1.9948498059272679E-2</v>
      </c>
      <c r="AD22" s="147">
        <f t="shared" si="5"/>
        <v>-4.1454761176546673E-2</v>
      </c>
      <c r="AE22" s="147">
        <f t="shared" si="5"/>
        <v>-5.4356901005435332E-2</v>
      </c>
      <c r="AF22" s="147">
        <f t="shared" si="5"/>
        <v>-8.106786282873224E-2</v>
      </c>
      <c r="AG22" s="147">
        <f t="shared" si="5"/>
        <v>-0.11496328160098113</v>
      </c>
      <c r="AH22" s="147">
        <f t="shared" si="5"/>
        <v>-0.1316687194079782</v>
      </c>
      <c r="AI22" s="147">
        <f t="shared" si="5"/>
        <v>-0.16614120237730368</v>
      </c>
      <c r="AJ22" s="147">
        <f t="shared" si="5"/>
        <v>-0.17998022765649269</v>
      </c>
      <c r="AK22" s="147">
        <f t="shared" si="5"/>
        <v>-0.1976656983679943</v>
      </c>
      <c r="AL22" s="147">
        <f t="shared" si="5"/>
        <v>-0.22597870157463684</v>
      </c>
      <c r="AM22" s="147">
        <f t="shared" si="5"/>
        <v>-0.2517549314749894</v>
      </c>
      <c r="AN22" s="147">
        <f t="shared" si="5"/>
        <v>-0.2682038012375928</v>
      </c>
      <c r="AO22" s="147">
        <f t="shared" si="5"/>
        <v>-0.28008032035279096</v>
      </c>
      <c r="AP22" s="147">
        <f t="shared" si="5"/>
        <v>-0.28867861993069577</v>
      </c>
      <c r="AQ22" s="147">
        <f t="shared" ref="AB22:AX25" si="6">IF(ISTEXT(AQ9),AQ9,AQ9/$Z22-1)</f>
        <v>-0.3001693759980848</v>
      </c>
      <c r="AR22" s="147">
        <f t="shared" si="6"/>
        <v>-0.31130079840235603</v>
      </c>
      <c r="AS22" s="147">
        <f t="shared" si="6"/>
        <v>-0.32692349760810191</v>
      </c>
      <c r="AT22" s="147">
        <f t="shared" si="6"/>
        <v>-0.34275604376081048</v>
      </c>
      <c r="AU22" s="147">
        <f t="shared" si="6"/>
        <v>-0.35849894679116667</v>
      </c>
      <c r="AV22" s="147">
        <f t="shared" si="6"/>
        <v>-0.36947603563346854</v>
      </c>
      <c r="AW22" s="562">
        <f t="shared" si="6"/>
        <v>-0.37964011033348288</v>
      </c>
      <c r="AX22" s="570">
        <f t="shared" si="6"/>
        <v>-0.38960310696884903</v>
      </c>
      <c r="AY22" s="566"/>
      <c r="AZ22" s="17"/>
      <c r="BA22" s="17"/>
      <c r="BB22" s="17"/>
      <c r="BC22" s="17"/>
      <c r="BD22" s="18"/>
      <c r="BE22" s="19"/>
      <c r="BF22" s="20"/>
      <c r="BG22" s="20"/>
      <c r="BH22" s="10"/>
      <c r="BI22" s="20"/>
      <c r="BL22" s="131"/>
      <c r="BM22" s="131"/>
      <c r="BN22" s="132"/>
      <c r="BO22" s="131"/>
      <c r="BP22" s="131"/>
      <c r="BQ22" s="131"/>
      <c r="BR22" s="131"/>
      <c r="BS22" s="131"/>
      <c r="BT22" s="131"/>
      <c r="BU22" s="131"/>
      <c r="BV22" s="131"/>
      <c r="BW22" s="131"/>
      <c r="BX22" s="131"/>
      <c r="BY22" s="131"/>
      <c r="BZ22" s="131"/>
      <c r="CA22" s="7"/>
    </row>
    <row r="23" spans="20:79" ht="16.2">
      <c r="T23" s="8" t="s">
        <v>12</v>
      </c>
      <c r="U23" s="8"/>
      <c r="V23" s="8"/>
      <c r="W23" s="9" t="s">
        <v>13</v>
      </c>
      <c r="X23" s="458"/>
      <c r="Y23" s="347">
        <v>298</v>
      </c>
      <c r="Z23" s="350">
        <f t="shared" si="4"/>
        <v>31.254756913581801</v>
      </c>
      <c r="AA23" s="147">
        <f>IF(ISTEXT(AA10),AA10,AA10/$Z23-1)</f>
        <v>0</v>
      </c>
      <c r="AB23" s="147">
        <f t="shared" si="6"/>
        <v>-6.3589688270815348E-3</v>
      </c>
      <c r="AC23" s="147">
        <f t="shared" si="6"/>
        <v>-1.0045968314672526E-3</v>
      </c>
      <c r="AD23" s="147">
        <f t="shared" si="6"/>
        <v>-2.8021884337685599E-3</v>
      </c>
      <c r="AE23" s="147">
        <f t="shared" si="6"/>
        <v>3.8793964691986371E-2</v>
      </c>
      <c r="AF23" s="147">
        <f t="shared" si="6"/>
        <v>4.9263918796632611E-2</v>
      </c>
      <c r="AG23" s="147">
        <f t="shared" si="6"/>
        <v>8.5394456349400683E-2</v>
      </c>
      <c r="AH23" s="147">
        <f t="shared" si="6"/>
        <v>0.11000494867533539</v>
      </c>
      <c r="AI23" s="147">
        <f t="shared" si="6"/>
        <v>5.7957118083955761E-2</v>
      </c>
      <c r="AJ23" s="147">
        <f t="shared" si="6"/>
        <v>-0.1371114442046647</v>
      </c>
      <c r="AK23" s="147">
        <f t="shared" si="6"/>
        <v>-5.7778098194703364E-2</v>
      </c>
      <c r="AL23" s="147">
        <f t="shared" si="6"/>
        <v>-0.17019910261564508</v>
      </c>
      <c r="AM23" s="147">
        <f t="shared" si="6"/>
        <v>-0.18812254131886352</v>
      </c>
      <c r="AN23" s="147">
        <f t="shared" si="6"/>
        <v>-0.19445301665425374</v>
      </c>
      <c r="AO23" s="147">
        <f t="shared" si="6"/>
        <v>-0.19432745400899942</v>
      </c>
      <c r="AP23" s="147">
        <f t="shared" si="6"/>
        <v>-0.20979745481812806</v>
      </c>
      <c r="AQ23" s="147">
        <f t="shared" si="6"/>
        <v>-0.20922194218451828</v>
      </c>
      <c r="AR23" s="147">
        <f t="shared" si="6"/>
        <v>-0.23061642015712513</v>
      </c>
      <c r="AS23" s="147">
        <f t="shared" si="6"/>
        <v>-0.25495177323098783</v>
      </c>
      <c r="AT23" s="147">
        <f t="shared" si="6"/>
        <v>-0.26546217382721027</v>
      </c>
      <c r="AU23" s="147">
        <f t="shared" si="6"/>
        <v>-0.27984127851679796</v>
      </c>
      <c r="AV23" s="147">
        <f t="shared" si="6"/>
        <v>-0.29220755834744838</v>
      </c>
      <c r="AW23" s="562">
        <f t="shared" si="6"/>
        <v>-0.30159404502723297</v>
      </c>
      <c r="AX23" s="570">
        <f t="shared" si="6"/>
        <v>-0.30256574597010544</v>
      </c>
      <c r="AY23" s="566"/>
      <c r="AZ23" s="17"/>
      <c r="BA23" s="17"/>
      <c r="BB23" s="17"/>
      <c r="BC23" s="17"/>
      <c r="BD23" s="18"/>
      <c r="BE23" s="19"/>
      <c r="BF23" s="20"/>
      <c r="BG23" s="20"/>
      <c r="BH23" s="10"/>
      <c r="BI23" s="20"/>
      <c r="BL23" s="123"/>
      <c r="BM23" s="124"/>
      <c r="BN23" s="125"/>
      <c r="BO23" s="126"/>
      <c r="BP23" s="126"/>
      <c r="BQ23" s="126"/>
      <c r="BR23" s="126"/>
      <c r="BS23" s="126"/>
      <c r="BT23" s="126"/>
      <c r="BU23" s="126"/>
      <c r="BV23" s="126"/>
      <c r="BW23" s="126"/>
      <c r="BX23" s="126"/>
      <c r="BY23" s="126"/>
      <c r="BZ23" s="126"/>
      <c r="CA23" s="10"/>
    </row>
    <row r="24" spans="20:79" ht="27.6">
      <c r="T24" s="12" t="s">
        <v>14</v>
      </c>
      <c r="U24" s="12"/>
      <c r="V24" s="12"/>
      <c r="W24" s="9" t="s">
        <v>67</v>
      </c>
      <c r="X24" s="458"/>
      <c r="Y24" s="13" t="s">
        <v>146</v>
      </c>
      <c r="Z24" s="350">
        <f t="shared" si="4"/>
        <v>15.932308570761124</v>
      </c>
      <c r="AA24" s="147">
        <f>IF(ISTEXT(AA11),AA11,AA11/$Z24-1)</f>
        <v>0</v>
      </c>
      <c r="AB24" s="147">
        <f t="shared" si="6"/>
        <v>8.8957878753559427E-2</v>
      </c>
      <c r="AC24" s="147">
        <f t="shared" si="6"/>
        <v>0.11516559541389926</v>
      </c>
      <c r="AD24" s="147">
        <f t="shared" si="6"/>
        <v>0.13783281271561965</v>
      </c>
      <c r="AE24" s="147">
        <f t="shared" si="6"/>
        <v>0.32117636019586104</v>
      </c>
      <c r="AF24" s="147">
        <f t="shared" si="6"/>
        <v>0.58242757413318413</v>
      </c>
      <c r="AG24" s="147">
        <f t="shared" si="6"/>
        <v>0.54380256754816947</v>
      </c>
      <c r="AH24" s="147">
        <f t="shared" si="6"/>
        <v>0.5336581087386254</v>
      </c>
      <c r="AI24" s="147">
        <f t="shared" si="6"/>
        <v>0.49002827127475923</v>
      </c>
      <c r="AJ24" s="147">
        <f t="shared" si="6"/>
        <v>0.52925831153424352</v>
      </c>
      <c r="AK24" s="147">
        <f t="shared" si="6"/>
        <v>0.43390192733847344</v>
      </c>
      <c r="AL24" s="147">
        <f t="shared" si="6"/>
        <v>0.22084641824498807</v>
      </c>
      <c r="AM24" s="147">
        <f t="shared" si="6"/>
        <v>1.7874559708452642E-2</v>
      </c>
      <c r="AN24" s="147">
        <f t="shared" si="6"/>
        <v>1.6782033570386767E-2</v>
      </c>
      <c r="AO24" s="147">
        <f t="shared" si="6"/>
        <v>-0.22301894313919013</v>
      </c>
      <c r="AP24" s="147">
        <f t="shared" si="6"/>
        <v>-0.20147679847400879</v>
      </c>
      <c r="AQ24" s="147">
        <f t="shared" si="6"/>
        <v>-8.7062542547542532E-2</v>
      </c>
      <c r="AR24" s="147">
        <f t="shared" si="6"/>
        <v>4.1896016731751251E-2</v>
      </c>
      <c r="AS24" s="147">
        <f t="shared" si="6"/>
        <v>0.20196523541062539</v>
      </c>
      <c r="AT24" s="147">
        <f t="shared" si="6"/>
        <v>0.30429238145856963</v>
      </c>
      <c r="AU24" s="147">
        <f t="shared" si="6"/>
        <v>0.45084139057802153</v>
      </c>
      <c r="AV24" s="147">
        <f t="shared" si="6"/>
        <v>0.62123159917130399</v>
      </c>
      <c r="AW24" s="562">
        <f t="shared" si="6"/>
        <v>0.82400093039952882</v>
      </c>
      <c r="AX24" s="570">
        <f t="shared" si="6"/>
        <v>1.0122561665799128</v>
      </c>
      <c r="AY24" s="566"/>
      <c r="AZ24" s="17"/>
      <c r="BA24" s="17"/>
      <c r="BB24" s="17"/>
      <c r="BC24" s="17"/>
      <c r="BD24" s="18"/>
      <c r="BE24" s="19"/>
      <c r="BF24" s="20"/>
      <c r="BG24" s="20"/>
      <c r="BH24" s="10"/>
      <c r="BI24" s="20"/>
      <c r="BL24" s="123"/>
      <c r="BM24" s="124"/>
      <c r="BN24" s="158"/>
      <c r="BO24" s="126"/>
      <c r="BP24" s="126"/>
      <c r="BQ24" s="126"/>
      <c r="BR24" s="126"/>
      <c r="BS24" s="126"/>
      <c r="BT24" s="126"/>
      <c r="BU24" s="126"/>
      <c r="BV24" s="126"/>
      <c r="BW24" s="126"/>
      <c r="BX24" s="126"/>
      <c r="BY24" s="126"/>
      <c r="BZ24" s="126"/>
      <c r="CA24" s="10"/>
    </row>
    <row r="25" spans="20:79" ht="27.6">
      <c r="T25" s="12" t="s">
        <v>15</v>
      </c>
      <c r="U25" s="12"/>
      <c r="V25" s="12"/>
      <c r="W25" s="9" t="s">
        <v>16</v>
      </c>
      <c r="X25" s="458"/>
      <c r="Y25" s="13" t="s">
        <v>147</v>
      </c>
      <c r="Z25" s="350">
        <f t="shared" si="4"/>
        <v>6.4982953011363023</v>
      </c>
      <c r="AA25" s="147">
        <f>IF(ISTEXT(AA12),AA12,AA12/$Z25-1)</f>
        <v>0</v>
      </c>
      <c r="AB25" s="147">
        <f t="shared" si="6"/>
        <v>0.14790778038390218</v>
      </c>
      <c r="AC25" s="147">
        <f t="shared" si="6"/>
        <v>0.16472633986763707</v>
      </c>
      <c r="AD25" s="147">
        <f t="shared" si="6"/>
        <v>0.67315550377232447</v>
      </c>
      <c r="AE25" s="147">
        <f t="shared" si="6"/>
        <v>1.0554833137583848</v>
      </c>
      <c r="AF25" s="147">
        <f t="shared" si="6"/>
        <v>1.6885544506411145</v>
      </c>
      <c r="AG25" s="147">
        <f t="shared" si="6"/>
        <v>1.4583221075354018</v>
      </c>
      <c r="AH25" s="147">
        <f t="shared" si="6"/>
        <v>1.7244498574015257</v>
      </c>
      <c r="AI25" s="147">
        <f t="shared" si="6"/>
        <v>1.29552527518688</v>
      </c>
      <c r="AJ25" s="147">
        <f t="shared" si="6"/>
        <v>0.87211814397267196</v>
      </c>
      <c r="AK25" s="147">
        <f t="shared" si="6"/>
        <v>0.72480832905152748</v>
      </c>
      <c r="AL25" s="147">
        <f t="shared" si="6"/>
        <v>0.41592302621248201</v>
      </c>
      <c r="AM25" s="147">
        <f t="shared" si="6"/>
        <v>0.33220225494567157</v>
      </c>
      <c r="AN25" s="147">
        <f t="shared" si="6"/>
        <v>0.28617351097670829</v>
      </c>
      <c r="AO25" s="147">
        <f t="shared" si="6"/>
        <v>0.33937127411581991</v>
      </c>
      <c r="AP25" s="147">
        <f t="shared" si="6"/>
        <v>0.24106273398580669</v>
      </c>
      <c r="AQ25" s="147">
        <f t="shared" si="6"/>
        <v>0.2952974943323492</v>
      </c>
      <c r="AR25" s="147">
        <f t="shared" si="6"/>
        <v>0.14476106760088814</v>
      </c>
      <c r="AS25" s="147">
        <f t="shared" si="6"/>
        <v>-0.13713780964472266</v>
      </c>
      <c r="AT25" s="147">
        <f t="shared" si="6"/>
        <v>-0.39808271038036491</v>
      </c>
      <c r="AU25" s="147">
        <f t="shared" si="6"/>
        <v>-0.36689429107282934</v>
      </c>
      <c r="AV25" s="147">
        <f t="shared" si="6"/>
        <v>-0.44292918767307687</v>
      </c>
      <c r="AW25" s="562">
        <f t="shared" si="6"/>
        <v>-0.49203717227505284</v>
      </c>
      <c r="AX25" s="570">
        <f t="shared" si="6"/>
        <v>-0.51608486359522798</v>
      </c>
      <c r="AY25" s="566"/>
      <c r="AZ25" s="17"/>
      <c r="BA25" s="17"/>
      <c r="BB25" s="17"/>
      <c r="BC25" s="17"/>
      <c r="BD25" s="18"/>
      <c r="BE25" s="19"/>
      <c r="BF25" s="20"/>
      <c r="BG25" s="20"/>
      <c r="BH25" s="10"/>
      <c r="BI25" s="20"/>
      <c r="BL25" s="123"/>
      <c r="BM25" s="124"/>
      <c r="BN25" s="126"/>
      <c r="BO25" s="126"/>
      <c r="BP25" s="126"/>
      <c r="BQ25" s="126"/>
      <c r="BR25" s="126"/>
      <c r="BS25" s="126"/>
      <c r="BT25" s="126"/>
      <c r="BU25" s="126"/>
      <c r="BV25" s="126"/>
      <c r="BW25" s="126"/>
      <c r="BX25" s="126"/>
      <c r="BY25" s="126"/>
      <c r="BZ25" s="126"/>
      <c r="CA25" s="10"/>
    </row>
    <row r="26" spans="20:79" ht="21" customHeight="1">
      <c r="T26" s="443" t="s">
        <v>17</v>
      </c>
      <c r="U26" s="596"/>
      <c r="V26" s="596"/>
      <c r="W26" s="357" t="s">
        <v>150</v>
      </c>
      <c r="X26" s="468"/>
      <c r="Y26" s="347">
        <v>22800</v>
      </c>
      <c r="Z26" s="356">
        <f t="shared" si="4"/>
        <v>12.850069876123966</v>
      </c>
      <c r="AA26" s="147">
        <f t="shared" ref="AA26:BE26" si="7">IF(ISTEXT(AA13),AA13,AA13/$Z26-1)</f>
        <v>0</v>
      </c>
      <c r="AB26" s="147">
        <f t="shared" si="7"/>
        <v>0.10552257582449287</v>
      </c>
      <c r="AC26" s="147">
        <f t="shared" si="7"/>
        <v>0.21678907795562519</v>
      </c>
      <c r="AD26" s="147">
        <f t="shared" si="7"/>
        <v>0.2219365903711934</v>
      </c>
      <c r="AE26" s="147">
        <f t="shared" si="7"/>
        <v>0.16886179869525741</v>
      </c>
      <c r="AF26" s="147">
        <f t="shared" si="7"/>
        <v>0.27995605106481269</v>
      </c>
      <c r="AG26" s="147">
        <f t="shared" si="7"/>
        <v>0.32467666935426065</v>
      </c>
      <c r="AH26" s="147">
        <f t="shared" si="7"/>
        <v>0.12921879944927772</v>
      </c>
      <c r="AI26" s="147">
        <f t="shared" si="7"/>
        <v>2.9107341460523184E-2</v>
      </c>
      <c r="AJ26" s="147">
        <f t="shared" si="7"/>
        <v>-0.28574647599428771</v>
      </c>
      <c r="AK26" s="147">
        <f t="shared" si="7"/>
        <v>-0.45265582222060063</v>
      </c>
      <c r="AL26" s="147">
        <f t="shared" si="7"/>
        <v>-0.52777931649409915</v>
      </c>
      <c r="AM26" s="147">
        <f t="shared" si="7"/>
        <v>-0.55350182104713475</v>
      </c>
      <c r="AN26" s="147">
        <f t="shared" si="7"/>
        <v>-0.57911802240535082</v>
      </c>
      <c r="AO26" s="147">
        <f t="shared" si="7"/>
        <v>-0.59060500217990741</v>
      </c>
      <c r="AP26" s="147">
        <f t="shared" si="7"/>
        <v>-0.60576780793861773</v>
      </c>
      <c r="AQ26" s="147">
        <f t="shared" si="7"/>
        <v>-0.59175616724808111</v>
      </c>
      <c r="AR26" s="147">
        <f t="shared" si="7"/>
        <v>-0.62984192175331144</v>
      </c>
      <c r="AS26" s="147">
        <f t="shared" si="7"/>
        <v>-0.67251762915771085</v>
      </c>
      <c r="AT26" s="147">
        <f t="shared" si="7"/>
        <v>-0.80726186745811046</v>
      </c>
      <c r="AU26" s="147">
        <f t="shared" si="7"/>
        <v>-0.80774410739618707</v>
      </c>
      <c r="AV26" s="147">
        <f t="shared" si="7"/>
        <v>-0.82088754887553006</v>
      </c>
      <c r="AW26" s="562">
        <f t="shared" si="7"/>
        <v>-0.82090577516653829</v>
      </c>
      <c r="AX26" s="570">
        <f t="shared" si="7"/>
        <v>-0.8312995621773186</v>
      </c>
      <c r="AY26" s="567">
        <f t="shared" si="7"/>
        <v>-1</v>
      </c>
      <c r="AZ26" s="147">
        <f t="shared" si="7"/>
        <v>-1</v>
      </c>
      <c r="BA26" s="147">
        <f t="shared" si="7"/>
        <v>-1</v>
      </c>
      <c r="BB26" s="147">
        <f t="shared" si="7"/>
        <v>-1</v>
      </c>
      <c r="BC26" s="147">
        <f t="shared" si="7"/>
        <v>-1</v>
      </c>
      <c r="BD26" s="147">
        <f t="shared" si="7"/>
        <v>-1</v>
      </c>
      <c r="BE26" s="147">
        <f t="shared" si="7"/>
        <v>-1</v>
      </c>
      <c r="BF26" s="20"/>
      <c r="BG26" s="20"/>
      <c r="BH26" s="10"/>
      <c r="BI26" s="20"/>
      <c r="BL26" s="127"/>
      <c r="BM26" s="128"/>
      <c r="BN26" s="125"/>
      <c r="BO26" s="133"/>
      <c r="BP26" s="133"/>
      <c r="BQ26" s="133"/>
      <c r="BR26" s="133"/>
      <c r="BS26" s="133"/>
      <c r="BT26" s="126"/>
      <c r="BU26" s="126"/>
      <c r="BV26" s="126"/>
      <c r="BW26" s="126"/>
      <c r="BX26" s="126"/>
      <c r="BY26" s="126"/>
      <c r="BZ26" s="126"/>
      <c r="CA26" s="10"/>
    </row>
    <row r="27" spans="20:79" ht="21" customHeight="1" thickBot="1">
      <c r="T27" s="345" t="s">
        <v>156</v>
      </c>
      <c r="U27" s="345"/>
      <c r="V27" s="345"/>
      <c r="W27" s="358" t="s">
        <v>148</v>
      </c>
      <c r="X27" s="456"/>
      <c r="Y27" s="349">
        <v>17200</v>
      </c>
      <c r="Z27" s="352">
        <f t="shared" si="4"/>
        <v>3.6456905589705761E-2</v>
      </c>
      <c r="AA27" s="149">
        <f t="shared" ref="AA27:BE27" si="8">IF(ISTEXT(AA14),AA14,AA14/$Z27-1)</f>
        <v>0</v>
      </c>
      <c r="AB27" s="149">
        <f t="shared" si="8"/>
        <v>0</v>
      </c>
      <c r="AC27" s="149">
        <f t="shared" si="8"/>
        <v>0</v>
      </c>
      <c r="AD27" s="149">
        <f t="shared" si="8"/>
        <v>0.33333333333333348</v>
      </c>
      <c r="AE27" s="149">
        <f t="shared" si="8"/>
        <v>1.3333333333333335</v>
      </c>
      <c r="AF27" s="149">
        <f t="shared" si="8"/>
        <v>4.5631188540346166</v>
      </c>
      <c r="AG27" s="149">
        <f t="shared" si="8"/>
        <v>4.3288705639877429</v>
      </c>
      <c r="AH27" s="149">
        <f t="shared" si="8"/>
        <v>3.7392763491685264</v>
      </c>
      <c r="AI27" s="149">
        <f t="shared" si="8"/>
        <v>3.7358563568329473</v>
      </c>
      <c r="AJ27" s="149">
        <f t="shared" si="8"/>
        <v>6.7513208129625877</v>
      </c>
      <c r="AK27" s="149">
        <f t="shared" si="8"/>
        <v>4.1022601361827524</v>
      </c>
      <c r="AL27" s="149">
        <f t="shared" si="8"/>
        <v>4.3502322079342539</v>
      </c>
      <c r="AM27" s="149">
        <f t="shared" si="8"/>
        <v>6.4532610123414171</v>
      </c>
      <c r="AN27" s="149">
        <f t="shared" si="8"/>
        <v>7.2052019149850057</v>
      </c>
      <c r="AO27" s="149">
        <f t="shared" si="8"/>
        <v>9.0765090581184733</v>
      </c>
      <c r="AP27" s="149">
        <f t="shared" si="8"/>
        <v>33.283565523282462</v>
      </c>
      <c r="AQ27" s="149">
        <f t="shared" si="8"/>
        <v>28.992500083695806</v>
      </c>
      <c r="AR27" s="149">
        <f t="shared" si="8"/>
        <v>32.193092960289754</v>
      </c>
      <c r="AS27" s="149">
        <f t="shared" si="8"/>
        <v>31.179353537845479</v>
      </c>
      <c r="AT27" s="149">
        <f t="shared" si="8"/>
        <v>31.001492684247459</v>
      </c>
      <c r="AU27" s="149">
        <f t="shared" si="8"/>
        <v>36.563842827506036</v>
      </c>
      <c r="AV27" s="149">
        <f t="shared" si="8"/>
        <v>41.825904822473468</v>
      </c>
      <c r="AW27" s="563">
        <f t="shared" si="8"/>
        <v>33.439901825826396</v>
      </c>
      <c r="AX27" s="571">
        <f t="shared" si="8"/>
        <v>36.330578217209826</v>
      </c>
      <c r="AY27" s="568">
        <f t="shared" si="8"/>
        <v>-1</v>
      </c>
      <c r="AZ27" s="149">
        <f t="shared" si="8"/>
        <v>-1</v>
      </c>
      <c r="BA27" s="149">
        <f t="shared" si="8"/>
        <v>-1</v>
      </c>
      <c r="BB27" s="149">
        <f t="shared" si="8"/>
        <v>-1</v>
      </c>
      <c r="BC27" s="149">
        <f t="shared" si="8"/>
        <v>-1</v>
      </c>
      <c r="BD27" s="149">
        <f t="shared" si="8"/>
        <v>-1</v>
      </c>
      <c r="BE27" s="149">
        <f t="shared" si="8"/>
        <v>-1</v>
      </c>
      <c r="BF27" s="20"/>
      <c r="BG27" s="20"/>
      <c r="BH27" s="10"/>
      <c r="BI27" s="20"/>
      <c r="BL27" s="127"/>
      <c r="BM27" s="128"/>
      <c r="BN27" s="125"/>
      <c r="BO27" s="133"/>
      <c r="BP27" s="133"/>
      <c r="BQ27" s="133"/>
      <c r="BR27" s="133"/>
      <c r="BS27" s="133"/>
      <c r="BT27" s="126"/>
      <c r="BU27" s="126"/>
      <c r="BV27" s="126"/>
      <c r="BW27" s="126"/>
      <c r="BX27" s="126"/>
      <c r="BY27" s="126"/>
      <c r="BZ27" s="126"/>
      <c r="CA27" s="10"/>
    </row>
    <row r="28" spans="20:79" ht="23.25" customHeight="1" thickTop="1" thickBot="1">
      <c r="T28" s="23" t="s">
        <v>7</v>
      </c>
      <c r="U28" s="23"/>
      <c r="V28" s="23"/>
      <c r="W28" s="21" t="s">
        <v>9</v>
      </c>
      <c r="X28" s="459"/>
      <c r="Y28" s="22"/>
      <c r="Z28" s="351">
        <f>AA15</f>
        <v>1260.6949418625743</v>
      </c>
      <c r="AA28" s="353">
        <f t="shared" ref="AA28:BE28" si="9">IF(ISTEXT(AA15),AA15,AA15/$Z28-1)</f>
        <v>0</v>
      </c>
      <c r="AB28" s="353">
        <f t="shared" si="9"/>
        <v>9.6294702275252497E-3</v>
      </c>
      <c r="AC28" s="353">
        <f t="shared" si="9"/>
        <v>1.804673936233292E-2</v>
      </c>
      <c r="AD28" s="353">
        <f t="shared" si="9"/>
        <v>1.4246020987137342E-2</v>
      </c>
      <c r="AE28" s="353">
        <f t="shared" si="9"/>
        <v>6.6339475544284987E-2</v>
      </c>
      <c r="AF28" s="353">
        <f t="shared" si="9"/>
        <v>8.4373253608228227E-2</v>
      </c>
      <c r="AG28" s="353">
        <f t="shared" si="9"/>
        <v>9.3522421793915012E-2</v>
      </c>
      <c r="AH28" s="353">
        <f t="shared" si="9"/>
        <v>8.9511237171672642E-2</v>
      </c>
      <c r="AI28" s="353">
        <f t="shared" si="9"/>
        <v>5.5062088860729608E-2</v>
      </c>
      <c r="AJ28" s="353">
        <f t="shared" si="9"/>
        <v>7.3187674434850969E-2</v>
      </c>
      <c r="AK28" s="353">
        <f t="shared" si="9"/>
        <v>8.7002966897193446E-2</v>
      </c>
      <c r="AL28" s="353">
        <f t="shared" si="9"/>
        <v>6.6227473448912333E-2</v>
      </c>
      <c r="AM28" s="353">
        <f t="shared" si="9"/>
        <v>9.0731585742185317E-2</v>
      </c>
      <c r="AN28" s="353">
        <f t="shared" si="9"/>
        <v>9.3489121702298617E-2</v>
      </c>
      <c r="AO28" s="353">
        <f t="shared" si="9"/>
        <v>9.0066809300776152E-2</v>
      </c>
      <c r="AP28" s="353">
        <f t="shared" si="9"/>
        <v>9.2049786389802657E-2</v>
      </c>
      <c r="AQ28" s="353">
        <f t="shared" si="9"/>
        <v>7.9421141815890994E-2</v>
      </c>
      <c r="AR28" s="353">
        <f t="shared" si="9"/>
        <v>0.10582773040740201</v>
      </c>
      <c r="AS28" s="353">
        <f t="shared" si="9"/>
        <v>3.8959464275238664E-2</v>
      </c>
      <c r="AT28" s="353">
        <f t="shared" si="9"/>
        <v>-2.0947128106507895E-2</v>
      </c>
      <c r="AU28" s="353">
        <f t="shared" si="9"/>
        <v>2.0069053995338315E-2</v>
      </c>
      <c r="AV28" s="353">
        <f t="shared" si="9"/>
        <v>6.0342838380118335E-2</v>
      </c>
      <c r="AW28" s="564">
        <f t="shared" si="9"/>
        <v>8.9056269910361863E-2</v>
      </c>
      <c r="AX28" s="572">
        <f t="shared" si="9"/>
        <v>0.10628613280537702</v>
      </c>
      <c r="AY28" s="569">
        <f t="shared" si="9"/>
        <v>-1</v>
      </c>
      <c r="AZ28" s="353">
        <f t="shared" si="9"/>
        <v>-1</v>
      </c>
      <c r="BA28" s="353">
        <f t="shared" si="9"/>
        <v>-1</v>
      </c>
      <c r="BB28" s="353">
        <f t="shared" si="9"/>
        <v>-1</v>
      </c>
      <c r="BC28" s="353">
        <f t="shared" si="9"/>
        <v>-1</v>
      </c>
      <c r="BD28" s="353">
        <f t="shared" si="9"/>
        <v>-1</v>
      </c>
      <c r="BE28" s="353">
        <f t="shared" si="9"/>
        <v>-1</v>
      </c>
      <c r="BF28" s="20"/>
      <c r="BG28" s="20"/>
      <c r="BH28" s="20"/>
      <c r="BI28" s="20"/>
      <c r="BL28" s="127"/>
      <c r="BM28" s="128"/>
      <c r="BN28" s="125"/>
      <c r="BO28" s="133"/>
      <c r="BP28" s="133"/>
      <c r="BQ28" s="133"/>
      <c r="BR28" s="133"/>
      <c r="BS28" s="133"/>
      <c r="BT28" s="126"/>
      <c r="BU28" s="126"/>
      <c r="BV28" s="126"/>
      <c r="BW28" s="126"/>
      <c r="BX28" s="126"/>
      <c r="BY28" s="126"/>
      <c r="BZ28" s="126"/>
      <c r="CA28" s="10"/>
    </row>
    <row r="29" spans="20:79" ht="15">
      <c r="W29" s="24"/>
      <c r="X29" s="24"/>
      <c r="Y29" s="25"/>
      <c r="Z29" s="137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BF29" s="20"/>
      <c r="BG29" s="20"/>
      <c r="BH29" s="20"/>
      <c r="BI29" s="20"/>
      <c r="BL29" s="123"/>
      <c r="BM29" s="124"/>
      <c r="BN29" s="125"/>
      <c r="BO29" s="133"/>
      <c r="BP29" s="133"/>
      <c r="BQ29" s="133"/>
      <c r="BR29" s="133"/>
      <c r="BS29" s="133"/>
      <c r="BT29" s="126"/>
      <c r="BU29" s="126"/>
      <c r="BV29" s="126"/>
      <c r="BW29" s="126"/>
      <c r="BX29" s="126"/>
      <c r="BY29" s="126"/>
      <c r="BZ29" s="126"/>
      <c r="CA29" s="10"/>
    </row>
    <row r="30" spans="20:79" ht="15">
      <c r="AL30" s="142"/>
      <c r="AM30" s="138"/>
      <c r="BL30" s="129"/>
      <c r="BM30" s="130"/>
      <c r="BN30" s="125"/>
      <c r="BO30" s="126"/>
      <c r="BP30" s="126"/>
      <c r="BQ30" s="126"/>
      <c r="BR30" s="126"/>
      <c r="BS30" s="126"/>
      <c r="BT30" s="126"/>
      <c r="BU30" s="126"/>
      <c r="BV30" s="126"/>
      <c r="BW30" s="126"/>
      <c r="BX30" s="126"/>
      <c r="BY30" s="126"/>
      <c r="BZ30" s="126"/>
      <c r="CA30" s="10"/>
    </row>
    <row r="31" spans="20:79" ht="21.75" customHeight="1" thickBot="1">
      <c r="T31" s="1" t="s">
        <v>65</v>
      </c>
      <c r="W31" s="355" t="s">
        <v>151</v>
      </c>
      <c r="X31" s="355"/>
      <c r="Z31" s="136"/>
      <c r="BF31" s="112"/>
      <c r="BH31" s="10"/>
    </row>
    <row r="32" spans="20:79" ht="30">
      <c r="T32" s="3"/>
      <c r="U32" s="590"/>
      <c r="V32" s="590"/>
      <c r="W32" s="463"/>
      <c r="X32" s="464"/>
      <c r="Y32" s="253" t="s">
        <v>8</v>
      </c>
      <c r="Z32" s="255">
        <v>2005</v>
      </c>
      <c r="AA32" s="255">
        <v>1990</v>
      </c>
      <c r="AB32" s="255">
        <f t="shared" ref="AB32:AR32" si="10">AA32+1</f>
        <v>1991</v>
      </c>
      <c r="AC32" s="255">
        <f t="shared" si="10"/>
        <v>1992</v>
      </c>
      <c r="AD32" s="255">
        <f t="shared" si="10"/>
        <v>1993</v>
      </c>
      <c r="AE32" s="255">
        <f t="shared" si="10"/>
        <v>1994</v>
      </c>
      <c r="AF32" s="255">
        <f t="shared" si="10"/>
        <v>1995</v>
      </c>
      <c r="AG32" s="255">
        <f t="shared" si="10"/>
        <v>1996</v>
      </c>
      <c r="AH32" s="255">
        <f t="shared" si="10"/>
        <v>1997</v>
      </c>
      <c r="AI32" s="255">
        <f t="shared" si="10"/>
        <v>1998</v>
      </c>
      <c r="AJ32" s="256">
        <f t="shared" si="10"/>
        <v>1999</v>
      </c>
      <c r="AK32" s="256">
        <f t="shared" si="10"/>
        <v>2000</v>
      </c>
      <c r="AL32" s="256">
        <f t="shared" si="10"/>
        <v>2001</v>
      </c>
      <c r="AM32" s="256">
        <f t="shared" si="10"/>
        <v>2002</v>
      </c>
      <c r="AN32" s="255">
        <f t="shared" si="10"/>
        <v>2003</v>
      </c>
      <c r="AO32" s="255">
        <f t="shared" si="10"/>
        <v>2004</v>
      </c>
      <c r="AP32" s="255">
        <f t="shared" si="10"/>
        <v>2005</v>
      </c>
      <c r="AQ32" s="255">
        <f t="shared" si="10"/>
        <v>2006</v>
      </c>
      <c r="AR32" s="257">
        <f t="shared" si="10"/>
        <v>2007</v>
      </c>
      <c r="AS32" s="269">
        <v>2008</v>
      </c>
      <c r="AT32" s="269">
        <v>2009</v>
      </c>
      <c r="AU32" s="269">
        <v>2010</v>
      </c>
      <c r="AV32" s="269">
        <v>2011</v>
      </c>
      <c r="AW32" s="269">
        <v>2012</v>
      </c>
      <c r="AX32" s="260" t="s">
        <v>135</v>
      </c>
      <c r="AY32" s="565" t="e">
        <f t="shared" ref="AY32:BE32" si="11">AX32+1</f>
        <v>#VALUE!</v>
      </c>
      <c r="AZ32" s="4" t="e">
        <f t="shared" si="11"/>
        <v>#VALUE!</v>
      </c>
      <c r="BA32" s="4" t="e">
        <f t="shared" si="11"/>
        <v>#VALUE!</v>
      </c>
      <c r="BB32" s="4" t="e">
        <f t="shared" si="11"/>
        <v>#VALUE!</v>
      </c>
      <c r="BC32" s="4" t="e">
        <f t="shared" si="11"/>
        <v>#VALUE!</v>
      </c>
      <c r="BD32" s="5" t="e">
        <f t="shared" si="11"/>
        <v>#VALUE!</v>
      </c>
      <c r="BE32" s="6" t="e">
        <f t="shared" si="11"/>
        <v>#VALUE!</v>
      </c>
      <c r="BH32" s="10"/>
    </row>
    <row r="33" spans="20:79" ht="16.2">
      <c r="T33" s="8" t="s">
        <v>61</v>
      </c>
      <c r="U33" s="8"/>
      <c r="V33" s="8"/>
      <c r="W33" s="9" t="s">
        <v>18</v>
      </c>
      <c r="X33" s="458"/>
      <c r="Y33" s="109">
        <v>1</v>
      </c>
      <c r="Z33" s="350">
        <f>AP6</f>
        <v>1296.6967723736602</v>
      </c>
      <c r="AA33" s="359"/>
      <c r="AB33" s="359"/>
      <c r="AC33" s="359"/>
      <c r="AD33" s="359"/>
      <c r="AE33" s="359"/>
      <c r="AF33" s="359"/>
      <c r="AG33" s="359"/>
      <c r="AH33" s="359"/>
      <c r="AI33" s="359"/>
      <c r="AJ33" s="359"/>
      <c r="AK33" s="359"/>
      <c r="AL33" s="359"/>
      <c r="AM33" s="359"/>
      <c r="AN33" s="359"/>
      <c r="AO33" s="359"/>
      <c r="AP33" s="147">
        <f t="shared" ref="AP33:AX33" si="12">IF(ISTEXT(AP6),AP6,AP6/$Z33-1)</f>
        <v>0</v>
      </c>
      <c r="AQ33" s="147">
        <f t="shared" si="12"/>
        <v>-1.3635818263017185E-2</v>
      </c>
      <c r="AR33" s="147">
        <f t="shared" si="12"/>
        <v>1.2351498645610359E-2</v>
      </c>
      <c r="AS33" s="147">
        <f t="shared" si="12"/>
        <v>-5.1697882923382621E-2</v>
      </c>
      <c r="AT33" s="147">
        <f t="shared" si="12"/>
        <v>-0.10781233563867787</v>
      </c>
      <c r="AU33" s="147">
        <f t="shared" si="12"/>
        <v>-6.9214810550285111E-2</v>
      </c>
      <c r="AV33" s="147">
        <f t="shared" si="12"/>
        <v>-3.1155202213924205E-2</v>
      </c>
      <c r="AW33" s="562">
        <f t="shared" si="12"/>
        <v>-4.7108308472053606E-3</v>
      </c>
      <c r="AX33" s="570">
        <f t="shared" si="12"/>
        <v>1.0198341398692357E-2</v>
      </c>
      <c r="AY33" s="566"/>
      <c r="AZ33" s="17"/>
      <c r="BA33" s="17"/>
      <c r="BB33" s="17"/>
      <c r="BC33" s="17"/>
      <c r="BD33" s="18"/>
      <c r="BE33" s="19"/>
      <c r="BF33" s="7"/>
      <c r="BG33" s="7"/>
      <c r="BH33" s="10"/>
      <c r="BI33" s="7"/>
    </row>
    <row r="34" spans="20:79" ht="16.2">
      <c r="T34" s="8" t="s">
        <v>10</v>
      </c>
      <c r="U34" s="8"/>
      <c r="V34" s="8"/>
      <c r="W34" s="9" t="s">
        <v>11</v>
      </c>
      <c r="X34" s="458"/>
      <c r="Y34" s="347">
        <v>25</v>
      </c>
      <c r="Z34" s="350">
        <f t="shared" ref="Z34:Z40" si="13">AP9</f>
        <v>28.244387020648766</v>
      </c>
      <c r="AA34" s="359"/>
      <c r="AB34" s="359"/>
      <c r="AC34" s="359"/>
      <c r="AD34" s="359"/>
      <c r="AE34" s="359"/>
      <c r="AF34" s="359"/>
      <c r="AG34" s="359"/>
      <c r="AH34" s="359"/>
      <c r="AI34" s="359"/>
      <c r="AJ34" s="359"/>
      <c r="AK34" s="359"/>
      <c r="AL34" s="359"/>
      <c r="AM34" s="359"/>
      <c r="AN34" s="359"/>
      <c r="AO34" s="359"/>
      <c r="AP34" s="147">
        <f t="shared" ref="AP34:AW34" si="14">IF(ISTEXT(AP9),AP9,AP9/$Z34-1)</f>
        <v>0</v>
      </c>
      <c r="AQ34" s="147">
        <f t="shared" si="14"/>
        <v>-1.6154099102531627E-2</v>
      </c>
      <c r="AR34" s="147">
        <f t="shared" si="14"/>
        <v>-3.1803034613491099E-2</v>
      </c>
      <c r="AS34" s="147">
        <f t="shared" si="14"/>
        <v>-5.376596113795995E-2</v>
      </c>
      <c r="AT34" s="147">
        <f t="shared" si="14"/>
        <v>-7.602389769986384E-2</v>
      </c>
      <c r="AU34" s="147">
        <f t="shared" si="14"/>
        <v>-9.8155810884903216E-2</v>
      </c>
      <c r="AV34" s="147">
        <f t="shared" si="14"/>
        <v>-0.11358777897959527</v>
      </c>
      <c r="AW34" s="562">
        <f t="shared" si="14"/>
        <v>-0.12787678390030222</v>
      </c>
      <c r="AX34" s="570">
        <f>IF(ISTEXT(AX9),AX9,AX9/$Z34-1)</f>
        <v>-0.14188310637917312</v>
      </c>
      <c r="AY34" s="566"/>
      <c r="AZ34" s="17"/>
      <c r="BA34" s="17"/>
      <c r="BB34" s="17"/>
      <c r="BC34" s="17"/>
      <c r="BD34" s="18"/>
      <c r="BE34" s="19"/>
      <c r="BF34" s="20"/>
      <c r="BG34" s="20"/>
      <c r="BH34" s="10"/>
      <c r="BI34" s="20"/>
      <c r="BL34" s="131"/>
      <c r="BM34" s="131"/>
      <c r="BN34" s="132"/>
      <c r="BO34" s="131"/>
      <c r="BP34" s="131"/>
      <c r="BQ34" s="131"/>
      <c r="BR34" s="131"/>
      <c r="BS34" s="131"/>
      <c r="BT34" s="131"/>
      <c r="BU34" s="131"/>
      <c r="BV34" s="131"/>
      <c r="BW34" s="131"/>
      <c r="BX34" s="131"/>
      <c r="BY34" s="131"/>
      <c r="BZ34" s="131"/>
      <c r="CA34" s="7"/>
    </row>
    <row r="35" spans="20:79" ht="16.2">
      <c r="T35" s="8" t="s">
        <v>12</v>
      </c>
      <c r="U35" s="8"/>
      <c r="V35" s="8"/>
      <c r="W35" s="9" t="s">
        <v>13</v>
      </c>
      <c r="X35" s="458"/>
      <c r="Y35" s="347">
        <v>298</v>
      </c>
      <c r="Z35" s="350">
        <f t="shared" si="13"/>
        <v>24.697588462153046</v>
      </c>
      <c r="AA35" s="359"/>
      <c r="AB35" s="359"/>
      <c r="AC35" s="359"/>
      <c r="AD35" s="359"/>
      <c r="AE35" s="359"/>
      <c r="AF35" s="359"/>
      <c r="AG35" s="359"/>
      <c r="AH35" s="359"/>
      <c r="AI35" s="359"/>
      <c r="AJ35" s="359"/>
      <c r="AK35" s="359"/>
      <c r="AL35" s="359"/>
      <c r="AM35" s="359"/>
      <c r="AN35" s="359"/>
      <c r="AO35" s="359"/>
      <c r="AP35" s="147">
        <f t="shared" ref="AP35:AW35" si="15">IF(ISTEXT(AP10),AP10,AP10/$Z35-1)</f>
        <v>0</v>
      </c>
      <c r="AQ35" s="147">
        <f t="shared" si="15"/>
        <v>7.2831027578801333E-4</v>
      </c>
      <c r="AR35" s="147">
        <f t="shared" si="15"/>
        <v>-2.6346365834857388E-2</v>
      </c>
      <c r="AS35" s="147">
        <f t="shared" si="15"/>
        <v>-5.7142714470081901E-2</v>
      </c>
      <c r="AT35" s="147">
        <f t="shared" si="15"/>
        <v>-7.0443608855082163E-2</v>
      </c>
      <c r="AU35" s="147">
        <f t="shared" si="15"/>
        <v>-8.8640341803187472E-2</v>
      </c>
      <c r="AV35" s="147">
        <f t="shared" si="15"/>
        <v>-0.10428984825700982</v>
      </c>
      <c r="AW35" s="562">
        <f t="shared" si="15"/>
        <v>-0.11616843145952804</v>
      </c>
      <c r="AX35" s="570">
        <f>IF(ISTEXT(AX10),AX10,AX10/$Z35-1)</f>
        <v>-0.117398117378407</v>
      </c>
      <c r="AY35" s="566"/>
      <c r="AZ35" s="17"/>
      <c r="BA35" s="17"/>
      <c r="BB35" s="17"/>
      <c r="BC35" s="17"/>
      <c r="BD35" s="18"/>
      <c r="BE35" s="19"/>
      <c r="BF35" s="20"/>
      <c r="BG35" s="20"/>
      <c r="BH35" s="10"/>
      <c r="BI35" s="20"/>
      <c r="BL35" s="123"/>
      <c r="BM35" s="124"/>
      <c r="BN35" s="125"/>
      <c r="BO35" s="126"/>
      <c r="BP35" s="126"/>
      <c r="BQ35" s="126"/>
      <c r="BR35" s="126"/>
      <c r="BS35" s="126"/>
      <c r="BT35" s="126"/>
      <c r="BU35" s="126"/>
      <c r="BV35" s="126"/>
      <c r="BW35" s="126"/>
      <c r="BX35" s="126"/>
      <c r="BY35" s="126"/>
      <c r="BZ35" s="126"/>
      <c r="CA35" s="10"/>
    </row>
    <row r="36" spans="20:79" ht="27.6">
      <c r="T36" s="12" t="s">
        <v>14</v>
      </c>
      <c r="U36" s="12"/>
      <c r="V36" s="12"/>
      <c r="W36" s="9" t="s">
        <v>67</v>
      </c>
      <c r="X36" s="458"/>
      <c r="Y36" s="13" t="s">
        <v>146</v>
      </c>
      <c r="Z36" s="350">
        <f t="shared" si="13"/>
        <v>12.722318047624162</v>
      </c>
      <c r="AA36" s="359"/>
      <c r="AB36" s="359"/>
      <c r="AC36" s="359"/>
      <c r="AD36" s="359"/>
      <c r="AE36" s="359"/>
      <c r="AF36" s="359"/>
      <c r="AG36" s="359"/>
      <c r="AH36" s="359"/>
      <c r="AI36" s="359"/>
      <c r="AJ36" s="359"/>
      <c r="AK36" s="359"/>
      <c r="AL36" s="359"/>
      <c r="AM36" s="359"/>
      <c r="AN36" s="359"/>
      <c r="AO36" s="359"/>
      <c r="AP36" s="147">
        <f t="shared" ref="AP36:AX36" si="16">IF(ISTEXT(AP11),AP11,AP11/$Z36-1)</f>
        <v>0</v>
      </c>
      <c r="AQ36" s="147">
        <f t="shared" si="16"/>
        <v>0.14328231879526943</v>
      </c>
      <c r="AR36" s="147">
        <f t="shared" si="16"/>
        <v>0.30477863979489972</v>
      </c>
      <c r="AS36" s="147">
        <f t="shared" si="16"/>
        <v>0.50523520558156565</v>
      </c>
      <c r="AT36" s="147">
        <f t="shared" si="16"/>
        <v>0.63338069446954703</v>
      </c>
      <c r="AU36" s="147">
        <f t="shared" si="16"/>
        <v>0.81690574275793049</v>
      </c>
      <c r="AV36" s="147">
        <f t="shared" si="16"/>
        <v>1.0302874056421949</v>
      </c>
      <c r="AW36" s="562">
        <f t="shared" si="16"/>
        <v>1.284217824746773</v>
      </c>
      <c r="AX36" s="570">
        <f t="shared" si="16"/>
        <v>1.5199720718627305</v>
      </c>
      <c r="AY36" s="566"/>
      <c r="AZ36" s="17"/>
      <c r="BA36" s="17"/>
      <c r="BB36" s="17"/>
      <c r="BC36" s="17"/>
      <c r="BD36" s="18"/>
      <c r="BE36" s="19"/>
      <c r="BF36" s="20"/>
      <c r="BG36" s="20"/>
      <c r="BH36" s="10"/>
      <c r="BI36" s="20"/>
      <c r="BL36" s="123"/>
      <c r="BM36" s="124"/>
      <c r="BN36" s="158"/>
      <c r="BO36" s="126"/>
      <c r="BP36" s="126"/>
      <c r="BQ36" s="126"/>
      <c r="BR36" s="126"/>
      <c r="BS36" s="126"/>
      <c r="BT36" s="126"/>
      <c r="BU36" s="126"/>
      <c r="BV36" s="126"/>
      <c r="BW36" s="126"/>
      <c r="BX36" s="126"/>
      <c r="BY36" s="126"/>
      <c r="BZ36" s="126"/>
      <c r="CA36" s="10"/>
    </row>
    <row r="37" spans="20:79" ht="27.6">
      <c r="T37" s="12" t="s">
        <v>15</v>
      </c>
      <c r="U37" s="12"/>
      <c r="V37" s="12"/>
      <c r="W37" s="9" t="s">
        <v>16</v>
      </c>
      <c r="X37" s="458"/>
      <c r="Y37" s="13" t="s">
        <v>147</v>
      </c>
      <c r="Z37" s="350">
        <f t="shared" si="13"/>
        <v>8.0647921326753398</v>
      </c>
      <c r="AA37" s="359"/>
      <c r="AB37" s="359"/>
      <c r="AC37" s="359"/>
      <c r="AD37" s="359"/>
      <c r="AE37" s="359"/>
      <c r="AF37" s="359"/>
      <c r="AG37" s="359"/>
      <c r="AH37" s="359"/>
      <c r="AI37" s="359"/>
      <c r="AJ37" s="359"/>
      <c r="AK37" s="359"/>
      <c r="AL37" s="359"/>
      <c r="AM37" s="359"/>
      <c r="AN37" s="359"/>
      <c r="AO37" s="359"/>
      <c r="AP37" s="147">
        <f t="shared" ref="AP37:AX37" si="17">IF(ISTEXT(AP12),AP12,AP12/$Z37-1)</f>
        <v>0</v>
      </c>
      <c r="AQ37" s="147">
        <f t="shared" si="17"/>
        <v>4.3700256934121162E-2</v>
      </c>
      <c r="AR37" s="147">
        <f t="shared" si="17"/>
        <v>-7.7596130918890283E-2</v>
      </c>
      <c r="AS37" s="147">
        <f t="shared" si="17"/>
        <v>-0.3047392635954006</v>
      </c>
      <c r="AT37" s="147">
        <f t="shared" si="17"/>
        <v>-0.51499849835429923</v>
      </c>
      <c r="AU37" s="147">
        <f t="shared" si="17"/>
        <v>-0.48986808515804559</v>
      </c>
      <c r="AV37" s="147">
        <f t="shared" si="17"/>
        <v>-0.55113404256541465</v>
      </c>
      <c r="AW37" s="562">
        <f t="shared" si="17"/>
        <v>-0.59070334334061436</v>
      </c>
      <c r="AX37" s="570">
        <f t="shared" si="17"/>
        <v>-0.61008003612305195</v>
      </c>
      <c r="AY37" s="566"/>
      <c r="AZ37" s="17"/>
      <c r="BA37" s="17"/>
      <c r="BB37" s="17"/>
      <c r="BC37" s="17"/>
      <c r="BD37" s="18"/>
      <c r="BE37" s="19"/>
      <c r="BF37" s="20"/>
      <c r="BG37" s="20"/>
      <c r="BH37" s="10"/>
      <c r="BI37" s="20"/>
      <c r="BL37" s="123"/>
      <c r="BM37" s="124"/>
      <c r="BN37" s="126"/>
      <c r="BO37" s="126"/>
      <c r="BP37" s="126"/>
      <c r="BQ37" s="126"/>
      <c r="BR37" s="126"/>
      <c r="BS37" s="126"/>
      <c r="BT37" s="126"/>
      <c r="BU37" s="126"/>
      <c r="BV37" s="126"/>
      <c r="BW37" s="126"/>
      <c r="BX37" s="126"/>
      <c r="BY37" s="126"/>
      <c r="BZ37" s="126"/>
      <c r="CA37" s="10"/>
    </row>
    <row r="38" spans="20:79" ht="21" customHeight="1">
      <c r="T38" s="443" t="s">
        <v>17</v>
      </c>
      <c r="U38" s="596"/>
      <c r="V38" s="596"/>
      <c r="W38" s="357" t="s">
        <v>150</v>
      </c>
      <c r="X38" s="468"/>
      <c r="Y38" s="347">
        <v>22800</v>
      </c>
      <c r="Z38" s="350">
        <f t="shared" si="13"/>
        <v>5.0659112154062855</v>
      </c>
      <c r="AA38" s="359"/>
      <c r="AB38" s="359"/>
      <c r="AC38" s="359"/>
      <c r="AD38" s="359"/>
      <c r="AE38" s="359"/>
      <c r="AF38" s="359"/>
      <c r="AG38" s="359"/>
      <c r="AH38" s="359"/>
      <c r="AI38" s="359"/>
      <c r="AJ38" s="359"/>
      <c r="AK38" s="359"/>
      <c r="AL38" s="359"/>
      <c r="AM38" s="359"/>
      <c r="AN38" s="359"/>
      <c r="AO38" s="359"/>
      <c r="AP38" s="147">
        <f t="shared" ref="AP38:AX38" si="18">IF(ISTEXT(AP13),AP13,AP13/$Z38-1)</f>
        <v>0</v>
      </c>
      <c r="AQ38" s="147">
        <f t="shared" si="18"/>
        <v>3.5541594452933589E-2</v>
      </c>
      <c r="AR38" s="147">
        <f t="shared" si="18"/>
        <v>-6.1065824403668478E-2</v>
      </c>
      <c r="AS38" s="147">
        <f t="shared" si="18"/>
        <v>-0.16931600859399154</v>
      </c>
      <c r="AT38" s="147">
        <f t="shared" si="18"/>
        <v>-0.51110503803839535</v>
      </c>
      <c r="AU38" s="147">
        <f t="shared" si="18"/>
        <v>-0.51232827639332268</v>
      </c>
      <c r="AV38" s="147">
        <f t="shared" si="18"/>
        <v>-0.54566761738071878</v>
      </c>
      <c r="AW38" s="562">
        <f t="shared" si="18"/>
        <v>-0.54571384975690507</v>
      </c>
      <c r="AX38" s="570">
        <f t="shared" si="18"/>
        <v>-0.57207848263082839</v>
      </c>
      <c r="AY38" s="567">
        <f t="shared" ref="AY38:BE40" si="19">IF(ISTEXT(AY25),AY25,AY25/$Z38-1)</f>
        <v>-1</v>
      </c>
      <c r="AZ38" s="147">
        <f t="shared" si="19"/>
        <v>-1</v>
      </c>
      <c r="BA38" s="147">
        <f t="shared" si="19"/>
        <v>-1</v>
      </c>
      <c r="BB38" s="147">
        <f t="shared" si="19"/>
        <v>-1</v>
      </c>
      <c r="BC38" s="147">
        <f t="shared" si="19"/>
        <v>-1</v>
      </c>
      <c r="BD38" s="147">
        <f t="shared" si="19"/>
        <v>-1</v>
      </c>
      <c r="BE38" s="147">
        <f t="shared" si="19"/>
        <v>-1</v>
      </c>
      <c r="BF38" s="20"/>
      <c r="BG38" s="20"/>
      <c r="BH38" s="10"/>
      <c r="BI38" s="20"/>
      <c r="BL38" s="127"/>
      <c r="BM38" s="128"/>
      <c r="BN38" s="125"/>
      <c r="BO38" s="133"/>
      <c r="BP38" s="133"/>
      <c r="BQ38" s="133"/>
      <c r="BR38" s="133"/>
      <c r="BS38" s="133"/>
      <c r="BT38" s="126"/>
      <c r="BU38" s="126"/>
      <c r="BV38" s="126"/>
      <c r="BW38" s="126"/>
      <c r="BX38" s="126"/>
      <c r="BY38" s="126"/>
      <c r="BZ38" s="126"/>
      <c r="CA38" s="10"/>
    </row>
    <row r="39" spans="20:79" ht="21" customHeight="1" thickBot="1">
      <c r="T39" s="345" t="s">
        <v>156</v>
      </c>
      <c r="U39" s="345"/>
      <c r="V39" s="345"/>
      <c r="W39" s="358" t="s">
        <v>148</v>
      </c>
      <c r="X39" s="456"/>
      <c r="Y39" s="349">
        <v>17200</v>
      </c>
      <c r="Z39" s="352">
        <f t="shared" si="13"/>
        <v>1.2498727115608002</v>
      </c>
      <c r="AA39" s="361"/>
      <c r="AB39" s="359"/>
      <c r="AC39" s="359"/>
      <c r="AD39" s="359"/>
      <c r="AE39" s="359"/>
      <c r="AF39" s="359"/>
      <c r="AG39" s="359"/>
      <c r="AH39" s="359"/>
      <c r="AI39" s="359"/>
      <c r="AJ39" s="359"/>
      <c r="AK39" s="359"/>
      <c r="AL39" s="359"/>
      <c r="AM39" s="359"/>
      <c r="AN39" s="359"/>
      <c r="AO39" s="359"/>
      <c r="AP39" s="149">
        <f>IF(ISTEXT(AP14),AP14,AP14/$Z39-1)</f>
        <v>0</v>
      </c>
      <c r="AQ39" s="149">
        <f t="shared" ref="AQ39:AX39" si="20">IF(ISTEXT(AQ14),AQ14,AQ14/$Z39-1)</f>
        <v>-0.12516391962418649</v>
      </c>
      <c r="AR39" s="149">
        <f t="shared" si="20"/>
        <v>-3.1807443197591545E-2</v>
      </c>
      <c r="AS39" s="149">
        <f t="shared" si="20"/>
        <v>-6.1376696190131641E-2</v>
      </c>
      <c r="AT39" s="149">
        <f t="shared" si="20"/>
        <v>-6.6564629559466848E-2</v>
      </c>
      <c r="AU39" s="149">
        <f t="shared" si="20"/>
        <v>9.5680751233295336E-2</v>
      </c>
      <c r="AV39" s="149">
        <f t="shared" si="20"/>
        <v>0.24916717875769878</v>
      </c>
      <c r="AW39" s="563">
        <f t="shared" si="20"/>
        <v>4.5600946155313071E-3</v>
      </c>
      <c r="AX39" s="571">
        <f t="shared" si="20"/>
        <v>8.887677367915825E-2</v>
      </c>
      <c r="AY39" s="568">
        <f t="shared" si="19"/>
        <v>-1.8000814728975343</v>
      </c>
      <c r="AZ39" s="149">
        <f t="shared" si="19"/>
        <v>-1.8000814728975343</v>
      </c>
      <c r="BA39" s="149">
        <f t="shared" si="19"/>
        <v>-1.8000814728975343</v>
      </c>
      <c r="BB39" s="149">
        <f t="shared" si="19"/>
        <v>-1.8000814728975343</v>
      </c>
      <c r="BC39" s="149">
        <f t="shared" si="19"/>
        <v>-1.8000814728975343</v>
      </c>
      <c r="BD39" s="149">
        <f t="shared" si="19"/>
        <v>-1.8000814728975343</v>
      </c>
      <c r="BE39" s="149">
        <f t="shared" si="19"/>
        <v>-1.8000814728975343</v>
      </c>
      <c r="BF39" s="20"/>
      <c r="BG39" s="20"/>
      <c r="BH39" s="10"/>
      <c r="BI39" s="20"/>
      <c r="BL39" s="127"/>
      <c r="BM39" s="128"/>
      <c r="BN39" s="125"/>
      <c r="BO39" s="133"/>
      <c r="BP39" s="133"/>
      <c r="BQ39" s="133"/>
      <c r="BR39" s="133"/>
      <c r="BS39" s="133"/>
      <c r="BT39" s="126"/>
      <c r="BU39" s="126"/>
      <c r="BV39" s="126"/>
      <c r="BW39" s="126"/>
      <c r="BX39" s="126"/>
      <c r="BY39" s="126"/>
      <c r="BZ39" s="126"/>
      <c r="CA39" s="10"/>
    </row>
    <row r="40" spans="20:79" ht="23.25" customHeight="1" thickTop="1" thickBot="1">
      <c r="T40" s="23" t="s">
        <v>7</v>
      </c>
      <c r="U40" s="23"/>
      <c r="V40" s="23"/>
      <c r="W40" s="21" t="s">
        <v>9</v>
      </c>
      <c r="X40" s="459"/>
      <c r="Y40" s="22"/>
      <c r="Z40" s="360">
        <f t="shared" si="13"/>
        <v>1376.7416419637289</v>
      </c>
      <c r="AA40" s="362"/>
      <c r="AB40" s="362"/>
      <c r="AC40" s="362"/>
      <c r="AD40" s="362"/>
      <c r="AE40" s="362"/>
      <c r="AF40" s="362"/>
      <c r="AG40" s="362"/>
      <c r="AH40" s="362"/>
      <c r="AI40" s="362"/>
      <c r="AJ40" s="362"/>
      <c r="AK40" s="362"/>
      <c r="AL40" s="362"/>
      <c r="AM40" s="362"/>
      <c r="AN40" s="362"/>
      <c r="AO40" s="362"/>
      <c r="AP40" s="150">
        <f>IF(ISTEXT(AP15),AP15,AP15/$Z40-1)</f>
        <v>0</v>
      </c>
      <c r="AQ40" s="150">
        <f t="shared" ref="AQ40:AX40" si="21">IF(ISTEXT(AQ15),AQ15,AQ15/$Z40-1)</f>
        <v>-1.156416560060014E-2</v>
      </c>
      <c r="AR40" s="150">
        <f t="shared" si="21"/>
        <v>1.2616589636583964E-2</v>
      </c>
      <c r="AS40" s="150">
        <f t="shared" si="21"/>
        <v>-4.8615294628713501E-2</v>
      </c>
      <c r="AT40" s="150">
        <f t="shared" si="21"/>
        <v>-0.10347231042447791</v>
      </c>
      <c r="AU40" s="150">
        <f t="shared" si="21"/>
        <v>-6.5913416486646503E-2</v>
      </c>
      <c r="AV40" s="150">
        <f t="shared" si="21"/>
        <v>-2.9034342943744407E-2</v>
      </c>
      <c r="AW40" s="573">
        <f t="shared" si="21"/>
        <v>-2.7411904811931453E-3</v>
      </c>
      <c r="AX40" s="574">
        <f t="shared" si="21"/>
        <v>1.3036352914493232E-2</v>
      </c>
      <c r="AY40" s="569">
        <f t="shared" si="19"/>
        <v>-1.000726352693577</v>
      </c>
      <c r="AZ40" s="353">
        <f t="shared" si="19"/>
        <v>-1.000726352693577</v>
      </c>
      <c r="BA40" s="353">
        <f t="shared" si="19"/>
        <v>-1.000726352693577</v>
      </c>
      <c r="BB40" s="353">
        <f t="shared" si="19"/>
        <v>-1.000726352693577</v>
      </c>
      <c r="BC40" s="353">
        <f t="shared" si="19"/>
        <v>-1.000726352693577</v>
      </c>
      <c r="BD40" s="353">
        <f t="shared" si="19"/>
        <v>-1.000726352693577</v>
      </c>
      <c r="BE40" s="353">
        <f t="shared" si="19"/>
        <v>-1.000726352693577</v>
      </c>
      <c r="BF40" s="20"/>
      <c r="BG40" s="20"/>
      <c r="BH40" s="20"/>
      <c r="BI40" s="20"/>
      <c r="BL40" s="127"/>
      <c r="BM40" s="128"/>
      <c r="BN40" s="125"/>
      <c r="BO40" s="133"/>
      <c r="BP40" s="133"/>
      <c r="BQ40" s="133"/>
      <c r="BR40" s="133"/>
      <c r="BS40" s="133"/>
      <c r="BT40" s="126"/>
      <c r="BU40" s="126"/>
      <c r="BV40" s="126"/>
      <c r="BW40" s="126"/>
      <c r="BX40" s="126"/>
      <c r="BY40" s="126"/>
      <c r="BZ40" s="126"/>
      <c r="CA40" s="10"/>
    </row>
    <row r="41" spans="20:79" ht="15">
      <c r="W41" s="24"/>
      <c r="X41" s="24"/>
      <c r="Y41" s="25"/>
      <c r="Z41" s="137"/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BF41" s="20"/>
      <c r="BG41" s="20"/>
      <c r="BH41" s="20"/>
      <c r="BI41" s="20"/>
      <c r="BL41" s="123"/>
      <c r="BM41" s="124"/>
      <c r="BN41" s="125"/>
      <c r="BO41" s="133"/>
      <c r="BP41" s="133"/>
      <c r="BQ41" s="133"/>
      <c r="BR41" s="133"/>
      <c r="BS41" s="133"/>
      <c r="BT41" s="126"/>
      <c r="BU41" s="126"/>
      <c r="BV41" s="126"/>
      <c r="BW41" s="126"/>
      <c r="BX41" s="126"/>
      <c r="BY41" s="126"/>
      <c r="BZ41" s="126"/>
      <c r="CA41" s="10"/>
    </row>
    <row r="42" spans="20:79" ht="15">
      <c r="AL42" s="142"/>
      <c r="AM42" s="138"/>
      <c r="BL42" s="129"/>
      <c r="BM42" s="130"/>
      <c r="BN42" s="125"/>
      <c r="BO42" s="126"/>
      <c r="BP42" s="126"/>
      <c r="BQ42" s="126"/>
      <c r="BR42" s="126"/>
      <c r="BS42" s="126"/>
      <c r="BT42" s="126"/>
      <c r="BU42" s="126"/>
      <c r="BV42" s="126"/>
      <c r="BW42" s="126"/>
      <c r="BX42" s="126"/>
      <c r="BY42" s="126"/>
      <c r="BZ42" s="126"/>
      <c r="CA42" s="10"/>
    </row>
    <row r="43" spans="20:79" s="315" customFormat="1" ht="21.75" customHeight="1" thickBot="1">
      <c r="T43" s="298"/>
      <c r="U43" s="298"/>
      <c r="V43" s="298"/>
      <c r="W43" s="314" t="s">
        <v>6</v>
      </c>
      <c r="X43" s="314"/>
      <c r="Y43" s="313"/>
      <c r="Z43" s="313"/>
      <c r="BL43" s="316"/>
      <c r="BM43" s="316"/>
      <c r="BN43" s="316"/>
      <c r="BO43" s="316"/>
      <c r="BP43" s="316"/>
      <c r="BQ43" s="316"/>
      <c r="BR43" s="316"/>
      <c r="BS43" s="316"/>
      <c r="BT43" s="316"/>
      <c r="BU43" s="316"/>
      <c r="BV43" s="316"/>
      <c r="BW43" s="316"/>
      <c r="BX43" s="316"/>
      <c r="BY43" s="316"/>
      <c r="BZ43" s="316"/>
      <c r="CA43" s="316"/>
    </row>
    <row r="44" spans="20:79" ht="30">
      <c r="W44" s="463"/>
      <c r="X44" s="464"/>
      <c r="Y44" s="253" t="s">
        <v>8</v>
      </c>
      <c r="Z44" s="254"/>
      <c r="AA44" s="255">
        <v>1990</v>
      </c>
      <c r="AB44" s="255">
        <f t="shared" ref="AB44:AP44" si="22">AA44+1</f>
        <v>1991</v>
      </c>
      <c r="AC44" s="255">
        <f t="shared" si="22"/>
        <v>1992</v>
      </c>
      <c r="AD44" s="255">
        <f t="shared" si="22"/>
        <v>1993</v>
      </c>
      <c r="AE44" s="255">
        <f t="shared" si="22"/>
        <v>1994</v>
      </c>
      <c r="AF44" s="255">
        <f t="shared" si="22"/>
        <v>1995</v>
      </c>
      <c r="AG44" s="255">
        <f t="shared" si="22"/>
        <v>1996</v>
      </c>
      <c r="AH44" s="255">
        <f t="shared" si="22"/>
        <v>1997</v>
      </c>
      <c r="AI44" s="255">
        <f t="shared" si="22"/>
        <v>1998</v>
      </c>
      <c r="AJ44" s="256">
        <f t="shared" si="22"/>
        <v>1999</v>
      </c>
      <c r="AK44" s="256">
        <f t="shared" si="22"/>
        <v>2000</v>
      </c>
      <c r="AL44" s="256">
        <f t="shared" si="22"/>
        <v>2001</v>
      </c>
      <c r="AM44" s="256">
        <f t="shared" si="22"/>
        <v>2002</v>
      </c>
      <c r="AN44" s="255">
        <f t="shared" si="22"/>
        <v>2003</v>
      </c>
      <c r="AO44" s="255">
        <f t="shared" si="22"/>
        <v>2004</v>
      </c>
      <c r="AP44" s="255">
        <f t="shared" si="22"/>
        <v>2005</v>
      </c>
      <c r="AQ44" s="255">
        <f>AP44+1</f>
        <v>2006</v>
      </c>
      <c r="AR44" s="255">
        <f>AQ44+1</f>
        <v>2007</v>
      </c>
      <c r="AS44" s="269">
        <v>2008</v>
      </c>
      <c r="AT44" s="269">
        <v>2009</v>
      </c>
      <c r="AU44" s="269">
        <v>2010</v>
      </c>
      <c r="AV44" s="269">
        <v>2011</v>
      </c>
      <c r="AW44" s="269">
        <v>2012</v>
      </c>
      <c r="AX44" s="260" t="s">
        <v>135</v>
      </c>
      <c r="BL44" s="10"/>
      <c r="BM44" s="10"/>
      <c r="BN44" s="10"/>
      <c r="BO44" s="10"/>
      <c r="BP44" s="10"/>
      <c r="BQ44" s="10"/>
      <c r="BR44" s="10"/>
      <c r="BS44" s="10"/>
      <c r="BT44" s="10"/>
      <c r="BU44" s="10"/>
      <c r="BV44" s="10"/>
      <c r="BW44" s="10"/>
      <c r="BX44" s="10"/>
      <c r="BY44" s="10"/>
      <c r="BZ44" s="10"/>
      <c r="CA44" s="10"/>
    </row>
    <row r="45" spans="20:79" ht="16.2">
      <c r="W45" s="9" t="s">
        <v>18</v>
      </c>
      <c r="X45" s="458"/>
      <c r="Y45" s="109">
        <v>1</v>
      </c>
      <c r="Z45" s="152"/>
      <c r="AA45" s="152"/>
      <c r="AB45" s="153">
        <f t="shared" ref="AB45:AO45" si="23">IF(ISTEXT(AA6),AA6,AB6/AA6-1)</f>
        <v>7.954956076285935E-3</v>
      </c>
      <c r="AC45" s="153">
        <f t="shared" si="23"/>
        <v>7.4772692796296614E-3</v>
      </c>
      <c r="AD45" s="153">
        <f t="shared" si="23"/>
        <v>-6.5041180801362897E-3</v>
      </c>
      <c r="AE45" s="153">
        <f t="shared" si="23"/>
        <v>5.1624841828979084E-2</v>
      </c>
      <c r="AF45" s="153">
        <f t="shared" si="23"/>
        <v>1.1142159159103215E-2</v>
      </c>
      <c r="AG45" s="153">
        <f t="shared" si="23"/>
        <v>1.0736275137126716E-2</v>
      </c>
      <c r="AH45" s="153">
        <f t="shared" si="23"/>
        <v>-3.353210641427129E-3</v>
      </c>
      <c r="AI45" s="153">
        <f t="shared" si="23"/>
        <v>-2.8588384654671728E-2</v>
      </c>
      <c r="AJ45" s="148">
        <f t="shared" si="23"/>
        <v>2.9342395030686141E-2</v>
      </c>
      <c r="AK45" s="148">
        <f t="shared" si="23"/>
        <v>1.6319358316309929E-2</v>
      </c>
      <c r="AL45" s="148">
        <f t="shared" si="23"/>
        <v>-1.1985852167464062E-2</v>
      </c>
      <c r="AM45" s="148">
        <f t="shared" si="23"/>
        <v>2.9145395392086826E-2</v>
      </c>
      <c r="AN45" s="153">
        <f t="shared" si="23"/>
        <v>3.8365005968314936E-3</v>
      </c>
      <c r="AO45" s="153">
        <f t="shared" si="23"/>
        <v>-2.2608089921616337E-4</v>
      </c>
      <c r="AP45" s="153">
        <f t="shared" ref="AP45:BE45" si="24">IF(ISTEXT(AO6),AO6,AP6/AO6-1)</f>
        <v>2.2668763424420479E-3</v>
      </c>
      <c r="AQ45" s="153">
        <f t="shared" si="24"/>
        <v>-1.3635818263017185E-2</v>
      </c>
      <c r="AR45" s="153">
        <f t="shared" si="24"/>
        <v>2.6346574003593526E-2</v>
      </c>
      <c r="AS45" s="270">
        <f t="shared" si="24"/>
        <v>-6.3267927843918215E-2</v>
      </c>
      <c r="AT45" s="148">
        <f t="shared" si="24"/>
        <v>-5.9173602699825523E-2</v>
      </c>
      <c r="AU45" s="148">
        <f t="shared" si="24"/>
        <v>4.3261666384978525E-2</v>
      </c>
      <c r="AV45" s="148">
        <f t="shared" si="24"/>
        <v>4.0889787211657147E-2</v>
      </c>
      <c r="AW45" s="148">
        <f t="shared" si="24"/>
        <v>2.7294744655849357E-2</v>
      </c>
      <c r="AX45" s="576">
        <f t="shared" si="24"/>
        <v>1.4979739263704328E-2</v>
      </c>
      <c r="AY45" s="159">
        <f t="shared" si="24"/>
        <v>-1</v>
      </c>
      <c r="AZ45" s="159" t="e">
        <f t="shared" si="24"/>
        <v>#DIV/0!</v>
      </c>
      <c r="BA45" s="159" t="e">
        <f t="shared" si="24"/>
        <v>#DIV/0!</v>
      </c>
      <c r="BB45" s="159" t="e">
        <f t="shared" si="24"/>
        <v>#DIV/0!</v>
      </c>
      <c r="BC45" s="159" t="e">
        <f t="shared" si="24"/>
        <v>#DIV/0!</v>
      </c>
      <c r="BD45" s="159" t="e">
        <f t="shared" si="24"/>
        <v>#DIV/0!</v>
      </c>
      <c r="BE45" s="159" t="e">
        <f t="shared" si="24"/>
        <v>#DIV/0!</v>
      </c>
      <c r="BL45" s="10"/>
      <c r="BM45" s="10"/>
      <c r="BN45" s="10"/>
      <c r="BO45" s="126"/>
      <c r="BP45" s="126"/>
      <c r="BQ45" s="126"/>
      <c r="BR45" s="126"/>
      <c r="BS45" s="126"/>
      <c r="BT45" s="126"/>
      <c r="BU45" s="126"/>
      <c r="BV45" s="126"/>
      <c r="BW45" s="126"/>
      <c r="BX45" s="126"/>
      <c r="BY45" s="126"/>
      <c r="BZ45" s="126"/>
      <c r="CA45" s="10"/>
    </row>
    <row r="46" spans="20:79" ht="16.2">
      <c r="W46" s="9" t="s">
        <v>11</v>
      </c>
      <c r="X46" s="458"/>
      <c r="Y46" s="347">
        <v>25</v>
      </c>
      <c r="Z46" s="152"/>
      <c r="AA46" s="152"/>
      <c r="AB46" s="153">
        <f t="shared" ref="AB46:AS46" si="25">IF(ISTEXT(AA9),AA9,AB9/AA9-1)</f>
        <v>-1.4586432368623892E-2</v>
      </c>
      <c r="AC46" s="153">
        <f t="shared" si="25"/>
        <v>-5.4414368411199732E-3</v>
      </c>
      <c r="AD46" s="153">
        <f t="shared" si="25"/>
        <v>-2.1944013222454761E-2</v>
      </c>
      <c r="AE46" s="153">
        <f t="shared" si="25"/>
        <v>-1.3460126143576945E-2</v>
      </c>
      <c r="AF46" s="153">
        <f t="shared" si="25"/>
        <v>-2.8246345636844028E-2</v>
      </c>
      <c r="AG46" s="153">
        <f t="shared" si="25"/>
        <v>-3.6885660432541489E-2</v>
      </c>
      <c r="AH46" s="153">
        <f t="shared" si="25"/>
        <v>-1.8875417776130443E-2</v>
      </c>
      <c r="AI46" s="153">
        <f t="shared" si="25"/>
        <v>-3.9699690359907835E-2</v>
      </c>
      <c r="AJ46" s="148">
        <f t="shared" si="25"/>
        <v>-1.6596365378219513E-2</v>
      </c>
      <c r="AK46" s="148">
        <f t="shared" si="25"/>
        <v>-2.1567127169334954E-2</v>
      </c>
      <c r="AL46" s="148">
        <f t="shared" si="25"/>
        <v>-3.5288287125518458E-2</v>
      </c>
      <c r="AM46" s="148">
        <f t="shared" si="25"/>
        <v>-3.3301706235720707E-2</v>
      </c>
      <c r="AN46" s="153">
        <f t="shared" si="25"/>
        <v>-2.1983265182126011E-2</v>
      </c>
      <c r="AO46" s="153">
        <f t="shared" si="25"/>
        <v>-1.6229271394526901E-2</v>
      </c>
      <c r="AP46" s="153">
        <f t="shared" si="25"/>
        <v>-1.1943415107249611E-2</v>
      </c>
      <c r="AQ46" s="153">
        <f t="shared" si="25"/>
        <v>-1.6154099102531627E-2</v>
      </c>
      <c r="AR46" s="153">
        <f t="shared" si="25"/>
        <v>-1.5905880683839246E-2</v>
      </c>
      <c r="AS46" s="270">
        <f t="shared" si="25"/>
        <v>-2.2684357945390921E-2</v>
      </c>
      <c r="AT46" s="148">
        <f t="shared" ref="AT46:BE46" si="26">IF(ISTEXT(AS9),AS9,AT9/AS9-1)</f>
        <v>-2.3522654700386503E-2</v>
      </c>
      <c r="AU46" s="148">
        <f t="shared" si="26"/>
        <v>-2.3952906498278859E-2</v>
      </c>
      <c r="AV46" s="148">
        <f t="shared" si="26"/>
        <v>-1.7111567919325554E-2</v>
      </c>
      <c r="AW46" s="148">
        <f t="shared" si="26"/>
        <v>-1.6120045033063746E-2</v>
      </c>
      <c r="AX46" s="576">
        <f t="shared" si="26"/>
        <v>-1.6060027092857254E-2</v>
      </c>
      <c r="AY46" s="159">
        <f t="shared" si="26"/>
        <v>-1</v>
      </c>
      <c r="AZ46" s="159" t="e">
        <f t="shared" si="26"/>
        <v>#DIV/0!</v>
      </c>
      <c r="BA46" s="159" t="e">
        <f t="shared" si="26"/>
        <v>#DIV/0!</v>
      </c>
      <c r="BB46" s="159" t="e">
        <f t="shared" si="26"/>
        <v>#DIV/0!</v>
      </c>
      <c r="BC46" s="159" t="e">
        <f t="shared" si="26"/>
        <v>#DIV/0!</v>
      </c>
      <c r="BD46" s="159" t="e">
        <f t="shared" si="26"/>
        <v>#DIV/0!</v>
      </c>
      <c r="BE46" s="159" t="e">
        <f t="shared" si="26"/>
        <v>#DIV/0!</v>
      </c>
      <c r="BL46" s="10"/>
      <c r="BM46" s="10"/>
      <c r="BN46" s="10"/>
      <c r="BO46" s="126"/>
      <c r="BP46" s="126"/>
      <c r="BQ46" s="126"/>
      <c r="BR46" s="126"/>
      <c r="BS46" s="126"/>
      <c r="BT46" s="126"/>
      <c r="BU46" s="126"/>
      <c r="BV46" s="126"/>
      <c r="BW46" s="126"/>
      <c r="BX46" s="126"/>
      <c r="BY46" s="126"/>
      <c r="BZ46" s="126"/>
      <c r="CA46" s="10"/>
    </row>
    <row r="47" spans="20:79" ht="16.2">
      <c r="W47" s="9" t="s">
        <v>13</v>
      </c>
      <c r="X47" s="458"/>
      <c r="Y47" s="347">
        <v>298</v>
      </c>
      <c r="Z47" s="152"/>
      <c r="AA47" s="152"/>
      <c r="AB47" s="153">
        <f t="shared" ref="AB47:AS47" si="27">IF(ISTEXT(AA10),AA10,AB10/AA10-1)</f>
        <v>-6.3589688270815348E-3</v>
      </c>
      <c r="AC47" s="153">
        <f t="shared" si="27"/>
        <v>5.3886381778074366E-3</v>
      </c>
      <c r="AD47" s="153">
        <f t="shared" si="27"/>
        <v>-1.7993992731096808E-3</v>
      </c>
      <c r="AE47" s="153">
        <f t="shared" si="27"/>
        <v>4.1713040926576683E-2</v>
      </c>
      <c r="AF47" s="153">
        <f t="shared" si="27"/>
        <v>1.0078951611690146E-2</v>
      </c>
      <c r="AG47" s="153">
        <f t="shared" si="27"/>
        <v>3.4434175144614665E-2</v>
      </c>
      <c r="AH47" s="153">
        <f t="shared" si="27"/>
        <v>2.2674238091015653E-2</v>
      </c>
      <c r="AI47" s="153">
        <f t="shared" si="27"/>
        <v>-4.6889728422826349E-2</v>
      </c>
      <c r="AJ47" s="148">
        <f t="shared" si="27"/>
        <v>-0.18438229579843934</v>
      </c>
      <c r="AK47" s="148">
        <f t="shared" si="27"/>
        <v>9.1939272432276953E-2</v>
      </c>
      <c r="AL47" s="148">
        <f t="shared" si="27"/>
        <v>-0.11931478583287347</v>
      </c>
      <c r="AM47" s="148">
        <f t="shared" si="27"/>
        <v>-2.1599685852010442E-2</v>
      </c>
      <c r="AN47" s="153">
        <f t="shared" si="27"/>
        <v>-7.7973286087703597E-3</v>
      </c>
      <c r="AO47" s="153">
        <f t="shared" si="27"/>
        <v>1.5587252866722245E-4</v>
      </c>
      <c r="AP47" s="153">
        <f t="shared" si="27"/>
        <v>-1.9201350332845424E-2</v>
      </c>
      <c r="AQ47" s="153">
        <f t="shared" si="27"/>
        <v>7.2831027578801333E-4</v>
      </c>
      <c r="AR47" s="153">
        <f t="shared" si="27"/>
        <v>-2.7054971696747532E-2</v>
      </c>
      <c r="AS47" s="270">
        <f t="shared" si="27"/>
        <v>-3.162967564089747E-2</v>
      </c>
      <c r="AT47" s="148">
        <f t="shared" ref="AT47:BE47" si="28">IF(ISTEXT(AS10),AS10,AT10/AS10-1)</f>
        <v>-1.4107007061545551E-2</v>
      </c>
      <c r="AU47" s="148">
        <f t="shared" si="28"/>
        <v>-1.9575717107052304E-2</v>
      </c>
      <c r="AV47" s="148">
        <f t="shared" si="28"/>
        <v>-1.7171603233772537E-2</v>
      </c>
      <c r="AW47" s="148">
        <f t="shared" si="28"/>
        <v>-1.3261637349318178E-2</v>
      </c>
      <c r="AX47" s="576">
        <f t="shared" si="28"/>
        <v>-1.391312510945486E-3</v>
      </c>
      <c r="AY47" s="159">
        <f t="shared" si="28"/>
        <v>-1</v>
      </c>
      <c r="AZ47" s="159" t="e">
        <f t="shared" si="28"/>
        <v>#DIV/0!</v>
      </c>
      <c r="BA47" s="159" t="e">
        <f t="shared" si="28"/>
        <v>#DIV/0!</v>
      </c>
      <c r="BB47" s="159" t="e">
        <f t="shared" si="28"/>
        <v>#DIV/0!</v>
      </c>
      <c r="BC47" s="159" t="e">
        <f t="shared" si="28"/>
        <v>#DIV/0!</v>
      </c>
      <c r="BD47" s="159" t="e">
        <f t="shared" si="28"/>
        <v>#DIV/0!</v>
      </c>
      <c r="BE47" s="159" t="e">
        <f t="shared" si="28"/>
        <v>#DIV/0!</v>
      </c>
      <c r="BL47" s="10"/>
      <c r="BM47" s="10"/>
      <c r="BN47" s="10"/>
      <c r="BO47" s="126"/>
      <c r="BP47" s="126"/>
      <c r="BQ47" s="126"/>
      <c r="BR47" s="126"/>
      <c r="BS47" s="126"/>
      <c r="BT47" s="126"/>
      <c r="BU47" s="126"/>
      <c r="BV47" s="126"/>
      <c r="BW47" s="126"/>
      <c r="BX47" s="126"/>
      <c r="BY47" s="126"/>
      <c r="BZ47" s="126"/>
      <c r="CA47" s="10"/>
    </row>
    <row r="48" spans="20:79" ht="27.6">
      <c r="W48" s="9" t="s">
        <v>67</v>
      </c>
      <c r="X48" s="458"/>
      <c r="Y48" s="13" t="s">
        <v>146</v>
      </c>
      <c r="Z48" s="152"/>
      <c r="AA48" s="152"/>
      <c r="AB48" s="153">
        <f t="shared" ref="AB48:AF50" si="29">IF(ISTEXT(AA11),AA11,AB11/AA11-1)</f>
        <v>8.8957878753559427E-2</v>
      </c>
      <c r="AC48" s="153">
        <f t="shared" si="29"/>
        <v>2.4066786394288942E-2</v>
      </c>
      <c r="AD48" s="153">
        <f t="shared" si="29"/>
        <v>2.0326324085802927E-2</v>
      </c>
      <c r="AE48" s="153">
        <f t="shared" si="29"/>
        <v>0.16113399563742825</v>
      </c>
      <c r="AF48" s="153">
        <f t="shared" si="29"/>
        <v>0.19774136277960142</v>
      </c>
      <c r="AG48" s="153">
        <f t="shared" ref="AG48:AS48" si="30">IF(ISTEXT(AF11),AF11,AG11/AF11-1)</f>
        <v>-2.4408704206366316E-2</v>
      </c>
      <c r="AH48" s="153">
        <f t="shared" si="30"/>
        <v>-6.5710855926709444E-3</v>
      </c>
      <c r="AI48" s="153">
        <f t="shared" si="30"/>
        <v>-2.844821620625082E-2</v>
      </c>
      <c r="AJ48" s="148">
        <f t="shared" si="30"/>
        <v>2.6328386525124037E-2</v>
      </c>
      <c r="AK48" s="148">
        <f t="shared" si="30"/>
        <v>-6.2354661391444632E-2</v>
      </c>
      <c r="AL48" s="148">
        <f t="shared" si="30"/>
        <v>-0.1485844359585643</v>
      </c>
      <c r="AM48" s="148">
        <f t="shared" si="30"/>
        <v>-0.1662550305289956</v>
      </c>
      <c r="AN48" s="153">
        <f t="shared" si="30"/>
        <v>-1.0733406465910367E-3</v>
      </c>
      <c r="AO48" s="153">
        <f t="shared" si="30"/>
        <v>-0.23584305071513301</v>
      </c>
      <c r="AP48" s="153">
        <f t="shared" si="30"/>
        <v>2.7725443850866505E-2</v>
      </c>
      <c r="AQ48" s="153">
        <f t="shared" si="30"/>
        <v>0.14328231879526943</v>
      </c>
      <c r="AR48" s="153">
        <f t="shared" si="30"/>
        <v>0.1412567292825857</v>
      </c>
      <c r="AS48" s="270">
        <f t="shared" si="30"/>
        <v>0.15363262370556297</v>
      </c>
      <c r="AT48" s="148">
        <f t="shared" ref="AT48:BE48" si="31">IF(ISTEXT(AS11),AS11,AT11/AS11-1)</f>
        <v>8.5133199391566716E-2</v>
      </c>
      <c r="AU48" s="148">
        <f t="shared" si="31"/>
        <v>0.1123590164312458</v>
      </c>
      <c r="AV48" s="148">
        <f t="shared" si="31"/>
        <v>0.11744234049278002</v>
      </c>
      <c r="AW48" s="148">
        <f t="shared" si="31"/>
        <v>0.12507116893839876</v>
      </c>
      <c r="AX48" s="576">
        <f t="shared" si="31"/>
        <v>0.10321005490888036</v>
      </c>
      <c r="AY48" s="159">
        <f t="shared" si="31"/>
        <v>-1</v>
      </c>
      <c r="AZ48" s="159" t="e">
        <f t="shared" si="31"/>
        <v>#DIV/0!</v>
      </c>
      <c r="BA48" s="159" t="e">
        <f t="shared" si="31"/>
        <v>#DIV/0!</v>
      </c>
      <c r="BB48" s="159" t="e">
        <f t="shared" si="31"/>
        <v>#DIV/0!</v>
      </c>
      <c r="BC48" s="159" t="e">
        <f t="shared" si="31"/>
        <v>#DIV/0!</v>
      </c>
      <c r="BD48" s="159" t="e">
        <f t="shared" si="31"/>
        <v>#DIV/0!</v>
      </c>
      <c r="BE48" s="159" t="e">
        <f t="shared" si="31"/>
        <v>#DIV/0!</v>
      </c>
      <c r="BL48" s="10"/>
      <c r="BM48" s="10"/>
      <c r="BN48" s="10"/>
      <c r="BO48" s="133"/>
      <c r="BP48" s="133"/>
      <c r="BQ48" s="133"/>
      <c r="BR48" s="133"/>
      <c r="BS48" s="133"/>
      <c r="BT48" s="126"/>
      <c r="BU48" s="126"/>
      <c r="BV48" s="126"/>
      <c r="BW48" s="126"/>
      <c r="BX48" s="126"/>
      <c r="BY48" s="126"/>
      <c r="BZ48" s="126"/>
      <c r="CA48" s="10"/>
    </row>
    <row r="49" spans="23:79" ht="27.6">
      <c r="W49" s="9" t="s">
        <v>16</v>
      </c>
      <c r="X49" s="458"/>
      <c r="Y49" s="13" t="s">
        <v>147</v>
      </c>
      <c r="Z49" s="152"/>
      <c r="AA49" s="152"/>
      <c r="AB49" s="153">
        <f t="shared" si="29"/>
        <v>0.14790778038390218</v>
      </c>
      <c r="AC49" s="153">
        <f t="shared" si="29"/>
        <v>1.4651490103247067E-2</v>
      </c>
      <c r="AD49" s="153">
        <f t="shared" si="29"/>
        <v>0.43652242290877252</v>
      </c>
      <c r="AE49" s="153">
        <f t="shared" si="29"/>
        <v>0.22850703901942038</v>
      </c>
      <c r="AF49" s="153">
        <f t="shared" si="29"/>
        <v>0.30799137732973358</v>
      </c>
      <c r="AG49" s="153">
        <f t="shared" ref="AG49:AS49" si="32">IF(ISTEXT(AF12),AF12,AG12/AF12-1)</f>
        <v>-8.5634249680459851E-2</v>
      </c>
      <c r="AH49" s="153">
        <f t="shared" si="32"/>
        <v>0.10825585022010453</v>
      </c>
      <c r="AI49" s="153">
        <f t="shared" si="32"/>
        <v>-0.15743530057981592</v>
      </c>
      <c r="AJ49" s="148">
        <f t="shared" si="32"/>
        <v>-0.18444890840060046</v>
      </c>
      <c r="AK49" s="148">
        <f t="shared" si="32"/>
        <v>-7.8686174478577509E-2</v>
      </c>
      <c r="AL49" s="148">
        <f t="shared" si="32"/>
        <v>-0.17908384232403474</v>
      </c>
      <c r="AM49" s="148">
        <f t="shared" si="32"/>
        <v>-5.9128052667353659E-2</v>
      </c>
      <c r="AN49" s="153">
        <f t="shared" si="32"/>
        <v>-3.4550867781589445E-2</v>
      </c>
      <c r="AO49" s="153">
        <f t="shared" si="32"/>
        <v>4.1361264778897233E-2</v>
      </c>
      <c r="AP49" s="153">
        <f t="shared" si="32"/>
        <v>-7.3399020891284361E-2</v>
      </c>
      <c r="AQ49" s="153">
        <f t="shared" si="32"/>
        <v>4.3700256934121162E-2</v>
      </c>
      <c r="AR49" s="153">
        <f t="shared" si="32"/>
        <v>-0.11621764682641789</v>
      </c>
      <c r="AS49" s="270">
        <f t="shared" si="32"/>
        <v>-0.24625127917426048</v>
      </c>
      <c r="AT49" s="148">
        <f t="shared" ref="AT49:BE49" si="33">IF(ISTEXT(AS12),AS12,AT12/AS12-1)</f>
        <v>-0.30241781787680388</v>
      </c>
      <c r="AU49" s="148">
        <f t="shared" si="33"/>
        <v>5.1815124511947808E-2</v>
      </c>
      <c r="AV49" s="148">
        <f t="shared" si="33"/>
        <v>-0.12009826404676149</v>
      </c>
      <c r="AW49" s="148">
        <f t="shared" si="33"/>
        <v>-8.8153935757015578E-2</v>
      </c>
      <c r="AX49" s="576">
        <f t="shared" si="33"/>
        <v>-4.7341439191287527E-2</v>
      </c>
      <c r="AY49" s="159">
        <f t="shared" si="33"/>
        <v>-1</v>
      </c>
      <c r="AZ49" s="159" t="e">
        <f t="shared" si="33"/>
        <v>#DIV/0!</v>
      </c>
      <c r="BA49" s="159" t="e">
        <f t="shared" si="33"/>
        <v>#DIV/0!</v>
      </c>
      <c r="BB49" s="159" t="e">
        <f t="shared" si="33"/>
        <v>#DIV/0!</v>
      </c>
      <c r="BC49" s="159" t="e">
        <f t="shared" si="33"/>
        <v>#DIV/0!</v>
      </c>
      <c r="BD49" s="159" t="e">
        <f t="shared" si="33"/>
        <v>#DIV/0!</v>
      </c>
      <c r="BE49" s="159" t="e">
        <f t="shared" si="33"/>
        <v>#DIV/0!</v>
      </c>
      <c r="BL49" s="10"/>
      <c r="BM49" s="10"/>
      <c r="BN49" s="10"/>
      <c r="BO49" s="133"/>
      <c r="BP49" s="133"/>
      <c r="BQ49" s="133"/>
      <c r="BR49" s="133"/>
      <c r="BS49" s="133"/>
      <c r="BT49" s="126"/>
      <c r="BU49" s="126"/>
      <c r="BV49" s="126"/>
      <c r="BW49" s="126"/>
      <c r="BX49" s="126"/>
      <c r="BY49" s="126"/>
      <c r="BZ49" s="126"/>
      <c r="CA49" s="10"/>
    </row>
    <row r="50" spans="23:79" ht="22.5" customHeight="1" thickBot="1">
      <c r="W50" s="357" t="s">
        <v>150</v>
      </c>
      <c r="X50" s="468"/>
      <c r="Y50" s="347">
        <v>22800</v>
      </c>
      <c r="Z50" s="154"/>
      <c r="AA50" s="152"/>
      <c r="AB50" s="153">
        <f t="shared" si="29"/>
        <v>0.10552257582449287</v>
      </c>
      <c r="AC50" s="153">
        <f t="shared" si="29"/>
        <v>0.10064606961838862</v>
      </c>
      <c r="AD50" s="153">
        <f t="shared" si="29"/>
        <v>4.2304064926494966E-3</v>
      </c>
      <c r="AE50" s="153">
        <f t="shared" si="29"/>
        <v>-4.3434980255246614E-2</v>
      </c>
      <c r="AF50" s="153">
        <f t="shared" si="29"/>
        <v>9.5044814103399045E-2</v>
      </c>
      <c r="AG50" s="153">
        <f t="shared" ref="AG50:AS50" si="34">IF(ISTEXT(AF13),AF13,AG13/AF13-1)</f>
        <v>3.493918267915852E-2</v>
      </c>
      <c r="AH50" s="153">
        <f t="shared" si="34"/>
        <v>-0.14755137946247876</v>
      </c>
      <c r="AI50" s="153">
        <f t="shared" si="34"/>
        <v>-8.8655500632454087E-2</v>
      </c>
      <c r="AJ50" s="148">
        <f t="shared" si="34"/>
        <v>-0.30594847084461185</v>
      </c>
      <c r="AK50" s="148">
        <f t="shared" si="34"/>
        <v>-0.23368361599428111</v>
      </c>
      <c r="AL50" s="148">
        <f t="shared" si="34"/>
        <v>-0.13725092423249674</v>
      </c>
      <c r="AM50" s="148">
        <f t="shared" si="34"/>
        <v>-5.4471363604966294E-2</v>
      </c>
      <c r="AN50" s="153">
        <f t="shared" si="34"/>
        <v>-5.7371345653170591E-2</v>
      </c>
      <c r="AO50" s="153">
        <f t="shared" si="34"/>
        <v>-2.7292638758744214E-2</v>
      </c>
      <c r="AP50" s="153">
        <f t="shared" si="34"/>
        <v>-3.7037105581279151E-2</v>
      </c>
      <c r="AQ50" s="153">
        <f t="shared" si="34"/>
        <v>3.5541594452933589E-2</v>
      </c>
      <c r="AR50" s="153">
        <f t="shared" si="34"/>
        <v>-9.3291683669779468E-2</v>
      </c>
      <c r="AS50" s="270">
        <f t="shared" si="34"/>
        <v>-0.11529049320371332</v>
      </c>
      <c r="AT50" s="148">
        <f t="shared" ref="AT50:BE50" si="35">IF(ISTEXT(AS13),AS13,AT13/AS13-1)</f>
        <v>-0.41145493711260128</v>
      </c>
      <c r="AU50" s="148">
        <f t="shared" si="35"/>
        <v>-2.5020473723420533E-3</v>
      </c>
      <c r="AV50" s="148">
        <f t="shared" si="35"/>
        <v>-6.8364310197909561E-2</v>
      </c>
      <c r="AW50" s="148">
        <f t="shared" si="35"/>
        <v>-1.0175892794550556E-4</v>
      </c>
      <c r="AX50" s="576">
        <f t="shared" si="35"/>
        <v>-5.8035299689007114E-2</v>
      </c>
      <c r="AY50" s="160">
        <f t="shared" si="35"/>
        <v>-1</v>
      </c>
      <c r="AZ50" s="160" t="e">
        <f t="shared" si="35"/>
        <v>#DIV/0!</v>
      </c>
      <c r="BA50" s="160" t="e">
        <f t="shared" si="35"/>
        <v>#DIV/0!</v>
      </c>
      <c r="BB50" s="160" t="e">
        <f t="shared" si="35"/>
        <v>#DIV/0!</v>
      </c>
      <c r="BC50" s="160" t="e">
        <f t="shared" si="35"/>
        <v>#DIV/0!</v>
      </c>
      <c r="BD50" s="160" t="e">
        <f t="shared" si="35"/>
        <v>#DIV/0!</v>
      </c>
      <c r="BE50" s="160" t="e">
        <f t="shared" si="35"/>
        <v>#DIV/0!</v>
      </c>
      <c r="BL50" s="10"/>
      <c r="BM50" s="10"/>
      <c r="BN50" s="10"/>
      <c r="BO50" s="133"/>
      <c r="BP50" s="133"/>
      <c r="BQ50" s="133"/>
      <c r="BR50" s="133"/>
      <c r="BS50" s="133"/>
      <c r="BT50" s="126"/>
      <c r="BU50" s="126"/>
      <c r="BV50" s="126"/>
      <c r="BW50" s="126"/>
      <c r="BX50" s="126"/>
      <c r="BY50" s="126"/>
      <c r="BZ50" s="126"/>
      <c r="CA50" s="10"/>
    </row>
    <row r="51" spans="23:79" ht="22.5" customHeight="1" thickTop="1" thickBot="1">
      <c r="W51" s="358" t="s">
        <v>148</v>
      </c>
      <c r="X51" s="456"/>
      <c r="Y51" s="349">
        <v>17200</v>
      </c>
      <c r="Z51" s="444"/>
      <c r="AA51" s="444"/>
      <c r="AB51" s="155">
        <f>IF(ISTEXT(AA14),AA14,AB14/AA14-1)</f>
        <v>0</v>
      </c>
      <c r="AC51" s="155">
        <f t="shared" ref="AC51:AX51" si="36">IF(ISTEXT(AB14),AB14,AC14/AB14-1)</f>
        <v>0</v>
      </c>
      <c r="AD51" s="155">
        <f t="shared" si="36"/>
        <v>0.33333333333333348</v>
      </c>
      <c r="AE51" s="155">
        <f t="shared" si="36"/>
        <v>0.75</v>
      </c>
      <c r="AF51" s="155">
        <f t="shared" si="36"/>
        <v>1.3841937945862641</v>
      </c>
      <c r="AG51" s="155">
        <f t="shared" si="36"/>
        <v>-4.2107367502491222E-2</v>
      </c>
      <c r="AH51" s="155">
        <f t="shared" si="36"/>
        <v>-0.11064149668105405</v>
      </c>
      <c r="AI51" s="155">
        <f t="shared" si="36"/>
        <v>-7.216275404956507E-4</v>
      </c>
      <c r="AJ51" s="155">
        <f t="shared" si="36"/>
        <v>0.63673055703619341</v>
      </c>
      <c r="AK51" s="155">
        <f t="shared" si="36"/>
        <v>-0.34175603625511064</v>
      </c>
      <c r="AL51" s="155">
        <f t="shared" si="36"/>
        <v>4.8600436891291343E-2</v>
      </c>
      <c r="AM51" s="155">
        <f t="shared" si="36"/>
        <v>0.3930724354895152</v>
      </c>
      <c r="AN51" s="155">
        <f t="shared" si="36"/>
        <v>0.10088750432844007</v>
      </c>
      <c r="AO51" s="155">
        <f t="shared" si="36"/>
        <v>0.22806350928621688</v>
      </c>
      <c r="AP51" s="155">
        <f t="shared" si="36"/>
        <v>2.4023256790168586</v>
      </c>
      <c r="AQ51" s="155">
        <f t="shared" si="36"/>
        <v>-0.12516391962418649</v>
      </c>
      <c r="AR51" s="155">
        <f t="shared" si="36"/>
        <v>0.10671310719888316</v>
      </c>
      <c r="AS51" s="155">
        <f t="shared" si="36"/>
        <v>-3.0540673737667223E-2</v>
      </c>
      <c r="AT51" s="155">
        <f t="shared" si="36"/>
        <v>-5.5271729865189467E-3</v>
      </c>
      <c r="AU51" s="155">
        <f t="shared" si="36"/>
        <v>0.17381533412023042</v>
      </c>
      <c r="AV51" s="155">
        <f t="shared" si="36"/>
        <v>0.14008316505664586</v>
      </c>
      <c r="AW51" s="575">
        <f t="shared" si="36"/>
        <v>-0.19581613118064001</v>
      </c>
      <c r="AX51" s="577">
        <f t="shared" si="36"/>
        <v>8.3933932390472643E-2</v>
      </c>
      <c r="AY51" s="445"/>
      <c r="AZ51" s="445"/>
      <c r="BA51" s="445"/>
      <c r="BB51" s="445"/>
      <c r="BC51" s="445"/>
      <c r="BD51" s="445"/>
      <c r="BE51" s="445"/>
      <c r="BL51" s="10"/>
      <c r="BM51" s="10"/>
      <c r="BN51" s="10"/>
      <c r="BO51" s="133"/>
      <c r="BP51" s="133"/>
      <c r="BQ51" s="133"/>
      <c r="BR51" s="133"/>
      <c r="BS51" s="133"/>
      <c r="BT51" s="126"/>
      <c r="BU51" s="126"/>
      <c r="BV51" s="126"/>
      <c r="BW51" s="126"/>
      <c r="BX51" s="126"/>
      <c r="BY51" s="126"/>
      <c r="BZ51" s="126"/>
      <c r="CA51" s="10"/>
    </row>
    <row r="52" spans="23:79" ht="21.75" customHeight="1" thickTop="1" thickBot="1">
      <c r="W52" s="21" t="s">
        <v>9</v>
      </c>
      <c r="X52" s="459"/>
      <c r="Y52" s="22"/>
      <c r="Z52" s="156"/>
      <c r="AA52" s="156"/>
      <c r="AB52" s="157">
        <f>IF(ISTEXT(AA15),AA15,AB15/AA15-1)</f>
        <v>9.6294702275252497E-3</v>
      </c>
      <c r="AC52" s="157">
        <f>IF(ISTEXT(AB15),AB15,AC15/AB15-1)</f>
        <v>8.3369883536688061E-3</v>
      </c>
      <c r="AD52" s="157">
        <f>IF(ISTEXT(AC15),AC15,AD15/AC15-1)</f>
        <v>-3.7333436945892196E-3</v>
      </c>
      <c r="AE52" s="157">
        <f>IF(ISTEXT(AD15),AD15,AE15/AD15-1)</f>
        <v>5.1361753932686272E-2</v>
      </c>
      <c r="AF52" s="157">
        <f>IF(ISTEXT(AE15),AE15,AF15/AE15-1)</f>
        <v>1.6911854505563095E-2</v>
      </c>
      <c r="AG52" s="157">
        <f t="shared" ref="AG52:AS52" si="37">IF(ISTEXT(AF15),AF15,AG15/AF15-1)</f>
        <v>8.4372868431079606E-3</v>
      </c>
      <c r="AH52" s="157">
        <f t="shared" si="37"/>
        <v>-3.6681320312226262E-3</v>
      </c>
      <c r="AI52" s="157">
        <f t="shared" si="37"/>
        <v>-3.1618901334484306E-2</v>
      </c>
      <c r="AJ52" s="157">
        <f t="shared" si="37"/>
        <v>1.7179638777177431E-2</v>
      </c>
      <c r="AK52" s="151">
        <f t="shared" si="37"/>
        <v>1.2873137468353502E-2</v>
      </c>
      <c r="AL52" s="151">
        <f t="shared" si="37"/>
        <v>-1.9112637298115076E-2</v>
      </c>
      <c r="AM52" s="151">
        <f t="shared" si="37"/>
        <v>2.2982067995312327E-2</v>
      </c>
      <c r="AN52" s="157">
        <f t="shared" si="37"/>
        <v>2.5281526602503046E-3</v>
      </c>
      <c r="AO52" s="157">
        <f t="shared" si="37"/>
        <v>-3.1297178303837381E-3</v>
      </c>
      <c r="AP52" s="157">
        <f t="shared" si="37"/>
        <v>1.8191335357677918E-3</v>
      </c>
      <c r="AQ52" s="157">
        <f t="shared" si="37"/>
        <v>-1.156416560060014E-2</v>
      </c>
      <c r="AR52" s="157">
        <f t="shared" si="37"/>
        <v>2.4463657018138019E-2</v>
      </c>
      <c r="AS52" s="271">
        <f t="shared" si="37"/>
        <v>-6.0468972059081971E-2</v>
      </c>
      <c r="AT52" s="151">
        <f t="shared" ref="AT52:BE52" si="38">IF(ISTEXT(AS15),AS15,AT15/AS15-1)</f>
        <v>-5.7660182559226669E-2</v>
      </c>
      <c r="AU52" s="151">
        <f t="shared" si="38"/>
        <v>4.1893735547213762E-2</v>
      </c>
      <c r="AV52" s="151">
        <f t="shared" si="38"/>
        <v>3.9481429445426652E-2</v>
      </c>
      <c r="AW52" s="151">
        <f t="shared" si="38"/>
        <v>2.7079384601784939E-2</v>
      </c>
      <c r="AX52" s="578">
        <f t="shared" si="38"/>
        <v>1.5820911527770098E-2</v>
      </c>
      <c r="AY52" s="161">
        <f t="shared" si="38"/>
        <v>-1</v>
      </c>
      <c r="AZ52" s="161" t="e">
        <f t="shared" si="38"/>
        <v>#DIV/0!</v>
      </c>
      <c r="BA52" s="161" t="e">
        <f t="shared" si="38"/>
        <v>#DIV/0!</v>
      </c>
      <c r="BB52" s="161" t="e">
        <f t="shared" si="38"/>
        <v>#DIV/0!</v>
      </c>
      <c r="BC52" s="161" t="e">
        <f t="shared" si="38"/>
        <v>#DIV/0!</v>
      </c>
      <c r="BD52" s="161" t="e">
        <f t="shared" si="38"/>
        <v>#DIV/0!</v>
      </c>
      <c r="BE52" s="161" t="e">
        <f t="shared" si="38"/>
        <v>#DIV/0!</v>
      </c>
      <c r="BL52" s="10"/>
      <c r="BM52" s="10"/>
      <c r="BN52" s="10"/>
      <c r="BO52" s="126"/>
      <c r="BP52" s="126"/>
      <c r="BQ52" s="126"/>
      <c r="BR52" s="126"/>
      <c r="BS52" s="126"/>
      <c r="BT52" s="126"/>
      <c r="BU52" s="126"/>
      <c r="BV52" s="126"/>
      <c r="BW52" s="126"/>
      <c r="BX52" s="126"/>
      <c r="BY52" s="126"/>
      <c r="BZ52" s="126"/>
      <c r="CA52" s="10"/>
    </row>
    <row r="53" spans="23:79">
      <c r="BL53" s="10"/>
      <c r="BM53" s="10"/>
      <c r="BN53" s="10"/>
      <c r="BO53" s="10"/>
      <c r="BP53" s="10"/>
      <c r="BQ53" s="10"/>
      <c r="BR53" s="10"/>
      <c r="BS53" s="10"/>
      <c r="BT53" s="10"/>
      <c r="BU53" s="10"/>
      <c r="BV53" s="10"/>
      <c r="BW53" s="10"/>
      <c r="BX53" s="10"/>
      <c r="BY53" s="10"/>
      <c r="BZ53" s="10"/>
      <c r="CA53" s="10"/>
    </row>
    <row r="54" spans="23:79">
      <c r="BL54" s="10"/>
      <c r="BM54" s="10"/>
      <c r="BN54" s="10"/>
      <c r="BO54" s="10"/>
      <c r="BP54" s="10"/>
      <c r="BQ54" s="10"/>
      <c r="BR54" s="10"/>
      <c r="BS54" s="10"/>
      <c r="BT54" s="10"/>
      <c r="BU54" s="10"/>
      <c r="BV54" s="10"/>
      <c r="BW54" s="10"/>
      <c r="BX54" s="10"/>
      <c r="BY54" s="10"/>
      <c r="BZ54" s="10"/>
      <c r="CA54" s="10"/>
    </row>
    <row r="65" spans="28:28">
      <c r="AB65" s="288"/>
    </row>
  </sheetData>
  <phoneticPr fontId="8"/>
  <pageMargins left="0.19685039370078741" right="0.19685039370078741" top="0.19685039370078741" bottom="0.27559055118110237" header="0.19685039370078741" footer="0.23622047244094491"/>
  <pageSetup paperSize="9" scale="45" orientation="landscape" verticalDpi="300" r:id="rId1"/>
  <headerFooter alignWithMargins="0"/>
  <colBreaks count="1" manualBreakCount="1">
    <brk id="59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BK85"/>
  <sheetViews>
    <sheetView zoomScale="80" zoomScaleNormal="80" workbookViewId="0">
      <pane xSplit="26" ySplit="4" topLeftCell="AS5" activePane="bottomRight" state="frozen"/>
      <selection pane="topRight" activeCell="AA1" sqref="AA1"/>
      <selection pane="bottomLeft" activeCell="A4" sqref="A4"/>
      <selection pane="bottomRight" activeCell="AT37" sqref="AT37"/>
    </sheetView>
  </sheetViews>
  <sheetFormatPr defaultColWidth="9" defaultRowHeight="13.8"/>
  <cols>
    <col min="1" max="1" width="1.6640625" style="1" customWidth="1"/>
    <col min="2" max="21" width="1.6640625" style="1" hidden="1" customWidth="1"/>
    <col min="22" max="24" width="1.6640625" style="1" customWidth="1"/>
    <col min="25" max="25" width="39.77734375" style="1" customWidth="1"/>
    <col min="26" max="26" width="12.6640625" style="1" hidden="1" customWidth="1"/>
    <col min="27" max="27" width="13.33203125" style="1" customWidth="1"/>
    <col min="28" max="44" width="12.6640625" style="1" bestFit="1" customWidth="1"/>
    <col min="45" max="50" width="12.6640625" style="1" customWidth="1"/>
    <col min="51" max="57" width="12.6640625" style="1" hidden="1" customWidth="1"/>
    <col min="58" max="58" width="12.6640625" style="1" customWidth="1"/>
    <col min="59" max="59" width="12.6640625" style="1" hidden="1" customWidth="1"/>
    <col min="60" max="60" width="12.6640625" style="1" customWidth="1"/>
    <col min="61" max="61" width="9" style="1"/>
    <col min="62" max="62" width="10" style="1" customWidth="1"/>
    <col min="63" max="16384" width="9" style="1"/>
  </cols>
  <sheetData>
    <row r="1" spans="1:63" ht="30" customHeight="1">
      <c r="A1" s="304" t="s">
        <v>225</v>
      </c>
      <c r="B1" s="298"/>
      <c r="C1" s="298"/>
      <c r="D1" s="298"/>
      <c r="E1" s="298"/>
      <c r="F1" s="298"/>
      <c r="G1" s="298"/>
      <c r="H1" s="298"/>
      <c r="I1" s="298"/>
      <c r="J1" s="298"/>
      <c r="K1" s="298"/>
      <c r="L1" s="298"/>
      <c r="M1" s="298"/>
      <c r="N1" s="298"/>
      <c r="O1" s="298"/>
      <c r="P1" s="298"/>
      <c r="Q1" s="298"/>
      <c r="R1" s="298"/>
      <c r="S1" s="298"/>
      <c r="T1" s="298"/>
      <c r="U1" s="298"/>
      <c r="V1" s="298"/>
      <c r="W1" s="304"/>
      <c r="X1" s="298"/>
      <c r="Y1" s="298"/>
      <c r="Z1" s="119"/>
    </row>
    <row r="2" spans="1:63" ht="12.75" customHeight="1">
      <c r="A2" s="304"/>
      <c r="B2" s="298"/>
      <c r="C2" s="298"/>
      <c r="D2" s="298"/>
      <c r="E2" s="298"/>
      <c r="F2" s="298"/>
      <c r="G2" s="298"/>
      <c r="H2" s="298"/>
      <c r="I2" s="298"/>
      <c r="J2" s="298"/>
      <c r="K2" s="298"/>
      <c r="L2" s="298"/>
      <c r="M2" s="298"/>
      <c r="N2" s="298"/>
      <c r="O2" s="298"/>
      <c r="P2" s="298"/>
      <c r="Q2" s="298"/>
      <c r="R2" s="298"/>
      <c r="S2" s="298"/>
      <c r="T2" s="298"/>
      <c r="U2" s="298"/>
      <c r="V2" s="298"/>
      <c r="W2" s="304"/>
      <c r="X2" s="298"/>
      <c r="Y2" s="298"/>
      <c r="Z2" s="119"/>
    </row>
    <row r="3" spans="1:63" ht="16.8" thickBot="1">
      <c r="A3" s="298"/>
      <c r="B3" s="298"/>
      <c r="C3" s="298"/>
      <c r="D3" s="298"/>
      <c r="E3" s="298"/>
      <c r="F3" s="298"/>
      <c r="G3" s="298"/>
      <c r="H3" s="298"/>
      <c r="I3" s="298"/>
      <c r="J3" s="298"/>
      <c r="K3" s="298"/>
      <c r="L3" s="298"/>
      <c r="M3" s="298"/>
      <c r="N3" s="298"/>
      <c r="O3" s="298"/>
      <c r="P3" s="298"/>
      <c r="Q3" s="298"/>
      <c r="R3" s="298"/>
      <c r="S3" s="298"/>
      <c r="T3" s="298"/>
      <c r="U3" s="298"/>
      <c r="V3" s="298"/>
      <c r="W3" s="302" t="s">
        <v>117</v>
      </c>
      <c r="X3" s="298"/>
      <c r="Y3" s="298"/>
      <c r="AV3" s="333"/>
      <c r="AW3" s="333"/>
    </row>
    <row r="4" spans="1:63" ht="14.4" thickBot="1">
      <c r="W4" s="239" t="s">
        <v>24</v>
      </c>
      <c r="X4" s="240"/>
      <c r="Y4" s="241"/>
      <c r="Z4" s="242"/>
      <c r="AA4" s="243">
        <v>1990</v>
      </c>
      <c r="AB4" s="243">
        <f t="shared" ref="AB4:BE4" si="0">AA4+1</f>
        <v>1991</v>
      </c>
      <c r="AC4" s="243">
        <f t="shared" si="0"/>
        <v>1992</v>
      </c>
      <c r="AD4" s="243">
        <f t="shared" si="0"/>
        <v>1993</v>
      </c>
      <c r="AE4" s="243">
        <f t="shared" si="0"/>
        <v>1994</v>
      </c>
      <c r="AF4" s="243">
        <f t="shared" si="0"/>
        <v>1995</v>
      </c>
      <c r="AG4" s="243">
        <f t="shared" si="0"/>
        <v>1996</v>
      </c>
      <c r="AH4" s="243">
        <f t="shared" si="0"/>
        <v>1997</v>
      </c>
      <c r="AI4" s="243">
        <f t="shared" si="0"/>
        <v>1998</v>
      </c>
      <c r="AJ4" s="243">
        <f t="shared" si="0"/>
        <v>1999</v>
      </c>
      <c r="AK4" s="243">
        <f t="shared" si="0"/>
        <v>2000</v>
      </c>
      <c r="AL4" s="243">
        <f t="shared" si="0"/>
        <v>2001</v>
      </c>
      <c r="AM4" s="243">
        <f t="shared" si="0"/>
        <v>2002</v>
      </c>
      <c r="AN4" s="243">
        <f t="shared" si="0"/>
        <v>2003</v>
      </c>
      <c r="AO4" s="243">
        <f t="shared" si="0"/>
        <v>2004</v>
      </c>
      <c r="AP4" s="243">
        <f t="shared" si="0"/>
        <v>2005</v>
      </c>
      <c r="AQ4" s="243">
        <f t="shared" si="0"/>
        <v>2006</v>
      </c>
      <c r="AR4" s="243">
        <f t="shared" si="0"/>
        <v>2007</v>
      </c>
      <c r="AS4" s="258">
        <v>2008</v>
      </c>
      <c r="AT4" s="258">
        <v>2009</v>
      </c>
      <c r="AU4" s="258">
        <v>2010</v>
      </c>
      <c r="AV4" s="332">
        <v>2011</v>
      </c>
      <c r="AW4" s="332">
        <v>2012</v>
      </c>
      <c r="AX4" s="258">
        <v>2013</v>
      </c>
      <c r="AY4" s="243">
        <f t="shared" si="0"/>
        <v>2014</v>
      </c>
      <c r="AZ4" s="243">
        <f t="shared" si="0"/>
        <v>2015</v>
      </c>
      <c r="BA4" s="243">
        <f t="shared" si="0"/>
        <v>2016</v>
      </c>
      <c r="BB4" s="243">
        <f t="shared" si="0"/>
        <v>2017</v>
      </c>
      <c r="BC4" s="243">
        <f t="shared" si="0"/>
        <v>2018</v>
      </c>
      <c r="BD4" s="243">
        <f t="shared" si="0"/>
        <v>2019</v>
      </c>
      <c r="BE4" s="243">
        <f t="shared" si="0"/>
        <v>2020</v>
      </c>
      <c r="BF4" s="244" t="s">
        <v>25</v>
      </c>
      <c r="BG4" s="51" t="s">
        <v>26</v>
      </c>
    </row>
    <row r="5" spans="1:63">
      <c r="W5" s="488" t="s">
        <v>188</v>
      </c>
      <c r="X5" s="96"/>
      <c r="Y5" s="97"/>
      <c r="Z5" s="205"/>
      <c r="AA5" s="205">
        <f t="shared" ref="AA5:AX5" si="1">SUM(AA6,AA11,AA20,AA25)</f>
        <v>1059143.7363701062</v>
      </c>
      <c r="AB5" s="205">
        <f t="shared" si="1"/>
        <v>1066628.0507543078</v>
      </c>
      <c r="AC5" s="205">
        <f t="shared" si="1"/>
        <v>1073684.8991008913</v>
      </c>
      <c r="AD5" s="205">
        <f t="shared" si="1"/>
        <v>1067559.8252931128</v>
      </c>
      <c r="AE5" s="205">
        <f t="shared" si="1"/>
        <v>1122949.9094915595</v>
      </c>
      <c r="AF5" s="205">
        <f t="shared" si="1"/>
        <v>1135266.5189294668</v>
      </c>
      <c r="AG5" s="205">
        <f t="shared" si="1"/>
        <v>1147123.4612483406</v>
      </c>
      <c r="AH5" s="205">
        <f t="shared" si="1"/>
        <v>1143371.5691941041</v>
      </c>
      <c r="AI5" s="205">
        <f t="shared" si="1"/>
        <v>1113064.6520029448</v>
      </c>
      <c r="AJ5" s="205">
        <f t="shared" si="1"/>
        <v>1147923.4663119405</v>
      </c>
      <c r="AK5" s="205">
        <f t="shared" si="1"/>
        <v>1166901.9480878306</v>
      </c>
      <c r="AL5" s="205">
        <f t="shared" si="1"/>
        <v>1153217.1679898398</v>
      </c>
      <c r="AM5" s="205">
        <f t="shared" si="1"/>
        <v>1192871.9771158365</v>
      </c>
      <c r="AN5" s="205">
        <f t="shared" si="1"/>
        <v>1198075.5396492004</v>
      </c>
      <c r="AO5" s="205">
        <f>SUM(AO6,AO11,AO20,AO25)</f>
        <v>1198420.9607322956</v>
      </c>
      <c r="AP5" s="205">
        <f t="shared" si="1"/>
        <v>1202573.2133610537</v>
      </c>
      <c r="AQ5" s="205">
        <f t="shared" si="1"/>
        <v>1185109.4903619362</v>
      </c>
      <c r="AR5" s="205">
        <f t="shared" si="1"/>
        <v>1218496.3941006504</v>
      </c>
      <c r="AS5" s="205">
        <f t="shared" si="1"/>
        <v>1138441.4072506451</v>
      </c>
      <c r="AT5" s="205">
        <f t="shared" si="1"/>
        <v>1075241.0431431616</v>
      </c>
      <c r="AU5" s="205">
        <f t="shared" si="1"/>
        <v>1123469.9455742233</v>
      </c>
      <c r="AV5" s="205">
        <f t="shared" si="1"/>
        <v>1173125.9826032799</v>
      </c>
      <c r="AW5" s="205">
        <f t="shared" si="1"/>
        <v>1207792.5967038076</v>
      </c>
      <c r="AX5" s="205">
        <f t="shared" si="1"/>
        <v>1224289.5585501748</v>
      </c>
      <c r="AY5" s="98"/>
      <c r="AZ5" s="98"/>
      <c r="BA5" s="98"/>
      <c r="BB5" s="98"/>
      <c r="BC5" s="98"/>
      <c r="BD5" s="98"/>
      <c r="BE5" s="98"/>
      <c r="BF5" s="98"/>
      <c r="BG5" s="99"/>
      <c r="BH5" s="176"/>
      <c r="BI5" s="486"/>
      <c r="BJ5" s="176"/>
      <c r="BK5" s="175"/>
    </row>
    <row r="6" spans="1:63">
      <c r="W6" s="95"/>
      <c r="X6" s="62" t="s">
        <v>27</v>
      </c>
      <c r="Y6" s="64"/>
      <c r="Z6" s="206"/>
      <c r="AA6" s="207">
        <f>SUM(AA7:AA10)</f>
        <v>317760.47818417865</v>
      </c>
      <c r="AB6" s="207">
        <f t="shared" ref="AB6:AX6" si="2">SUM(AB7:AB10)</f>
        <v>320303.87668561906</v>
      </c>
      <c r="AC6" s="207">
        <f t="shared" si="2"/>
        <v>327020.00230285811</v>
      </c>
      <c r="AD6" s="207">
        <f t="shared" si="2"/>
        <v>308959.25932582893</v>
      </c>
      <c r="AE6" s="207">
        <f t="shared" si="2"/>
        <v>349637.32499823987</v>
      </c>
      <c r="AF6" s="207">
        <f t="shared" si="2"/>
        <v>337867.68730731175</v>
      </c>
      <c r="AG6" s="207">
        <f t="shared" si="2"/>
        <v>337751.04555694584</v>
      </c>
      <c r="AH6" s="207">
        <f t="shared" si="2"/>
        <v>334252.91816824523</v>
      </c>
      <c r="AI6" s="207">
        <f t="shared" si="2"/>
        <v>324060.51641727763</v>
      </c>
      <c r="AJ6" s="207">
        <f t="shared" si="2"/>
        <v>341336.2522967268</v>
      </c>
      <c r="AK6" s="207">
        <f t="shared" si="2"/>
        <v>348484.02764106099</v>
      </c>
      <c r="AL6" s="207">
        <f t="shared" si="2"/>
        <v>340210.69611545152</v>
      </c>
      <c r="AM6" s="207">
        <f t="shared" si="2"/>
        <v>371390.75714120234</v>
      </c>
      <c r="AN6" s="207">
        <f t="shared" si="2"/>
        <v>385208.36315860623</v>
      </c>
      <c r="AO6" s="207">
        <f t="shared" si="2"/>
        <v>381734.57655522058</v>
      </c>
      <c r="AP6" s="207">
        <f t="shared" si="2"/>
        <v>397828.14673061034</v>
      </c>
      <c r="AQ6" s="207">
        <f t="shared" si="2"/>
        <v>387262.46776913118</v>
      </c>
      <c r="AR6" s="207">
        <f t="shared" si="2"/>
        <v>440246.89807209652</v>
      </c>
      <c r="AS6" s="207">
        <f t="shared" si="2"/>
        <v>413359.77621197765</v>
      </c>
      <c r="AT6" s="207">
        <f t="shared" si="2"/>
        <v>378892.53395263641</v>
      </c>
      <c r="AU6" s="207">
        <f t="shared" si="2"/>
        <v>399192.22340896714</v>
      </c>
      <c r="AV6" s="207">
        <f t="shared" si="2"/>
        <v>460468.93172290886</v>
      </c>
      <c r="AW6" s="207">
        <f t="shared" si="2"/>
        <v>503604.42875905894</v>
      </c>
      <c r="AX6" s="207">
        <f t="shared" si="2"/>
        <v>507813.77697428426</v>
      </c>
      <c r="AY6" s="67"/>
      <c r="AZ6" s="67"/>
      <c r="BA6" s="67"/>
      <c r="BB6" s="67"/>
      <c r="BC6" s="67"/>
      <c r="BD6" s="67"/>
      <c r="BE6" s="67"/>
      <c r="BF6" s="67"/>
      <c r="BG6" s="68"/>
      <c r="BH6" s="176"/>
      <c r="BI6" s="486"/>
      <c r="BJ6" s="176"/>
      <c r="BK6" s="175"/>
    </row>
    <row r="7" spans="1:63">
      <c r="W7" s="95"/>
      <c r="X7" s="113"/>
      <c r="Y7" s="115" t="s">
        <v>51</v>
      </c>
      <c r="Z7" s="208"/>
      <c r="AA7" s="209">
        <v>290009.5256413832</v>
      </c>
      <c r="AB7" s="209">
        <v>292439.99003429327</v>
      </c>
      <c r="AC7" s="209">
        <v>299980.60352915252</v>
      </c>
      <c r="AD7" s="209">
        <v>282291.30689937295</v>
      </c>
      <c r="AE7" s="209">
        <v>319307.36831153731</v>
      </c>
      <c r="AF7" s="209">
        <v>307579.22478018858</v>
      </c>
      <c r="AG7" s="209">
        <v>308999.94370842725</v>
      </c>
      <c r="AH7" s="209">
        <v>302237.69851305342</v>
      </c>
      <c r="AI7" s="209">
        <v>292423.6383148639</v>
      </c>
      <c r="AJ7" s="209">
        <v>312245.52851819771</v>
      </c>
      <c r="AK7" s="209">
        <v>320871.65585379855</v>
      </c>
      <c r="AL7" s="209">
        <v>313536.41907280032</v>
      </c>
      <c r="AM7" s="209">
        <v>340576.39816028625</v>
      </c>
      <c r="AN7" s="209">
        <v>357840.34229383105</v>
      </c>
      <c r="AO7" s="209">
        <v>353275.37504229933</v>
      </c>
      <c r="AP7" s="209">
        <v>369917.53777060425</v>
      </c>
      <c r="AQ7" s="209">
        <v>362421.34773383354</v>
      </c>
      <c r="AR7" s="209">
        <v>415752.47406389564</v>
      </c>
      <c r="AS7" s="209">
        <v>387097.18244599958</v>
      </c>
      <c r="AT7" s="209">
        <v>349475.20649806701</v>
      </c>
      <c r="AU7" s="209">
        <v>372491.44279076881</v>
      </c>
      <c r="AV7" s="209">
        <v>432622.06398147717</v>
      </c>
      <c r="AW7" s="209">
        <v>477913.34375259379</v>
      </c>
      <c r="AX7" s="209">
        <v>485668.12464326294</v>
      </c>
      <c r="AY7" s="77"/>
      <c r="AZ7" s="77"/>
      <c r="BA7" s="77"/>
      <c r="BB7" s="77"/>
      <c r="BC7" s="77"/>
      <c r="BD7" s="77"/>
      <c r="BE7" s="77"/>
      <c r="BF7" s="77"/>
      <c r="BG7" s="114"/>
      <c r="BH7" s="176"/>
      <c r="BI7" s="486"/>
      <c r="BJ7" s="176"/>
      <c r="BK7" s="175"/>
    </row>
    <row r="8" spans="1:63">
      <c r="W8" s="95"/>
      <c r="X8" s="113"/>
      <c r="Y8" s="117" t="s">
        <v>52</v>
      </c>
      <c r="Z8" s="210"/>
      <c r="AA8" s="209">
        <v>571.38020166703211</v>
      </c>
      <c r="AB8" s="209">
        <v>557.64793076846229</v>
      </c>
      <c r="AC8" s="209">
        <v>589.50789217216993</v>
      </c>
      <c r="AD8" s="209">
        <v>636.81968864827081</v>
      </c>
      <c r="AE8" s="209">
        <v>729.73803029141141</v>
      </c>
      <c r="AF8" s="209">
        <v>739.54814542733948</v>
      </c>
      <c r="AG8" s="209">
        <v>761.20661633759801</v>
      </c>
      <c r="AH8" s="209">
        <v>789.47468282438604</v>
      </c>
      <c r="AI8" s="209">
        <v>835.34893584368115</v>
      </c>
      <c r="AJ8" s="209">
        <v>901.04760999646555</v>
      </c>
      <c r="AK8" s="209">
        <v>916.32371825166092</v>
      </c>
      <c r="AL8" s="209">
        <v>871.12870436858702</v>
      </c>
      <c r="AM8" s="209">
        <v>920.36836838153692</v>
      </c>
      <c r="AN8" s="209">
        <v>870.77023254463506</v>
      </c>
      <c r="AO8" s="209">
        <v>939.21011635886043</v>
      </c>
      <c r="AP8" s="209">
        <v>1037.860917186159</v>
      </c>
      <c r="AQ8" s="209">
        <v>966.33785982273412</v>
      </c>
      <c r="AR8" s="209">
        <v>992.14361238588424</v>
      </c>
      <c r="AS8" s="209">
        <v>910.15855384645079</v>
      </c>
      <c r="AT8" s="209">
        <v>834.4034058532294</v>
      </c>
      <c r="AU8" s="209">
        <v>914.96818929888536</v>
      </c>
      <c r="AV8" s="209">
        <v>850.17202363474519</v>
      </c>
      <c r="AW8" s="209">
        <v>814.68019635467817</v>
      </c>
      <c r="AX8" s="209">
        <v>819.72086242414719</v>
      </c>
      <c r="AY8" s="78"/>
      <c r="AZ8" s="78"/>
      <c r="BA8" s="78"/>
      <c r="BB8" s="78"/>
      <c r="BC8" s="78"/>
      <c r="BD8" s="78"/>
      <c r="BE8" s="78"/>
      <c r="BF8" s="78"/>
      <c r="BG8" s="116"/>
      <c r="BH8" s="176"/>
      <c r="BI8" s="486"/>
      <c r="BJ8" s="176"/>
      <c r="BK8" s="175"/>
    </row>
    <row r="9" spans="1:63" ht="13.5" customHeight="1">
      <c r="W9" s="95"/>
      <c r="X9" s="63"/>
      <c r="Y9" s="27" t="s">
        <v>40</v>
      </c>
      <c r="Z9" s="211"/>
      <c r="AA9" s="209">
        <v>15893.24194428691</v>
      </c>
      <c r="AB9" s="209">
        <v>15943.333460838738</v>
      </c>
      <c r="AC9" s="209">
        <v>16399.556242983148</v>
      </c>
      <c r="AD9" s="209">
        <v>17008.608798732406</v>
      </c>
      <c r="AE9" s="209">
        <v>17378.620420592571</v>
      </c>
      <c r="AF9" s="209">
        <v>16956.416889838409</v>
      </c>
      <c r="AG9" s="209">
        <v>17132.1127058852</v>
      </c>
      <c r="AH9" s="209">
        <v>18602.210302104457</v>
      </c>
      <c r="AI9" s="209">
        <v>18300.433896585404</v>
      </c>
      <c r="AJ9" s="209">
        <v>17937.298574318003</v>
      </c>
      <c r="AK9" s="209">
        <v>17284.550492505015</v>
      </c>
      <c r="AL9" s="209">
        <v>16545.251556596599</v>
      </c>
      <c r="AM9" s="209">
        <v>16039.429504896116</v>
      </c>
      <c r="AN9" s="209">
        <v>15997.465568298101</v>
      </c>
      <c r="AO9" s="209">
        <v>15834.234746288535</v>
      </c>
      <c r="AP9" s="209">
        <v>16434.411329988561</v>
      </c>
      <c r="AQ9" s="209">
        <v>16088.532493815421</v>
      </c>
      <c r="AR9" s="209">
        <v>16013.120205421614</v>
      </c>
      <c r="AS9" s="209">
        <v>14320.309410624859</v>
      </c>
      <c r="AT9" s="209">
        <v>14559.259843189002</v>
      </c>
      <c r="AU9" s="209">
        <v>15031.942799224707</v>
      </c>
      <c r="AV9" s="209">
        <v>14059.420797532612</v>
      </c>
      <c r="AW9" s="209">
        <v>13739.368079354626</v>
      </c>
      <c r="AX9" s="209">
        <v>13546.358061251924</v>
      </c>
      <c r="AY9" s="69"/>
      <c r="AZ9" s="69"/>
      <c r="BA9" s="69"/>
      <c r="BB9" s="69"/>
      <c r="BC9" s="69"/>
      <c r="BD9" s="69"/>
      <c r="BE9" s="69"/>
      <c r="BF9" s="70"/>
      <c r="BG9" s="71"/>
      <c r="BH9" s="176"/>
      <c r="BI9" s="486"/>
      <c r="BJ9" s="176"/>
      <c r="BK9" s="175"/>
    </row>
    <row r="10" spans="1:63">
      <c r="W10" s="95"/>
      <c r="X10" s="63"/>
      <c r="Y10" s="28" t="s">
        <v>70</v>
      </c>
      <c r="Z10" s="212"/>
      <c r="AA10" s="209">
        <v>11286.330396841522</v>
      </c>
      <c r="AB10" s="209">
        <v>11362.905259718576</v>
      </c>
      <c r="AC10" s="209">
        <v>10050.334638550299</v>
      </c>
      <c r="AD10" s="209">
        <v>9022.5239390752813</v>
      </c>
      <c r="AE10" s="209">
        <v>12221.598235818608</v>
      </c>
      <c r="AF10" s="209">
        <v>12592.497491857448</v>
      </c>
      <c r="AG10" s="209">
        <v>10857.782526295832</v>
      </c>
      <c r="AH10" s="209">
        <v>12623.534670262976</v>
      </c>
      <c r="AI10" s="209">
        <v>12501.095269984633</v>
      </c>
      <c r="AJ10" s="209">
        <v>10252.377594214648</v>
      </c>
      <c r="AK10" s="209">
        <v>9411.4975765057752</v>
      </c>
      <c r="AL10" s="209">
        <v>9257.8967816859767</v>
      </c>
      <c r="AM10" s="209">
        <v>13854.561107638481</v>
      </c>
      <c r="AN10" s="209">
        <v>10499.785063932388</v>
      </c>
      <c r="AO10" s="209">
        <v>11685.756650273848</v>
      </c>
      <c r="AP10" s="209">
        <v>10438.336712831413</v>
      </c>
      <c r="AQ10" s="209">
        <v>7786.2496816595367</v>
      </c>
      <c r="AR10" s="209">
        <v>7489.1601903933333</v>
      </c>
      <c r="AS10" s="209">
        <v>11032.125801506761</v>
      </c>
      <c r="AT10" s="209">
        <v>14023.664205527137</v>
      </c>
      <c r="AU10" s="209">
        <v>10753.869629674773</v>
      </c>
      <c r="AV10" s="209">
        <v>12937.274920264394</v>
      </c>
      <c r="AW10" s="209">
        <v>11137.036730755792</v>
      </c>
      <c r="AX10" s="209">
        <v>7779.5734073452422</v>
      </c>
      <c r="AY10" s="72"/>
      <c r="AZ10" s="72"/>
      <c r="BA10" s="72"/>
      <c r="BB10" s="72"/>
      <c r="BC10" s="72"/>
      <c r="BD10" s="72"/>
      <c r="BE10" s="72"/>
      <c r="BF10" s="73"/>
      <c r="BG10" s="74"/>
      <c r="BH10" s="176"/>
      <c r="BI10" s="486"/>
      <c r="BJ10" s="176"/>
      <c r="BK10" s="175"/>
    </row>
    <row r="11" spans="1:63">
      <c r="W11" s="95"/>
      <c r="X11" s="79" t="s">
        <v>28</v>
      </c>
      <c r="Y11" s="82"/>
      <c r="Z11" s="213"/>
      <c r="AA11" s="214">
        <f>SUM(AA12:AA19)</f>
        <v>390068.02964779432</v>
      </c>
      <c r="AB11" s="214">
        <f t="shared" ref="AB11:AX11" si="3">SUM(AB12:AB19)</f>
        <v>385983.05187900469</v>
      </c>
      <c r="AC11" s="214">
        <f t="shared" si="3"/>
        <v>377196.87553067494</v>
      </c>
      <c r="AD11" s="214">
        <f t="shared" si="3"/>
        <v>375411.02797521226</v>
      </c>
      <c r="AE11" s="214">
        <f t="shared" si="3"/>
        <v>382516.71066850994</v>
      </c>
      <c r="AF11" s="214">
        <f t="shared" si="3"/>
        <v>386642.89457193599</v>
      </c>
      <c r="AG11" s="214">
        <f t="shared" si="3"/>
        <v>395642.04677585379</v>
      </c>
      <c r="AH11" s="214">
        <f t="shared" si="3"/>
        <v>396846.50390778336</v>
      </c>
      <c r="AI11" s="214">
        <f t="shared" si="3"/>
        <v>373081.20671341638</v>
      </c>
      <c r="AJ11" s="214">
        <f t="shared" si="3"/>
        <v>379502.02616211853</v>
      </c>
      <c r="AK11" s="214">
        <f t="shared" si="3"/>
        <v>388933.14946359937</v>
      </c>
      <c r="AL11" s="214">
        <f t="shared" si="3"/>
        <v>377725.2162336976</v>
      </c>
      <c r="AM11" s="214">
        <f t="shared" si="3"/>
        <v>384010.51939117734</v>
      </c>
      <c r="AN11" s="214">
        <f t="shared" si="3"/>
        <v>383062.70722974691</v>
      </c>
      <c r="AO11" s="214">
        <f t="shared" si="3"/>
        <v>387976.49924901337</v>
      </c>
      <c r="AP11" s="214">
        <f t="shared" si="3"/>
        <v>379474.43436189537</v>
      </c>
      <c r="AQ11" s="214">
        <f t="shared" si="3"/>
        <v>379891.00659596594</v>
      </c>
      <c r="AR11" s="214">
        <f t="shared" si="3"/>
        <v>375097.35992868221</v>
      </c>
      <c r="AS11" s="214">
        <f t="shared" si="3"/>
        <v>339203.21968873142</v>
      </c>
      <c r="AT11" s="214">
        <f t="shared" si="3"/>
        <v>322581.95796979131</v>
      </c>
      <c r="AU11" s="214">
        <f t="shared" si="3"/>
        <v>345819.98413648939</v>
      </c>
      <c r="AV11" s="214">
        <f t="shared" si="3"/>
        <v>338063.36700734607</v>
      </c>
      <c r="AW11" s="214">
        <f t="shared" si="3"/>
        <v>337125.56401773758</v>
      </c>
      <c r="AX11" s="214">
        <f t="shared" si="3"/>
        <v>351003.54608050152</v>
      </c>
      <c r="AY11" s="83"/>
      <c r="AZ11" s="83"/>
      <c r="BA11" s="83"/>
      <c r="BB11" s="83"/>
      <c r="BC11" s="83"/>
      <c r="BD11" s="83"/>
      <c r="BE11" s="83"/>
      <c r="BF11" s="83"/>
      <c r="BG11" s="84"/>
      <c r="BH11" s="176"/>
      <c r="BI11" s="486"/>
      <c r="BJ11" s="176"/>
      <c r="BK11" s="175"/>
    </row>
    <row r="12" spans="1:63">
      <c r="W12" s="95"/>
      <c r="X12" s="80"/>
      <c r="Y12" s="26" t="s">
        <v>87</v>
      </c>
      <c r="Z12" s="215"/>
      <c r="AA12" s="215">
        <v>36414.301104799262</v>
      </c>
      <c r="AB12" s="215">
        <v>38582.213392186422</v>
      </c>
      <c r="AC12" s="215">
        <v>38784.34827370142</v>
      </c>
      <c r="AD12" s="215">
        <v>38387.145567636835</v>
      </c>
      <c r="AE12" s="215">
        <v>37663.876645555843</v>
      </c>
      <c r="AF12" s="215">
        <v>36656.1442979364</v>
      </c>
      <c r="AG12" s="215">
        <v>37404.254863645023</v>
      </c>
      <c r="AH12" s="215">
        <v>36390.672144505763</v>
      </c>
      <c r="AI12" s="215">
        <v>34834.548986095557</v>
      </c>
      <c r="AJ12" s="215">
        <v>33580.725940161763</v>
      </c>
      <c r="AK12" s="215">
        <v>31081.66648633124</v>
      </c>
      <c r="AL12" s="215">
        <v>30093.618607589182</v>
      </c>
      <c r="AM12" s="215">
        <v>29535.802520264377</v>
      </c>
      <c r="AN12" s="215">
        <v>28500.666732438738</v>
      </c>
      <c r="AO12" s="215">
        <v>28442.244655513306</v>
      </c>
      <c r="AP12" s="215">
        <v>27855.745001070649</v>
      </c>
      <c r="AQ12" s="215">
        <v>26199.288046132882</v>
      </c>
      <c r="AR12" s="215">
        <v>24833.570310499628</v>
      </c>
      <c r="AS12" s="215">
        <v>22214.259415094162</v>
      </c>
      <c r="AT12" s="215">
        <v>21930.812611402936</v>
      </c>
      <c r="AU12" s="215">
        <v>22083.696420340839</v>
      </c>
      <c r="AV12" s="215">
        <v>22410.762151059476</v>
      </c>
      <c r="AW12" s="215">
        <v>23264.720051452099</v>
      </c>
      <c r="AX12" s="215">
        <v>23635.658348114637</v>
      </c>
      <c r="AY12" s="65"/>
      <c r="AZ12" s="65"/>
      <c r="BA12" s="65"/>
      <c r="BB12" s="65"/>
      <c r="BC12" s="65"/>
      <c r="BD12" s="65"/>
      <c r="BE12" s="65"/>
      <c r="BF12" s="75"/>
      <c r="BG12" s="76"/>
      <c r="BH12" s="178"/>
      <c r="BI12" s="486"/>
      <c r="BJ12" s="177"/>
      <c r="BK12" s="175"/>
    </row>
    <row r="13" spans="1:63">
      <c r="W13" s="95"/>
      <c r="X13" s="80"/>
      <c r="Y13" s="27" t="s">
        <v>44</v>
      </c>
      <c r="Z13" s="215"/>
      <c r="AA13" s="209">
        <v>25825.233380269172</v>
      </c>
      <c r="AB13" s="209">
        <v>26033.751258299621</v>
      </c>
      <c r="AC13" s="209">
        <v>25782.437254465352</v>
      </c>
      <c r="AD13" s="209">
        <v>26418.407015540841</v>
      </c>
      <c r="AE13" s="209">
        <v>27684.165643182194</v>
      </c>
      <c r="AF13" s="209">
        <v>29393.539864426275</v>
      </c>
      <c r="AG13" s="209">
        <v>29348.143794649222</v>
      </c>
      <c r="AH13" s="209">
        <v>29213.850293732536</v>
      </c>
      <c r="AI13" s="209">
        <v>27945.808759410396</v>
      </c>
      <c r="AJ13" s="209">
        <v>28308.546345339197</v>
      </c>
      <c r="AK13" s="209">
        <v>28921.942371547841</v>
      </c>
      <c r="AL13" s="209">
        <v>28267.424241604735</v>
      </c>
      <c r="AM13" s="209">
        <v>27813.715932540446</v>
      </c>
      <c r="AN13" s="209">
        <v>27342.295056372008</v>
      </c>
      <c r="AO13" s="209">
        <v>27117.218250819635</v>
      </c>
      <c r="AP13" s="209">
        <v>25559.222080008927</v>
      </c>
      <c r="AQ13" s="209">
        <v>24168.120812571764</v>
      </c>
      <c r="AR13" s="209">
        <v>23325.025272629769</v>
      </c>
      <c r="AS13" s="209">
        <v>21238.988026109895</v>
      </c>
      <c r="AT13" s="209">
        <v>19588.063156145534</v>
      </c>
      <c r="AU13" s="209">
        <v>18610.356510249108</v>
      </c>
      <c r="AV13" s="209">
        <v>19060.550769797519</v>
      </c>
      <c r="AW13" s="209">
        <v>19189.112207899772</v>
      </c>
      <c r="AX13" s="209">
        <v>19133.811838559857</v>
      </c>
      <c r="AY13" s="65"/>
      <c r="AZ13" s="65"/>
      <c r="BA13" s="65"/>
      <c r="BB13" s="65"/>
      <c r="BC13" s="65"/>
      <c r="BD13" s="65"/>
      <c r="BE13" s="65"/>
      <c r="BF13" s="75"/>
      <c r="BG13" s="76"/>
      <c r="BH13" s="176"/>
      <c r="BI13" s="486"/>
      <c r="BJ13" s="176"/>
      <c r="BK13" s="175"/>
    </row>
    <row r="14" spans="1:63">
      <c r="W14" s="95"/>
      <c r="X14" s="80"/>
      <c r="Y14" s="61" t="s">
        <v>45</v>
      </c>
      <c r="Z14" s="215"/>
      <c r="AA14" s="209">
        <v>55048.283053807609</v>
      </c>
      <c r="AB14" s="209">
        <v>57923.02403732641</v>
      </c>
      <c r="AC14" s="209">
        <v>58880.452954622073</v>
      </c>
      <c r="AD14" s="209">
        <v>60785.249256275638</v>
      </c>
      <c r="AE14" s="209">
        <v>63599.320070939531</v>
      </c>
      <c r="AF14" s="209">
        <v>64575.381028929129</v>
      </c>
      <c r="AG14" s="209">
        <v>66417.62244616705</v>
      </c>
      <c r="AH14" s="209">
        <v>64695.36024341399</v>
      </c>
      <c r="AI14" s="209">
        <v>53118.838915338871</v>
      </c>
      <c r="AJ14" s="209">
        <v>55544.979543469788</v>
      </c>
      <c r="AK14" s="209">
        <v>56712.290763306548</v>
      </c>
      <c r="AL14" s="209">
        <v>54571.066533594756</v>
      </c>
      <c r="AM14" s="209">
        <v>53455.593227759789</v>
      </c>
      <c r="AN14" s="209">
        <v>51626.516522585269</v>
      </c>
      <c r="AO14" s="209">
        <v>51888.714635443466</v>
      </c>
      <c r="AP14" s="209">
        <v>50856.269179184281</v>
      </c>
      <c r="AQ14" s="209">
        <v>51518.011685351084</v>
      </c>
      <c r="AR14" s="209">
        <v>52232.323023416931</v>
      </c>
      <c r="AS14" s="209">
        <v>47207.64226083894</v>
      </c>
      <c r="AT14" s="209">
        <v>46731.086755049808</v>
      </c>
      <c r="AU14" s="209">
        <v>47082.754037745297</v>
      </c>
      <c r="AV14" s="209">
        <v>45816.068365040046</v>
      </c>
      <c r="AW14" s="209">
        <v>43926.928056663382</v>
      </c>
      <c r="AX14" s="209">
        <v>49032.074654864016</v>
      </c>
      <c r="AY14" s="65"/>
      <c r="AZ14" s="65"/>
      <c r="BA14" s="65"/>
      <c r="BB14" s="65"/>
      <c r="BC14" s="65"/>
      <c r="BD14" s="65"/>
      <c r="BE14" s="65"/>
      <c r="BF14" s="75"/>
      <c r="BG14" s="76"/>
      <c r="BH14" s="176"/>
      <c r="BI14" s="486"/>
      <c r="BJ14" s="176"/>
      <c r="BK14" s="175"/>
    </row>
    <row r="15" spans="1:63">
      <c r="W15" s="95"/>
      <c r="X15" s="80"/>
      <c r="Y15" s="61" t="s">
        <v>46</v>
      </c>
      <c r="Z15" s="215"/>
      <c r="AA15" s="209">
        <v>40397.228133212404</v>
      </c>
      <c r="AB15" s="209">
        <v>41525.284651920563</v>
      </c>
      <c r="AC15" s="209">
        <v>41481.427267372783</v>
      </c>
      <c r="AD15" s="209">
        <v>41759.896578202592</v>
      </c>
      <c r="AE15" s="209">
        <v>42721.290473468573</v>
      </c>
      <c r="AF15" s="209">
        <v>43177.883260351984</v>
      </c>
      <c r="AG15" s="209">
        <v>43423.374500183687</v>
      </c>
      <c r="AH15" s="209">
        <v>43007.058684460899</v>
      </c>
      <c r="AI15" s="209">
        <v>36302.404483809762</v>
      </c>
      <c r="AJ15" s="209">
        <v>36688.642656641103</v>
      </c>
      <c r="AK15" s="209">
        <v>37766.667708033972</v>
      </c>
      <c r="AL15" s="209">
        <v>36563.891288634703</v>
      </c>
      <c r="AM15" s="209">
        <v>36144.594391029837</v>
      </c>
      <c r="AN15" s="209">
        <v>37484.84216492952</v>
      </c>
      <c r="AO15" s="209">
        <v>35627.815625287396</v>
      </c>
      <c r="AP15" s="209">
        <v>35094.024163373564</v>
      </c>
      <c r="AQ15" s="209">
        <v>35252.149430516809</v>
      </c>
      <c r="AR15" s="209">
        <v>35384.63561666014</v>
      </c>
      <c r="AS15" s="209">
        <v>33657.370198935016</v>
      </c>
      <c r="AT15" s="209">
        <v>31693.481465155208</v>
      </c>
      <c r="AU15" s="209">
        <v>31623.43128198685</v>
      </c>
      <c r="AV15" s="209">
        <v>30614.939088666917</v>
      </c>
      <c r="AW15" s="209">
        <v>30242.465289944561</v>
      </c>
      <c r="AX15" s="209">
        <v>31368.080023119364</v>
      </c>
      <c r="AY15" s="65"/>
      <c r="AZ15" s="65"/>
      <c r="BA15" s="65"/>
      <c r="BB15" s="65"/>
      <c r="BC15" s="65"/>
      <c r="BD15" s="65"/>
      <c r="BE15" s="65"/>
      <c r="BF15" s="75"/>
      <c r="BG15" s="76"/>
      <c r="BH15" s="176"/>
      <c r="BI15" s="486"/>
      <c r="BJ15" s="176"/>
      <c r="BK15" s="175"/>
    </row>
    <row r="16" spans="1:63">
      <c r="W16" s="95"/>
      <c r="X16" s="80"/>
      <c r="Y16" s="61" t="s">
        <v>47</v>
      </c>
      <c r="Z16" s="215"/>
      <c r="AA16" s="209">
        <v>149600.28627090732</v>
      </c>
      <c r="AB16" s="209">
        <v>145196.64157467306</v>
      </c>
      <c r="AC16" s="209">
        <v>138306.54925687588</v>
      </c>
      <c r="AD16" s="209">
        <v>138049.69378679644</v>
      </c>
      <c r="AE16" s="209">
        <v>140473.85899276254</v>
      </c>
      <c r="AF16" s="209">
        <v>141862.01063315404</v>
      </c>
      <c r="AG16" s="209">
        <v>144344.38534304293</v>
      </c>
      <c r="AH16" s="209">
        <v>146735.30865979611</v>
      </c>
      <c r="AI16" s="209">
        <v>138729.45107073223</v>
      </c>
      <c r="AJ16" s="209">
        <v>145598.6148600945</v>
      </c>
      <c r="AK16" s="209">
        <v>150468.3096638245</v>
      </c>
      <c r="AL16" s="209">
        <v>147655.34213139125</v>
      </c>
      <c r="AM16" s="209">
        <v>153369.95759679493</v>
      </c>
      <c r="AN16" s="209">
        <v>154920.7621587436</v>
      </c>
      <c r="AO16" s="209">
        <v>155388.88478082846</v>
      </c>
      <c r="AP16" s="209">
        <v>152107.15697738138</v>
      </c>
      <c r="AQ16" s="209">
        <v>154129.94699519343</v>
      </c>
      <c r="AR16" s="209">
        <v>159471.76752067471</v>
      </c>
      <c r="AS16" s="209">
        <v>142892.16528442947</v>
      </c>
      <c r="AT16" s="209">
        <v>134166.65276399726</v>
      </c>
      <c r="AU16" s="209">
        <v>151339.53156352509</v>
      </c>
      <c r="AV16" s="209">
        <v>147245.38678707488</v>
      </c>
      <c r="AW16" s="209">
        <v>149393.95319696728</v>
      </c>
      <c r="AX16" s="209">
        <v>154714.1959550785</v>
      </c>
      <c r="AY16" s="65"/>
      <c r="AZ16" s="65"/>
      <c r="BA16" s="65"/>
      <c r="BB16" s="65"/>
      <c r="BC16" s="65"/>
      <c r="BD16" s="65"/>
      <c r="BE16" s="65"/>
      <c r="BF16" s="75"/>
      <c r="BG16" s="76"/>
      <c r="BH16" s="176"/>
      <c r="BI16" s="486"/>
      <c r="BJ16" s="176"/>
      <c r="BK16" s="175"/>
    </row>
    <row r="17" spans="23:63">
      <c r="W17" s="95"/>
      <c r="X17" s="80"/>
      <c r="Y17" s="61" t="s">
        <v>48</v>
      </c>
      <c r="Z17" s="215"/>
      <c r="AA17" s="209">
        <v>17886.248094293594</v>
      </c>
      <c r="AB17" s="209">
        <v>18061.042974641707</v>
      </c>
      <c r="AC17" s="209">
        <v>17635.531720752973</v>
      </c>
      <c r="AD17" s="209">
        <v>16934.820492921954</v>
      </c>
      <c r="AE17" s="209">
        <v>18118.916026478051</v>
      </c>
      <c r="AF17" s="209">
        <v>18598.210299672064</v>
      </c>
      <c r="AG17" s="209">
        <v>19142.750178698952</v>
      </c>
      <c r="AH17" s="209">
        <v>12611.385106651443</v>
      </c>
      <c r="AI17" s="209">
        <v>8339.9397961194227</v>
      </c>
      <c r="AJ17" s="209">
        <v>8222.585299633738</v>
      </c>
      <c r="AK17" s="209">
        <v>8659.5918235812915</v>
      </c>
      <c r="AL17" s="209">
        <v>7840.5950605463649</v>
      </c>
      <c r="AM17" s="209">
        <v>8675.8564381514643</v>
      </c>
      <c r="AN17" s="209">
        <v>8652.4580724691259</v>
      </c>
      <c r="AO17" s="209">
        <v>8669.5739199375876</v>
      </c>
      <c r="AP17" s="209">
        <v>9294.2539595162561</v>
      </c>
      <c r="AQ17" s="209">
        <v>9511.9695626798584</v>
      </c>
      <c r="AR17" s="209">
        <v>9564.4161928834492</v>
      </c>
      <c r="AS17" s="209">
        <v>7844.2221104040891</v>
      </c>
      <c r="AT17" s="209">
        <v>7306.6564749933223</v>
      </c>
      <c r="AU17" s="209">
        <v>7482.17944925763</v>
      </c>
      <c r="AV17" s="209">
        <v>8640.6563619933677</v>
      </c>
      <c r="AW17" s="209">
        <v>8115.5781203327542</v>
      </c>
      <c r="AX17" s="209">
        <v>6841.5536008446516</v>
      </c>
      <c r="AY17" s="65"/>
      <c r="AZ17" s="65"/>
      <c r="BA17" s="65"/>
      <c r="BB17" s="65"/>
      <c r="BC17" s="65"/>
      <c r="BD17" s="65"/>
      <c r="BE17" s="65"/>
      <c r="BF17" s="75"/>
      <c r="BG17" s="76"/>
      <c r="BH17" s="176"/>
      <c r="BI17" s="486"/>
      <c r="BJ17" s="176"/>
      <c r="BK17" s="175"/>
    </row>
    <row r="18" spans="23:63">
      <c r="W18" s="95"/>
      <c r="X18" s="80"/>
      <c r="Y18" s="61" t="s">
        <v>49</v>
      </c>
      <c r="Z18" s="215"/>
      <c r="AA18" s="209">
        <v>-29312.814660158041</v>
      </c>
      <c r="AB18" s="209">
        <v>-29434.714061809158</v>
      </c>
      <c r="AC18" s="209">
        <v>-29578.856285538553</v>
      </c>
      <c r="AD18" s="209">
        <v>-30392.823220501341</v>
      </c>
      <c r="AE18" s="209">
        <v>-30925.462899071976</v>
      </c>
      <c r="AF18" s="209">
        <v>-29680.749965395233</v>
      </c>
      <c r="AG18" s="209">
        <v>-29585.840786833811</v>
      </c>
      <c r="AH18" s="209">
        <v>-24381.110697281318</v>
      </c>
      <c r="AI18" s="209">
        <v>-16497.512537980849</v>
      </c>
      <c r="AJ18" s="209">
        <v>-18531.335246552066</v>
      </c>
      <c r="AK18" s="209">
        <v>-16157.180522874791</v>
      </c>
      <c r="AL18" s="209">
        <v>-15832.891234246159</v>
      </c>
      <c r="AM18" s="209">
        <v>-16525.475985839625</v>
      </c>
      <c r="AN18" s="209">
        <v>-17392.259606835778</v>
      </c>
      <c r="AO18" s="209">
        <v>-16972.289139694181</v>
      </c>
      <c r="AP18" s="209">
        <v>-14722.229265768739</v>
      </c>
      <c r="AQ18" s="209">
        <v>-14792.853993450664</v>
      </c>
      <c r="AR18" s="209">
        <v>-15124.077333312433</v>
      </c>
      <c r="AS18" s="209">
        <v>-13357.836409604886</v>
      </c>
      <c r="AT18" s="209">
        <v>-13586.418522144788</v>
      </c>
      <c r="AU18" s="209">
        <v>-14157.463035215107</v>
      </c>
      <c r="AV18" s="209">
        <v>-13413.138355462363</v>
      </c>
      <c r="AW18" s="209">
        <v>-13034.82420339262</v>
      </c>
      <c r="AX18" s="209">
        <v>-13416.256765053176</v>
      </c>
      <c r="AY18" s="65"/>
      <c r="AZ18" s="65"/>
      <c r="BA18" s="65"/>
      <c r="BB18" s="65"/>
      <c r="BC18" s="65"/>
      <c r="BD18" s="65"/>
      <c r="BE18" s="65"/>
      <c r="BF18" s="75"/>
      <c r="BG18" s="76"/>
      <c r="BH18" s="176"/>
      <c r="BI18" s="486"/>
      <c r="BJ18" s="176"/>
      <c r="BK18" s="175"/>
    </row>
    <row r="19" spans="23:63">
      <c r="W19" s="95"/>
      <c r="X19" s="81"/>
      <c r="Y19" s="61" t="s">
        <v>50</v>
      </c>
      <c r="Z19" s="212"/>
      <c r="AA19" s="363">
        <v>94209.264270663029</v>
      </c>
      <c r="AB19" s="363">
        <v>88095.808051766071</v>
      </c>
      <c r="AC19" s="363">
        <v>85904.985088423011</v>
      </c>
      <c r="AD19" s="363">
        <v>83468.638498339336</v>
      </c>
      <c r="AE19" s="363">
        <v>83180.745715195197</v>
      </c>
      <c r="AF19" s="363">
        <v>82060.475152861269</v>
      </c>
      <c r="AG19" s="363">
        <v>85147.356436300732</v>
      </c>
      <c r="AH19" s="363">
        <v>88573.979472503939</v>
      </c>
      <c r="AI19" s="363">
        <v>90307.727239891014</v>
      </c>
      <c r="AJ19" s="363">
        <v>90089.266763330554</v>
      </c>
      <c r="AK19" s="363">
        <v>91479.861169848766</v>
      </c>
      <c r="AL19" s="363">
        <v>88566.169604582712</v>
      </c>
      <c r="AM19" s="363">
        <v>91540.475270476134</v>
      </c>
      <c r="AN19" s="363">
        <v>91927.426129044441</v>
      </c>
      <c r="AO19" s="363">
        <v>97814.336520877667</v>
      </c>
      <c r="AP19" s="363">
        <v>93429.99226712907</v>
      </c>
      <c r="AQ19" s="363">
        <v>93904.374056970701</v>
      </c>
      <c r="AR19" s="363">
        <v>85409.699325229973</v>
      </c>
      <c r="AS19" s="363">
        <v>77506.408802524675</v>
      </c>
      <c r="AT19" s="363">
        <v>74751.623265192029</v>
      </c>
      <c r="AU19" s="363">
        <v>81755.497908599733</v>
      </c>
      <c r="AV19" s="363">
        <v>77688.141839176271</v>
      </c>
      <c r="AW19" s="363">
        <v>76027.631297870365</v>
      </c>
      <c r="AX19" s="363">
        <v>79694.428424973739</v>
      </c>
      <c r="AY19" s="72"/>
      <c r="AZ19" s="72"/>
      <c r="BA19" s="72"/>
      <c r="BB19" s="72"/>
      <c r="BC19" s="72"/>
      <c r="BD19" s="72"/>
      <c r="BE19" s="72"/>
      <c r="BF19" s="73"/>
      <c r="BG19" s="74"/>
      <c r="BH19" s="176"/>
      <c r="BI19" s="486"/>
      <c r="BJ19" s="176"/>
      <c r="BK19" s="175"/>
    </row>
    <row r="20" spans="23:63">
      <c r="W20" s="95"/>
      <c r="X20" s="90" t="s">
        <v>29</v>
      </c>
      <c r="Y20" s="92"/>
      <c r="Z20" s="217"/>
      <c r="AA20" s="218">
        <f t="shared" ref="AA20:AQ20" si="4">SUM(AA21:AA24)</f>
        <v>211056.80938490652</v>
      </c>
      <c r="AB20" s="218">
        <f t="shared" si="4"/>
        <v>222469.94957068184</v>
      </c>
      <c r="AC20" s="218">
        <f t="shared" si="4"/>
        <v>226863.48920648184</v>
      </c>
      <c r="AD20" s="218">
        <f t="shared" si="4"/>
        <v>231732.3417260506</v>
      </c>
      <c r="AE20" s="218">
        <f t="shared" si="4"/>
        <v>243687.04298978153</v>
      </c>
      <c r="AF20" s="218">
        <f t="shared" si="4"/>
        <v>251176.56084863123</v>
      </c>
      <c r="AG20" s="218">
        <f t="shared" si="4"/>
        <v>256765.16060079486</v>
      </c>
      <c r="AH20" s="218">
        <f t="shared" si="4"/>
        <v>258754.31374070284</v>
      </c>
      <c r="AI20" s="218">
        <f t="shared" si="4"/>
        <v>257884.68046697919</v>
      </c>
      <c r="AJ20" s="218">
        <f t="shared" si="4"/>
        <v>260060.976940377</v>
      </c>
      <c r="AK20" s="218">
        <f t="shared" si="4"/>
        <v>259138.23578890503</v>
      </c>
      <c r="AL20" s="218">
        <f t="shared" si="4"/>
        <v>261213.83920915905</v>
      </c>
      <c r="AM20" s="218">
        <f t="shared" si="4"/>
        <v>255606.56682532796</v>
      </c>
      <c r="AN20" s="218">
        <f t="shared" si="4"/>
        <v>253106.56778240981</v>
      </c>
      <c r="AO20" s="218">
        <f t="shared" si="4"/>
        <v>252586.69378342255</v>
      </c>
      <c r="AP20" s="218">
        <f t="shared" si="4"/>
        <v>247211.90099066682</v>
      </c>
      <c r="AQ20" s="218">
        <f t="shared" si="4"/>
        <v>243855.3826443007</v>
      </c>
      <c r="AR20" s="218">
        <f t="shared" ref="AR20:AX20" si="5">SUM(AR21:AR24)</f>
        <v>238065.4415739153</v>
      </c>
      <c r="AS20" s="218">
        <f t="shared" si="5"/>
        <v>228349.13884352555</v>
      </c>
      <c r="AT20" s="218">
        <f t="shared" si="5"/>
        <v>223043.03147118984</v>
      </c>
      <c r="AU20" s="218">
        <f t="shared" si="5"/>
        <v>225507.56047118362</v>
      </c>
      <c r="AV20" s="218">
        <f t="shared" si="5"/>
        <v>221559.11770430562</v>
      </c>
      <c r="AW20" s="218">
        <f t="shared" si="5"/>
        <v>217308.56041276013</v>
      </c>
      <c r="AX20" s="218">
        <f t="shared" si="5"/>
        <v>213013.44990491486</v>
      </c>
      <c r="AY20" s="93"/>
      <c r="AZ20" s="93"/>
      <c r="BA20" s="93"/>
      <c r="BB20" s="93"/>
      <c r="BC20" s="93"/>
      <c r="BD20" s="93"/>
      <c r="BE20" s="93"/>
      <c r="BF20" s="93"/>
      <c r="BG20" s="94"/>
      <c r="BH20" s="176"/>
      <c r="BI20" s="486"/>
      <c r="BJ20" s="176"/>
      <c r="BK20" s="175"/>
    </row>
    <row r="21" spans="23:63">
      <c r="W21" s="95"/>
      <c r="X21" s="91"/>
      <c r="Y21" s="26" t="s">
        <v>30</v>
      </c>
      <c r="Z21" s="215"/>
      <c r="AA21" s="209">
        <v>7162.4137346729703</v>
      </c>
      <c r="AB21" s="209">
        <v>7762.9604814168806</v>
      </c>
      <c r="AC21" s="209">
        <v>8291.4720276213484</v>
      </c>
      <c r="AD21" s="209">
        <v>8688.7643217319255</v>
      </c>
      <c r="AE21" s="209">
        <v>9153.1617710055107</v>
      </c>
      <c r="AF21" s="209">
        <v>10278.290579645151</v>
      </c>
      <c r="AG21" s="209">
        <v>10086.072696871752</v>
      </c>
      <c r="AH21" s="209">
        <v>10744.189447108492</v>
      </c>
      <c r="AI21" s="209">
        <v>10709.474289425121</v>
      </c>
      <c r="AJ21" s="209">
        <v>10531.517510201822</v>
      </c>
      <c r="AK21" s="209">
        <v>10677.130984677189</v>
      </c>
      <c r="AL21" s="209">
        <v>10724.198612064289</v>
      </c>
      <c r="AM21" s="209">
        <v>10933.837362880104</v>
      </c>
      <c r="AN21" s="209">
        <v>11063.17716772301</v>
      </c>
      <c r="AO21" s="209">
        <v>10663.394897683744</v>
      </c>
      <c r="AP21" s="209">
        <v>10798.818155999939</v>
      </c>
      <c r="AQ21" s="209">
        <v>11178.230719633708</v>
      </c>
      <c r="AR21" s="209">
        <v>10875.772004529685</v>
      </c>
      <c r="AS21" s="209">
        <v>10277.138163510701</v>
      </c>
      <c r="AT21" s="209">
        <v>9781.3186700965216</v>
      </c>
      <c r="AU21" s="209">
        <v>9193.0021715533057</v>
      </c>
      <c r="AV21" s="209">
        <v>9001.2233458441679</v>
      </c>
      <c r="AW21" s="209">
        <v>9523.5710714918296</v>
      </c>
      <c r="AX21" s="209">
        <v>10474.420996878505</v>
      </c>
      <c r="AY21" s="65"/>
      <c r="AZ21" s="65"/>
      <c r="BA21" s="65"/>
      <c r="BB21" s="65"/>
      <c r="BC21" s="65"/>
      <c r="BD21" s="65"/>
      <c r="BE21" s="65"/>
      <c r="BF21" s="75"/>
      <c r="BG21" s="76"/>
      <c r="BH21" s="176"/>
      <c r="BI21" s="486"/>
      <c r="BJ21" s="176"/>
      <c r="BK21" s="175"/>
    </row>
    <row r="22" spans="23:63">
      <c r="W22" s="95"/>
      <c r="X22" s="91"/>
      <c r="Y22" s="27" t="s">
        <v>31</v>
      </c>
      <c r="Z22" s="215"/>
      <c r="AA22" s="209">
        <v>189228.04415295465</v>
      </c>
      <c r="AB22" s="209">
        <v>199472.70042215596</v>
      </c>
      <c r="AC22" s="209">
        <v>203592.21105024178</v>
      </c>
      <c r="AD22" s="209">
        <v>208312.52521003823</v>
      </c>
      <c r="AE22" s="209">
        <v>219484.86639339279</v>
      </c>
      <c r="AF22" s="209">
        <v>225388.67263723843</v>
      </c>
      <c r="AG22" s="209">
        <v>230313.41493539914</v>
      </c>
      <c r="AH22" s="209">
        <v>230699.31455484167</v>
      </c>
      <c r="AI22" s="209">
        <v>231698.18428071571</v>
      </c>
      <c r="AJ22" s="209">
        <v>234161.33435607777</v>
      </c>
      <c r="AK22" s="209">
        <v>232885.06848153897</v>
      </c>
      <c r="AL22" s="209">
        <v>235410.65111485068</v>
      </c>
      <c r="AM22" s="209">
        <v>229433.20985270859</v>
      </c>
      <c r="AN22" s="209">
        <v>227277.76466139901</v>
      </c>
      <c r="AO22" s="209">
        <v>228363.84927627182</v>
      </c>
      <c r="AP22" s="209">
        <v>222851.04182068794</v>
      </c>
      <c r="AQ22" s="209">
        <v>219414.11531527955</v>
      </c>
      <c r="AR22" s="209">
        <v>214425.91189139432</v>
      </c>
      <c r="AS22" s="209">
        <v>206180.04890973686</v>
      </c>
      <c r="AT22" s="209">
        <v>202288.699484221</v>
      </c>
      <c r="AU22" s="209">
        <v>205024.99946061466</v>
      </c>
      <c r="AV22" s="209">
        <v>201416.83307064438</v>
      </c>
      <c r="AW22" s="209">
        <v>196380.17291981319</v>
      </c>
      <c r="AX22" s="209">
        <v>191097.1417057527</v>
      </c>
      <c r="AY22" s="65"/>
      <c r="AZ22" s="65"/>
      <c r="BA22" s="65"/>
      <c r="BB22" s="65"/>
      <c r="BC22" s="65"/>
      <c r="BD22" s="65"/>
      <c r="BE22" s="65"/>
      <c r="BF22" s="75"/>
      <c r="BG22" s="76"/>
      <c r="BH22" s="176"/>
      <c r="BI22" s="486"/>
      <c r="BJ22" s="176"/>
      <c r="BK22" s="175"/>
    </row>
    <row r="23" spans="23:63">
      <c r="W23" s="95"/>
      <c r="X23" s="91"/>
      <c r="Y23" s="27" t="s">
        <v>32</v>
      </c>
      <c r="Z23" s="215"/>
      <c r="AA23" s="209">
        <v>935.40237039103852</v>
      </c>
      <c r="AB23" s="209">
        <v>924.73711416675837</v>
      </c>
      <c r="AC23" s="209">
        <v>900.22486958611023</v>
      </c>
      <c r="AD23" s="209">
        <v>850.74395465156795</v>
      </c>
      <c r="AE23" s="209">
        <v>843.00028797963614</v>
      </c>
      <c r="AF23" s="209">
        <v>822.17533400256741</v>
      </c>
      <c r="AG23" s="209">
        <v>810.87375714092957</v>
      </c>
      <c r="AH23" s="209">
        <v>782.43829381819478</v>
      </c>
      <c r="AI23" s="209">
        <v>776.13000214239332</v>
      </c>
      <c r="AJ23" s="209">
        <v>731.20540326174444</v>
      </c>
      <c r="AK23" s="209">
        <v>711.403495518819</v>
      </c>
      <c r="AL23" s="209">
        <v>681.64268984165449</v>
      </c>
      <c r="AM23" s="209">
        <v>670.21021158376595</v>
      </c>
      <c r="AN23" s="209">
        <v>632.22569392365551</v>
      </c>
      <c r="AO23" s="209">
        <v>651.56287742535312</v>
      </c>
      <c r="AP23" s="209">
        <v>647.0677978049041</v>
      </c>
      <c r="AQ23" s="209">
        <v>622.97759930043321</v>
      </c>
      <c r="AR23" s="209">
        <v>593.79356983129765</v>
      </c>
      <c r="AS23" s="209">
        <v>603.76643883754218</v>
      </c>
      <c r="AT23" s="209">
        <v>589.82758839129565</v>
      </c>
      <c r="AU23" s="209">
        <v>573.68233166952132</v>
      </c>
      <c r="AV23" s="209">
        <v>554.60658513734813</v>
      </c>
      <c r="AW23" s="209">
        <v>554.34992349672518</v>
      </c>
      <c r="AX23" s="209">
        <v>558.12636751169532</v>
      </c>
      <c r="AY23" s="65"/>
      <c r="AZ23" s="65"/>
      <c r="BA23" s="65"/>
      <c r="BB23" s="65"/>
      <c r="BC23" s="65"/>
      <c r="BD23" s="65"/>
      <c r="BE23" s="65"/>
      <c r="BF23" s="75"/>
      <c r="BG23" s="76"/>
      <c r="BH23" s="176"/>
      <c r="BI23" s="486"/>
      <c r="BJ23" s="176"/>
      <c r="BK23" s="175"/>
    </row>
    <row r="24" spans="23:63">
      <c r="W24" s="95"/>
      <c r="X24" s="91"/>
      <c r="Y24" s="27" t="s">
        <v>33</v>
      </c>
      <c r="Z24" s="211"/>
      <c r="AA24" s="364">
        <v>13730.949126887859</v>
      </c>
      <c r="AB24" s="364">
        <v>14309.55155294225</v>
      </c>
      <c r="AC24" s="364">
        <v>14079.581259032584</v>
      </c>
      <c r="AD24" s="364">
        <v>13880.308239628856</v>
      </c>
      <c r="AE24" s="364">
        <v>14206.014537403604</v>
      </c>
      <c r="AF24" s="364">
        <v>14687.422297745108</v>
      </c>
      <c r="AG24" s="364">
        <v>15554.799211383024</v>
      </c>
      <c r="AH24" s="364">
        <v>16528.371444934513</v>
      </c>
      <c r="AI24" s="364">
        <v>14700.891894695958</v>
      </c>
      <c r="AJ24" s="364">
        <v>14636.919670835683</v>
      </c>
      <c r="AK24" s="364">
        <v>14864.632827170073</v>
      </c>
      <c r="AL24" s="364">
        <v>14397.346792402419</v>
      </c>
      <c r="AM24" s="364">
        <v>14569.309398155503</v>
      </c>
      <c r="AN24" s="364">
        <v>14133.400259364134</v>
      </c>
      <c r="AO24" s="364">
        <v>12907.886732041636</v>
      </c>
      <c r="AP24" s="364">
        <v>12914.973216174069</v>
      </c>
      <c r="AQ24" s="364">
        <v>12640.059010086989</v>
      </c>
      <c r="AR24" s="364">
        <v>12169.964108160002</v>
      </c>
      <c r="AS24" s="364">
        <v>11288.185331440451</v>
      </c>
      <c r="AT24" s="364">
        <v>10383.18572848105</v>
      </c>
      <c r="AU24" s="364">
        <v>10715.876507346133</v>
      </c>
      <c r="AV24" s="364">
        <v>10586.454702679748</v>
      </c>
      <c r="AW24" s="364">
        <v>10850.466497958369</v>
      </c>
      <c r="AX24" s="364">
        <v>10883.760834771956</v>
      </c>
      <c r="AY24" s="69"/>
      <c r="AZ24" s="69"/>
      <c r="BA24" s="69"/>
      <c r="BB24" s="69"/>
      <c r="BC24" s="69"/>
      <c r="BD24" s="69"/>
      <c r="BE24" s="69"/>
      <c r="BF24" s="70"/>
      <c r="BG24" s="76"/>
      <c r="BH24" s="176"/>
      <c r="BI24" s="486"/>
      <c r="BJ24" s="176"/>
      <c r="BK24" s="175"/>
    </row>
    <row r="25" spans="23:63">
      <c r="W25" s="95"/>
      <c r="X25" s="85" t="s">
        <v>34</v>
      </c>
      <c r="Y25" s="87"/>
      <c r="Z25" s="219"/>
      <c r="AA25" s="220">
        <f>SUM(AA26:AA27)</f>
        <v>140258.41915322666</v>
      </c>
      <c r="AB25" s="220">
        <f t="shared" ref="AB25:AX25" si="6">SUM(AB26:AB27)</f>
        <v>137871.17261900209</v>
      </c>
      <c r="AC25" s="220">
        <f t="shared" si="6"/>
        <v>142604.53206087643</v>
      </c>
      <c r="AD25" s="220">
        <f t="shared" si="6"/>
        <v>151457.19626602094</v>
      </c>
      <c r="AE25" s="220">
        <f t="shared" si="6"/>
        <v>147108.83083502806</v>
      </c>
      <c r="AF25" s="220">
        <f t="shared" si="6"/>
        <v>159579.3762015879</v>
      </c>
      <c r="AG25" s="220">
        <f t="shared" si="6"/>
        <v>156965.20831474592</v>
      </c>
      <c r="AH25" s="220">
        <f t="shared" si="6"/>
        <v>153517.83337737265</v>
      </c>
      <c r="AI25" s="220">
        <f t="shared" si="6"/>
        <v>158038.24840527168</v>
      </c>
      <c r="AJ25" s="220">
        <f t="shared" si="6"/>
        <v>167024.21091271812</v>
      </c>
      <c r="AK25" s="220">
        <f t="shared" si="6"/>
        <v>170346.53519426519</v>
      </c>
      <c r="AL25" s="220">
        <f t="shared" si="6"/>
        <v>174067.41643153172</v>
      </c>
      <c r="AM25" s="220">
        <f t="shared" si="6"/>
        <v>181864.13375812885</v>
      </c>
      <c r="AN25" s="220">
        <f t="shared" si="6"/>
        <v>176697.90147843742</v>
      </c>
      <c r="AO25" s="220">
        <f t="shared" si="6"/>
        <v>176123.19114463916</v>
      </c>
      <c r="AP25" s="220">
        <f t="shared" si="6"/>
        <v>178058.73127788128</v>
      </c>
      <c r="AQ25" s="220">
        <f t="shared" si="6"/>
        <v>174100.63335253831</v>
      </c>
      <c r="AR25" s="220">
        <f t="shared" si="6"/>
        <v>165086.69452595641</v>
      </c>
      <c r="AS25" s="220">
        <f t="shared" si="6"/>
        <v>157529.27250641043</v>
      </c>
      <c r="AT25" s="220">
        <f t="shared" si="6"/>
        <v>150723.51974954404</v>
      </c>
      <c r="AU25" s="220">
        <f t="shared" si="6"/>
        <v>152950.17755758326</v>
      </c>
      <c r="AV25" s="220">
        <f t="shared" si="6"/>
        <v>153034.5661687195</v>
      </c>
      <c r="AW25" s="220">
        <f t="shared" si="6"/>
        <v>149754.04351425098</v>
      </c>
      <c r="AX25" s="220">
        <f t="shared" si="6"/>
        <v>152458.78559047403</v>
      </c>
      <c r="AY25" s="88"/>
      <c r="AZ25" s="88"/>
      <c r="BA25" s="88"/>
      <c r="BB25" s="88"/>
      <c r="BC25" s="88"/>
      <c r="BD25" s="88"/>
      <c r="BE25" s="88"/>
      <c r="BF25" s="88"/>
      <c r="BG25" s="89"/>
      <c r="BH25" s="176"/>
      <c r="BI25" s="486"/>
      <c r="BJ25" s="176"/>
      <c r="BK25" s="175"/>
    </row>
    <row r="26" spans="23:63">
      <c r="W26" s="95"/>
      <c r="X26" s="86"/>
      <c r="Y26" s="26" t="s">
        <v>35</v>
      </c>
      <c r="Z26" s="215"/>
      <c r="AA26" s="209">
        <v>56668.294375382</v>
      </c>
      <c r="AB26" s="209">
        <v>57181.268932345942</v>
      </c>
      <c r="AC26" s="209">
        <v>60534.949854958468</v>
      </c>
      <c r="AD26" s="209">
        <v>64936.681021597935</v>
      </c>
      <c r="AE26" s="209">
        <v>61687.879040060987</v>
      </c>
      <c r="AF26" s="209">
        <v>66320.357882386379</v>
      </c>
      <c r="AG26" s="209">
        <v>66097.182852663333</v>
      </c>
      <c r="AH26" s="209">
        <v>64981.260355729013</v>
      </c>
      <c r="AI26" s="209">
        <v>64579.578371281488</v>
      </c>
      <c r="AJ26" s="209">
        <v>66528.056449231415</v>
      </c>
      <c r="AK26" s="209">
        <v>68958.278240357817</v>
      </c>
      <c r="AL26" s="209">
        <v>65570.122182673615</v>
      </c>
      <c r="AM26" s="209">
        <v>68113.577544951637</v>
      </c>
      <c r="AN26" s="209">
        <v>65083.413470239095</v>
      </c>
      <c r="AO26" s="209">
        <v>64348.713116208397</v>
      </c>
      <c r="AP26" s="209">
        <v>67582.672567868576</v>
      </c>
      <c r="AQ26" s="209">
        <v>63466.063443850639</v>
      </c>
      <c r="AR26" s="209">
        <v>62590.468837075954</v>
      </c>
      <c r="AS26" s="209">
        <v>59023.157763567942</v>
      </c>
      <c r="AT26" s="209">
        <v>57791.549637700926</v>
      </c>
      <c r="AU26" s="209">
        <v>61073.590037852293</v>
      </c>
      <c r="AV26" s="209">
        <v>58941.282939163284</v>
      </c>
      <c r="AW26" s="209">
        <v>58324.27350878164</v>
      </c>
      <c r="AX26" s="209">
        <v>56268.691676615126</v>
      </c>
      <c r="AY26" s="65"/>
      <c r="AZ26" s="65"/>
      <c r="BA26" s="65"/>
      <c r="BB26" s="65"/>
      <c r="BC26" s="65"/>
      <c r="BD26" s="65"/>
      <c r="BE26" s="65"/>
      <c r="BF26" s="75"/>
      <c r="BG26" s="76"/>
      <c r="BH26" s="176"/>
      <c r="BI26" s="486"/>
      <c r="BJ26" s="176"/>
      <c r="BK26" s="175"/>
    </row>
    <row r="27" spans="23:63" ht="14.4" thickBot="1">
      <c r="W27" s="505"/>
      <c r="X27" s="506"/>
      <c r="Y27" s="507" t="s">
        <v>54</v>
      </c>
      <c r="Z27" s="508"/>
      <c r="AA27" s="509">
        <v>83590.124777844656</v>
      </c>
      <c r="AB27" s="509">
        <v>80689.903686656151</v>
      </c>
      <c r="AC27" s="509">
        <v>82069.582205917963</v>
      </c>
      <c r="AD27" s="509">
        <v>86520.515244423004</v>
      </c>
      <c r="AE27" s="509">
        <v>85420.95179496707</v>
      </c>
      <c r="AF27" s="509">
        <v>93259.018319201525</v>
      </c>
      <c r="AG27" s="509">
        <v>90868.025462082573</v>
      </c>
      <c r="AH27" s="509">
        <v>88536.57302164365</v>
      </c>
      <c r="AI27" s="509">
        <v>93458.670033990202</v>
      </c>
      <c r="AJ27" s="509">
        <v>100496.1544634867</v>
      </c>
      <c r="AK27" s="509">
        <v>101388.25695390736</v>
      </c>
      <c r="AL27" s="509">
        <v>108497.29424885809</v>
      </c>
      <c r="AM27" s="509">
        <v>113750.55621317723</v>
      </c>
      <c r="AN27" s="509">
        <v>111614.48800819831</v>
      </c>
      <c r="AO27" s="509">
        <v>111774.47802843078</v>
      </c>
      <c r="AP27" s="509">
        <v>110476.0587100127</v>
      </c>
      <c r="AQ27" s="509">
        <v>110634.56990868767</v>
      </c>
      <c r="AR27" s="509">
        <v>102496.22568888045</v>
      </c>
      <c r="AS27" s="509">
        <v>98506.114742842488</v>
      </c>
      <c r="AT27" s="509">
        <v>92931.970111843097</v>
      </c>
      <c r="AU27" s="509">
        <v>91876.587519730951</v>
      </c>
      <c r="AV27" s="509">
        <v>94093.283229556226</v>
      </c>
      <c r="AW27" s="509">
        <v>91429.770005469341</v>
      </c>
      <c r="AX27" s="509">
        <v>96190.093913858902</v>
      </c>
      <c r="AY27" s="510"/>
      <c r="AZ27" s="510"/>
      <c r="BA27" s="510"/>
      <c r="BB27" s="510"/>
      <c r="BC27" s="510"/>
      <c r="BD27" s="510"/>
      <c r="BE27" s="510"/>
      <c r="BF27" s="511"/>
      <c r="BG27" s="74"/>
      <c r="BH27" s="176"/>
      <c r="BI27" s="486"/>
      <c r="BJ27" s="176"/>
      <c r="BK27" s="175"/>
    </row>
    <row r="28" spans="23:63" ht="14.4" thickBot="1">
      <c r="W28" s="489" t="s">
        <v>189</v>
      </c>
      <c r="X28" s="490"/>
      <c r="Y28" s="491"/>
      <c r="Z28" s="492"/>
      <c r="AA28" s="493">
        <f>SUM(AA29:AA30,AA32)</f>
        <v>95272.389647797099</v>
      </c>
      <c r="AB28" s="493">
        <f t="shared" ref="AB28:AX28" si="7">SUM(AB29:AB30,AB32)</f>
        <v>96971.404839824216</v>
      </c>
      <c r="AC28" s="493">
        <f t="shared" si="7"/>
        <v>98615.102956349016</v>
      </c>
      <c r="AD28" s="493">
        <f t="shared" si="7"/>
        <v>97115.39912540259</v>
      </c>
      <c r="AE28" s="493">
        <f t="shared" si="7"/>
        <v>101851.48916969282</v>
      </c>
      <c r="AF28" s="493">
        <f t="shared" si="7"/>
        <v>103181.81185396081</v>
      </c>
      <c r="AG28" s="493">
        <f t="shared" si="7"/>
        <v>104621.19155749428</v>
      </c>
      <c r="AH28" s="493">
        <f t="shared" si="7"/>
        <v>104175.7201215922</v>
      </c>
      <c r="AI28" s="493">
        <f t="shared" si="7"/>
        <v>98817.275530901316</v>
      </c>
      <c r="AJ28" s="493">
        <f t="shared" si="7"/>
        <v>99517.979470153485</v>
      </c>
      <c r="AK28" s="493">
        <f t="shared" si="7"/>
        <v>100896.94162659701</v>
      </c>
      <c r="AL28" s="493">
        <f t="shared" si="7"/>
        <v>99386.071654395084</v>
      </c>
      <c r="AM28" s="493">
        <f t="shared" si="7"/>
        <v>96238.879217238515</v>
      </c>
      <c r="AN28" s="493">
        <f t="shared" si="7"/>
        <v>95980.991253578715</v>
      </c>
      <c r="AO28" s="493">
        <f t="shared" si="7"/>
        <v>95343.008706340741</v>
      </c>
      <c r="AP28" s="493">
        <f t="shared" si="7"/>
        <v>94123.559012606478</v>
      </c>
      <c r="AQ28" s="493">
        <f t="shared" si="7"/>
        <v>93905.760481395919</v>
      </c>
      <c r="AR28" s="493">
        <f t="shared" si="7"/>
        <v>94216.526700750212</v>
      </c>
      <c r="AS28" s="493">
        <f t="shared" si="7"/>
        <v>91218.887197713804</v>
      </c>
      <c r="AT28" s="493">
        <f t="shared" si="7"/>
        <v>81655.821585759448</v>
      </c>
      <c r="AU28" s="493">
        <f t="shared" si="7"/>
        <v>83476.205358427775</v>
      </c>
      <c r="AV28" s="493">
        <f t="shared" si="7"/>
        <v>83171.93961693543</v>
      </c>
      <c r="AW28" s="493">
        <f t="shared" si="7"/>
        <v>82795.656515082679</v>
      </c>
      <c r="AX28" s="493">
        <f t="shared" si="7"/>
        <v>85631.370198735211</v>
      </c>
      <c r="AY28" s="365"/>
      <c r="AZ28" s="365"/>
      <c r="BA28" s="365"/>
      <c r="BB28" s="365"/>
      <c r="BC28" s="365"/>
      <c r="BD28" s="365"/>
      <c r="BE28" s="365"/>
      <c r="BF28" s="513"/>
      <c r="BG28" s="366"/>
      <c r="BH28" s="176"/>
      <c r="BI28" s="486"/>
      <c r="BJ28" s="176"/>
      <c r="BK28" s="175"/>
    </row>
    <row r="29" spans="23:63">
      <c r="W29" s="494"/>
      <c r="X29" s="500" t="s">
        <v>190</v>
      </c>
      <c r="Y29" s="501"/>
      <c r="Z29" s="502"/>
      <c r="AA29" s="502">
        <v>63788.363125296608</v>
      </c>
      <c r="AB29" s="502">
        <v>64870.115051805849</v>
      </c>
      <c r="AC29" s="502">
        <v>64806.829365931328</v>
      </c>
      <c r="AD29" s="502">
        <v>63440.100756284679</v>
      </c>
      <c r="AE29" s="502">
        <v>64925.562647454572</v>
      </c>
      <c r="AF29" s="502">
        <v>65178.238671075029</v>
      </c>
      <c r="AG29" s="502">
        <v>65665.92398665892</v>
      </c>
      <c r="AH29" s="502">
        <v>63065.049504458839</v>
      </c>
      <c r="AI29" s="502">
        <v>57263.756218177929</v>
      </c>
      <c r="AJ29" s="502">
        <v>57467.763283308908</v>
      </c>
      <c r="AK29" s="502">
        <v>57941.627908633069</v>
      </c>
      <c r="AL29" s="502">
        <v>56515.266445745438</v>
      </c>
      <c r="AM29" s="502">
        <v>53788.629624539826</v>
      </c>
      <c r="AN29" s="502">
        <v>53024.744282592779</v>
      </c>
      <c r="AO29" s="502">
        <v>53029.393889327752</v>
      </c>
      <c r="AP29" s="502">
        <v>54072.021003246526</v>
      </c>
      <c r="AQ29" s="502">
        <v>54268.742841401297</v>
      </c>
      <c r="AR29" s="502">
        <v>53547.756491777873</v>
      </c>
      <c r="AS29" s="502">
        <v>49361.689495955223</v>
      </c>
      <c r="AT29" s="502">
        <v>43815.709932783218</v>
      </c>
      <c r="AU29" s="502">
        <v>44962.898327964518</v>
      </c>
      <c r="AV29" s="502">
        <v>45597.414150910357</v>
      </c>
      <c r="AW29" s="502">
        <v>45187.543667604892</v>
      </c>
      <c r="AX29" s="502">
        <v>46926.489167883039</v>
      </c>
      <c r="AY29" s="503"/>
      <c r="AZ29" s="503"/>
      <c r="BA29" s="503"/>
      <c r="BB29" s="503"/>
      <c r="BC29" s="503"/>
      <c r="BD29" s="503"/>
      <c r="BE29" s="503"/>
      <c r="BF29" s="504"/>
      <c r="BG29" s="100"/>
      <c r="BH29" s="175"/>
      <c r="BI29" s="486"/>
      <c r="BJ29" s="175"/>
      <c r="BK29" s="175"/>
    </row>
    <row r="30" spans="23:63" ht="14.4" thickBot="1">
      <c r="W30" s="494"/>
      <c r="X30" s="512" t="s">
        <v>21</v>
      </c>
      <c r="Y30" s="495"/>
      <c r="Z30" s="496"/>
      <c r="AA30" s="497">
        <v>22460.2489541221</v>
      </c>
      <c r="AB30" s="497">
        <v>22789.779258699917</v>
      </c>
      <c r="AC30" s="497">
        <v>24203.340001294397</v>
      </c>
      <c r="AD30" s="497">
        <v>23724.289661010836</v>
      </c>
      <c r="AE30" s="497">
        <v>26905.432519362806</v>
      </c>
      <c r="AF30" s="497">
        <v>27474.005708784054</v>
      </c>
      <c r="AG30" s="497">
        <v>28185.879177648138</v>
      </c>
      <c r="AH30" s="497">
        <v>29544.358461396219</v>
      </c>
      <c r="AI30" s="497">
        <v>29913.4289188031</v>
      </c>
      <c r="AJ30" s="497">
        <v>29986.619780807174</v>
      </c>
      <c r="AK30" s="497">
        <v>31117.697110134941</v>
      </c>
      <c r="AL30" s="497">
        <v>30900.097365295507</v>
      </c>
      <c r="AM30" s="497">
        <v>31151.211648970831</v>
      </c>
      <c r="AN30" s="497">
        <v>31907.706386129146</v>
      </c>
      <c r="AO30" s="497">
        <v>31100.085564819303</v>
      </c>
      <c r="AP30" s="497">
        <v>30114.059780006515</v>
      </c>
      <c r="AQ30" s="497">
        <v>28329.809849460646</v>
      </c>
      <c r="AR30" s="497">
        <v>28888.84484425799</v>
      </c>
      <c r="AS30" s="497">
        <v>30224.570535075814</v>
      </c>
      <c r="AT30" s="497">
        <v>26448.595773792731</v>
      </c>
      <c r="AU30" s="497">
        <v>26955.263688509396</v>
      </c>
      <c r="AV30" s="497">
        <v>26775.309367648428</v>
      </c>
      <c r="AW30" s="497">
        <v>27021.497630444705</v>
      </c>
      <c r="AX30" s="497">
        <v>27424.659433284221</v>
      </c>
      <c r="AY30" s="498"/>
      <c r="AZ30" s="498"/>
      <c r="BA30" s="498"/>
      <c r="BB30" s="498"/>
      <c r="BC30" s="498"/>
      <c r="BD30" s="498"/>
      <c r="BE30" s="498"/>
      <c r="BF30" s="499"/>
      <c r="BG30" s="101"/>
      <c r="BI30" s="486"/>
    </row>
    <row r="31" spans="23:63" ht="15" thickTop="1" thickBot="1">
      <c r="W31" s="494"/>
      <c r="X31" s="586"/>
      <c r="Y31" s="580" t="s">
        <v>86</v>
      </c>
      <c r="Z31" s="225"/>
      <c r="AA31" s="582">
        <v>9305.8490968990445</v>
      </c>
      <c r="AB31" s="582">
        <v>9619.0945901810555</v>
      </c>
      <c r="AC31" s="582">
        <v>9985.4533262327241</v>
      </c>
      <c r="AD31" s="582">
        <v>9753.8511188583252</v>
      </c>
      <c r="AE31" s="582">
        <v>10419.238512792494</v>
      </c>
      <c r="AF31" s="582">
        <v>10721.287371712273</v>
      </c>
      <c r="AG31" s="582">
        <v>11013.279649819982</v>
      </c>
      <c r="AH31" s="582">
        <v>11767.877939821828</v>
      </c>
      <c r="AI31" s="582">
        <v>12168.19860708524</v>
      </c>
      <c r="AJ31" s="582">
        <v>12434.512070398654</v>
      </c>
      <c r="AK31" s="582">
        <v>13406.672009572152</v>
      </c>
      <c r="AL31" s="582">
        <v>14448.603463209365</v>
      </c>
      <c r="AM31" s="582">
        <v>15318.080805141299</v>
      </c>
      <c r="AN31" s="582">
        <v>16139.746507774025</v>
      </c>
      <c r="AO31" s="582">
        <v>15886.023475059583</v>
      </c>
      <c r="AP31" s="582">
        <v>15440.212814413757</v>
      </c>
      <c r="AQ31" s="582">
        <v>14497.942072813215</v>
      </c>
      <c r="AR31" s="582">
        <v>15175.083592988783</v>
      </c>
      <c r="AS31" s="582">
        <v>14907.062205944216</v>
      </c>
      <c r="AT31" s="582">
        <v>13842.846225657315</v>
      </c>
      <c r="AU31" s="582">
        <v>13803.032332898114</v>
      </c>
      <c r="AV31" s="582">
        <v>14115.460621567574</v>
      </c>
      <c r="AW31" s="582">
        <v>14577.263572138794</v>
      </c>
      <c r="AX31" s="582">
        <v>14943.316972446153</v>
      </c>
      <c r="AY31" s="223"/>
      <c r="AZ31" s="223"/>
      <c r="BA31" s="223"/>
      <c r="BB31" s="223"/>
      <c r="BC31" s="223"/>
      <c r="BD31" s="223"/>
      <c r="BE31" s="223"/>
      <c r="BF31" s="588"/>
      <c r="BG31" s="101"/>
      <c r="BI31" s="486"/>
    </row>
    <row r="32" spans="23:63" ht="15" thickTop="1" thickBot="1">
      <c r="W32" s="597"/>
      <c r="X32" s="599" t="s">
        <v>218</v>
      </c>
      <c r="Y32" s="600"/>
      <c r="Z32" s="605"/>
      <c r="AA32" s="602">
        <v>9023.7775683783966</v>
      </c>
      <c r="AB32" s="602">
        <v>9311.5105293184461</v>
      </c>
      <c r="AC32" s="602">
        <v>9604.933589123295</v>
      </c>
      <c r="AD32" s="602">
        <v>9951.0087081070815</v>
      </c>
      <c r="AE32" s="602">
        <v>10020.494002875443</v>
      </c>
      <c r="AF32" s="602">
        <v>10529.567474101732</v>
      </c>
      <c r="AG32" s="602">
        <v>10769.388393187222</v>
      </c>
      <c r="AH32" s="602">
        <v>11566.312155737134</v>
      </c>
      <c r="AI32" s="602">
        <v>11640.090393920282</v>
      </c>
      <c r="AJ32" s="602">
        <v>12063.596406037392</v>
      </c>
      <c r="AK32" s="602">
        <v>11837.616607828999</v>
      </c>
      <c r="AL32" s="602">
        <v>11970.707843354154</v>
      </c>
      <c r="AM32" s="602">
        <v>11299.037943727863</v>
      </c>
      <c r="AN32" s="602">
        <v>11048.540584856792</v>
      </c>
      <c r="AO32" s="602">
        <v>11213.529252193688</v>
      </c>
      <c r="AP32" s="602">
        <v>9937.4782293534445</v>
      </c>
      <c r="AQ32" s="602">
        <v>11307.20779053397</v>
      </c>
      <c r="AR32" s="602">
        <v>11779.925364714349</v>
      </c>
      <c r="AS32" s="602">
        <v>11632.627166682765</v>
      </c>
      <c r="AT32" s="602">
        <v>11391.515879183498</v>
      </c>
      <c r="AU32" s="602">
        <v>11558.043341953866</v>
      </c>
      <c r="AV32" s="602">
        <v>10799.216098376648</v>
      </c>
      <c r="AW32" s="602">
        <v>10586.61521703309</v>
      </c>
      <c r="AX32" s="602">
        <v>11280.221597567954</v>
      </c>
      <c r="AY32" s="606"/>
      <c r="AZ32" s="606"/>
      <c r="BA32" s="606"/>
      <c r="BB32" s="606"/>
      <c r="BC32" s="606"/>
      <c r="BD32" s="606"/>
      <c r="BE32" s="606"/>
      <c r="BF32" s="604"/>
      <c r="BG32" s="589"/>
      <c r="BI32" s="486"/>
    </row>
    <row r="33" spans="1:61" ht="15" thickTop="1" thickBot="1">
      <c r="W33" s="587" t="s">
        <v>36</v>
      </c>
      <c r="X33" s="333"/>
      <c r="Y33" s="52"/>
      <c r="Z33" s="446"/>
      <c r="AA33" s="221">
        <f t="shared" ref="AA33:BE33" si="8">SUM(AA5,AA28)</f>
        <v>1154416.1260179034</v>
      </c>
      <c r="AB33" s="221">
        <f t="shared" si="8"/>
        <v>1163599.455594132</v>
      </c>
      <c r="AC33" s="221">
        <f t="shared" si="8"/>
        <v>1172300.0020572403</v>
      </c>
      <c r="AD33" s="221">
        <f t="shared" si="8"/>
        <v>1164675.2244185153</v>
      </c>
      <c r="AE33" s="221">
        <f t="shared" si="8"/>
        <v>1224801.3986612523</v>
      </c>
      <c r="AF33" s="221">
        <f t="shared" si="8"/>
        <v>1238448.3307834277</v>
      </c>
      <c r="AG33" s="221">
        <f t="shared" si="8"/>
        <v>1251744.6528058348</v>
      </c>
      <c r="AH33" s="221">
        <f t="shared" si="8"/>
        <v>1247547.2893156963</v>
      </c>
      <c r="AI33" s="221">
        <f t="shared" si="8"/>
        <v>1211881.9275338461</v>
      </c>
      <c r="AJ33" s="221">
        <f t="shared" si="8"/>
        <v>1247441.445782094</v>
      </c>
      <c r="AK33" s="221">
        <f t="shared" si="8"/>
        <v>1267798.8897144275</v>
      </c>
      <c r="AL33" s="221">
        <f t="shared" si="8"/>
        <v>1252603.239644235</v>
      </c>
      <c r="AM33" s="221">
        <f t="shared" si="8"/>
        <v>1289110.8563330751</v>
      </c>
      <c r="AN33" s="221">
        <f t="shared" si="8"/>
        <v>1294056.5309027792</v>
      </c>
      <c r="AO33" s="221">
        <f t="shared" si="8"/>
        <v>1293763.9694386364</v>
      </c>
      <c r="AP33" s="221">
        <f t="shared" si="8"/>
        <v>1296696.7723736602</v>
      </c>
      <c r="AQ33" s="221">
        <f t="shared" si="8"/>
        <v>1279015.2508433321</v>
      </c>
      <c r="AR33" s="221">
        <f t="shared" si="8"/>
        <v>1312712.9208014007</v>
      </c>
      <c r="AS33" s="221">
        <f t="shared" si="8"/>
        <v>1229660.2944483589</v>
      </c>
      <c r="AT33" s="221">
        <f t="shared" si="8"/>
        <v>1156896.8647289211</v>
      </c>
      <c r="AU33" s="221">
        <f t="shared" si="8"/>
        <v>1206946.150932651</v>
      </c>
      <c r="AV33" s="221">
        <f t="shared" si="8"/>
        <v>1256297.9222202152</v>
      </c>
      <c r="AW33" s="221">
        <f t="shared" si="8"/>
        <v>1290588.2532188902</v>
      </c>
      <c r="AX33" s="221">
        <f t="shared" si="8"/>
        <v>1309920.9287489101</v>
      </c>
      <c r="AY33" s="221">
        <f t="shared" si="8"/>
        <v>0</v>
      </c>
      <c r="AZ33" s="221">
        <f t="shared" si="8"/>
        <v>0</v>
      </c>
      <c r="BA33" s="221">
        <f t="shared" si="8"/>
        <v>0</v>
      </c>
      <c r="BB33" s="221">
        <f t="shared" si="8"/>
        <v>0</v>
      </c>
      <c r="BC33" s="221">
        <f t="shared" si="8"/>
        <v>0</v>
      </c>
      <c r="BD33" s="221">
        <f t="shared" si="8"/>
        <v>0</v>
      </c>
      <c r="BE33" s="221">
        <f t="shared" si="8"/>
        <v>0</v>
      </c>
      <c r="BF33" s="103"/>
      <c r="BG33" s="104"/>
      <c r="BI33" s="486"/>
    </row>
    <row r="34" spans="1:61">
      <c r="Z34" s="53"/>
      <c r="AA34" s="53"/>
      <c r="AB34" s="53"/>
      <c r="AC34" s="53"/>
      <c r="AD34" s="53"/>
      <c r="AE34" s="53"/>
      <c r="AF34" s="53"/>
      <c r="AG34" s="53"/>
      <c r="AH34" s="53"/>
      <c r="AI34" s="53"/>
      <c r="AJ34" s="53"/>
      <c r="AK34" s="53"/>
      <c r="AL34" s="53"/>
      <c r="AM34" s="53"/>
      <c r="AN34" s="53"/>
      <c r="AO34" s="53"/>
      <c r="AP34" s="53"/>
      <c r="AQ34" s="53"/>
      <c r="AR34" s="53"/>
      <c r="AS34" s="53"/>
      <c r="AT34" s="53"/>
      <c r="AU34" s="53"/>
      <c r="AV34" s="53"/>
      <c r="AW34" s="53"/>
      <c r="AX34" s="53"/>
      <c r="AY34" s="53"/>
      <c r="AZ34" s="53"/>
      <c r="BA34" s="53"/>
      <c r="BB34" s="53"/>
      <c r="BC34" s="53"/>
      <c r="BD34" s="53"/>
      <c r="BE34" s="53"/>
    </row>
    <row r="35" spans="1:61">
      <c r="Z35" s="173"/>
      <c r="AA35" s="173"/>
      <c r="AB35" s="173"/>
      <c r="AC35" s="173"/>
      <c r="AD35" s="173"/>
      <c r="AE35" s="173"/>
      <c r="AF35" s="173"/>
      <c r="AG35" s="173"/>
      <c r="AH35" s="173"/>
      <c r="AI35" s="173"/>
      <c r="AJ35" s="173"/>
      <c r="AK35" s="173"/>
      <c r="AL35" s="173"/>
      <c r="AM35" s="173"/>
      <c r="AN35" s="173"/>
      <c r="AO35" s="173"/>
      <c r="AP35" s="173"/>
      <c r="AQ35" s="173"/>
      <c r="AR35" s="173"/>
      <c r="AS35" s="173"/>
      <c r="AT35" s="173"/>
      <c r="AU35" s="173"/>
      <c r="AV35" s="173"/>
      <c r="AW35" s="173"/>
      <c r="AX35" s="173"/>
    </row>
    <row r="36" spans="1:61">
      <c r="Y36" s="134"/>
      <c r="Z36" s="187"/>
    </row>
    <row r="38" spans="1:61">
      <c r="Z38" s="53"/>
      <c r="AA38" s="53"/>
      <c r="AB38" s="53"/>
      <c r="AC38" s="53"/>
      <c r="AD38" s="53"/>
      <c r="AE38" s="53"/>
      <c r="AF38" s="53"/>
      <c r="AG38" s="53"/>
      <c r="AH38" s="53"/>
      <c r="AI38" s="53"/>
      <c r="AJ38" s="53"/>
      <c r="AK38" s="53"/>
      <c r="AL38" s="53"/>
      <c r="AM38" s="53"/>
      <c r="AN38" s="53"/>
      <c r="AO38" s="53"/>
      <c r="AP38" s="53"/>
      <c r="AQ38" s="53"/>
      <c r="AR38" s="53"/>
      <c r="AS38" s="53"/>
      <c r="AT38" s="53"/>
      <c r="AU38" s="53"/>
      <c r="AV38" s="53"/>
      <c r="AW38" s="53"/>
      <c r="AX38" s="53"/>
      <c r="AY38" s="53"/>
      <c r="AZ38" s="53"/>
      <c r="BA38" s="53"/>
      <c r="BB38" s="53"/>
      <c r="BC38" s="53"/>
      <c r="BD38" s="53"/>
      <c r="BE38" s="53"/>
    </row>
    <row r="39" spans="1:61" ht="16.2">
      <c r="Y39" s="302" t="s">
        <v>118</v>
      </c>
      <c r="Z39" s="53"/>
      <c r="AA39" s="53"/>
      <c r="AB39" s="53"/>
      <c r="AC39" s="53"/>
      <c r="AD39" s="53"/>
      <c r="AE39" s="53"/>
      <c r="AF39" s="53"/>
      <c r="AG39" s="53"/>
      <c r="AH39" s="53"/>
      <c r="AI39" s="53"/>
      <c r="AJ39" s="53"/>
      <c r="AK39" s="53"/>
      <c r="AL39" s="53"/>
      <c r="AM39" s="53"/>
      <c r="AN39" s="53"/>
      <c r="AO39" s="53"/>
      <c r="AP39" s="53"/>
      <c r="AQ39" s="53"/>
      <c r="AR39" s="53"/>
      <c r="AS39" s="53"/>
      <c r="AT39" s="53"/>
      <c r="AU39" s="53"/>
      <c r="AV39" s="53"/>
      <c r="AW39" s="53"/>
      <c r="AX39" s="53"/>
      <c r="AY39" s="53"/>
      <c r="AZ39" s="53"/>
      <c r="BA39" s="53"/>
      <c r="BB39" s="53"/>
      <c r="BC39" s="53"/>
      <c r="BD39" s="53"/>
      <c r="BE39" s="53"/>
    </row>
    <row r="40" spans="1:61">
      <c r="Y40" s="245" t="s">
        <v>24</v>
      </c>
      <c r="Z40" s="246"/>
      <c r="AA40" s="232">
        <v>1990</v>
      </c>
      <c r="AB40" s="232">
        <f t="shared" ref="AB40:BE40" si="9">AA40+1</f>
        <v>1991</v>
      </c>
      <c r="AC40" s="232">
        <f t="shared" si="9"/>
        <v>1992</v>
      </c>
      <c r="AD40" s="232">
        <f t="shared" si="9"/>
        <v>1993</v>
      </c>
      <c r="AE40" s="232">
        <f t="shared" si="9"/>
        <v>1994</v>
      </c>
      <c r="AF40" s="232">
        <f t="shared" si="9"/>
        <v>1995</v>
      </c>
      <c r="AG40" s="232">
        <f t="shared" si="9"/>
        <v>1996</v>
      </c>
      <c r="AH40" s="232">
        <f t="shared" si="9"/>
        <v>1997</v>
      </c>
      <c r="AI40" s="232">
        <f t="shared" si="9"/>
        <v>1998</v>
      </c>
      <c r="AJ40" s="232">
        <f t="shared" si="9"/>
        <v>1999</v>
      </c>
      <c r="AK40" s="232">
        <f t="shared" si="9"/>
        <v>2000</v>
      </c>
      <c r="AL40" s="232">
        <f t="shared" si="9"/>
        <v>2001</v>
      </c>
      <c r="AM40" s="232">
        <f t="shared" si="9"/>
        <v>2002</v>
      </c>
      <c r="AN40" s="232">
        <f t="shared" si="9"/>
        <v>2003</v>
      </c>
      <c r="AO40" s="232">
        <f t="shared" si="9"/>
        <v>2004</v>
      </c>
      <c r="AP40" s="232">
        <f t="shared" si="9"/>
        <v>2005</v>
      </c>
      <c r="AQ40" s="232">
        <f t="shared" si="9"/>
        <v>2006</v>
      </c>
      <c r="AR40" s="232">
        <f t="shared" si="9"/>
        <v>2007</v>
      </c>
      <c r="AS40" s="233">
        <v>2008</v>
      </c>
      <c r="AT40" s="233">
        <v>2009</v>
      </c>
      <c r="AU40" s="233">
        <v>2010</v>
      </c>
      <c r="AV40" s="233">
        <v>2011</v>
      </c>
      <c r="AW40" s="233">
        <v>2012</v>
      </c>
      <c r="AX40" s="233">
        <v>2013</v>
      </c>
      <c r="AY40" s="232">
        <f t="shared" si="9"/>
        <v>2014</v>
      </c>
      <c r="AZ40" s="232">
        <f t="shared" si="9"/>
        <v>2015</v>
      </c>
      <c r="BA40" s="232">
        <f t="shared" si="9"/>
        <v>2016</v>
      </c>
      <c r="BB40" s="232">
        <f t="shared" si="9"/>
        <v>2017</v>
      </c>
      <c r="BC40" s="232">
        <f t="shared" si="9"/>
        <v>2018</v>
      </c>
      <c r="BD40" s="232">
        <f t="shared" si="9"/>
        <v>2019</v>
      </c>
      <c r="BE40" s="232">
        <f t="shared" si="9"/>
        <v>2020</v>
      </c>
      <c r="BF40" s="247" t="s">
        <v>25</v>
      </c>
      <c r="BG40" s="40" t="s">
        <v>26</v>
      </c>
    </row>
    <row r="41" spans="1:61" s="55" customForma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29" t="s">
        <v>27</v>
      </c>
      <c r="Z41" s="41"/>
      <c r="AA41" s="41">
        <f t="shared" ref="AA41:AX41" si="10">AA6/10^3</f>
        <v>317.76047818417862</v>
      </c>
      <c r="AB41" s="41">
        <f t="shared" si="10"/>
        <v>320.30387668561906</v>
      </c>
      <c r="AC41" s="41">
        <f t="shared" si="10"/>
        <v>327.02000230285813</v>
      </c>
      <c r="AD41" s="41">
        <f t="shared" si="10"/>
        <v>308.95925932582895</v>
      </c>
      <c r="AE41" s="41">
        <f t="shared" si="10"/>
        <v>349.63732499823988</v>
      </c>
      <c r="AF41" s="41">
        <f t="shared" si="10"/>
        <v>337.86768730731177</v>
      </c>
      <c r="AG41" s="41">
        <f t="shared" si="10"/>
        <v>337.75104555694583</v>
      </c>
      <c r="AH41" s="41">
        <f t="shared" si="10"/>
        <v>334.25291816824523</v>
      </c>
      <c r="AI41" s="41">
        <f t="shared" si="10"/>
        <v>324.06051641727765</v>
      </c>
      <c r="AJ41" s="41">
        <f t="shared" si="10"/>
        <v>341.3362522967268</v>
      </c>
      <c r="AK41" s="41">
        <f t="shared" si="10"/>
        <v>348.484027641061</v>
      </c>
      <c r="AL41" s="41">
        <f t="shared" si="10"/>
        <v>340.21069611545153</v>
      </c>
      <c r="AM41" s="41">
        <f t="shared" si="10"/>
        <v>371.39075714120236</v>
      </c>
      <c r="AN41" s="41">
        <f t="shared" si="10"/>
        <v>385.20836315860623</v>
      </c>
      <c r="AO41" s="41">
        <f t="shared" si="10"/>
        <v>381.7345765552206</v>
      </c>
      <c r="AP41" s="41">
        <f t="shared" si="10"/>
        <v>397.82814673061034</v>
      </c>
      <c r="AQ41" s="41">
        <f t="shared" si="10"/>
        <v>387.26246776913121</v>
      </c>
      <c r="AR41" s="41">
        <f t="shared" si="10"/>
        <v>440.24689807209654</v>
      </c>
      <c r="AS41" s="41">
        <f t="shared" si="10"/>
        <v>413.35977621197765</v>
      </c>
      <c r="AT41" s="41">
        <f t="shared" si="10"/>
        <v>378.89253395263643</v>
      </c>
      <c r="AU41" s="43">
        <f t="shared" si="10"/>
        <v>399.19222340896715</v>
      </c>
      <c r="AV41" s="43">
        <f t="shared" si="10"/>
        <v>460.46893172290885</v>
      </c>
      <c r="AW41" s="43">
        <f t="shared" si="10"/>
        <v>503.60442875905892</v>
      </c>
      <c r="AX41" s="43">
        <f t="shared" si="10"/>
        <v>507.81377697428428</v>
      </c>
      <c r="AY41" s="54"/>
      <c r="AZ41" s="54"/>
      <c r="BA41" s="54"/>
      <c r="BB41" s="54"/>
      <c r="BC41" s="54"/>
      <c r="BD41" s="54"/>
      <c r="BE41" s="54"/>
      <c r="BF41" s="54"/>
      <c r="BG41" s="54"/>
    </row>
    <row r="42" spans="1:61" s="55" customForma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29" t="s">
        <v>28</v>
      </c>
      <c r="Z42" s="41"/>
      <c r="AA42" s="41">
        <f t="shared" ref="AA42:AX42" si="11">AA11/10^3</f>
        <v>390.06802964779433</v>
      </c>
      <c r="AB42" s="41">
        <f t="shared" si="11"/>
        <v>385.98305187900468</v>
      </c>
      <c r="AC42" s="41">
        <f t="shared" si="11"/>
        <v>377.19687553067496</v>
      </c>
      <c r="AD42" s="41">
        <f t="shared" si="11"/>
        <v>375.41102797521228</v>
      </c>
      <c r="AE42" s="41">
        <f t="shared" si="11"/>
        <v>382.51671066850992</v>
      </c>
      <c r="AF42" s="41">
        <f t="shared" si="11"/>
        <v>386.64289457193598</v>
      </c>
      <c r="AG42" s="41">
        <f t="shared" si="11"/>
        <v>395.64204677585377</v>
      </c>
      <c r="AH42" s="41">
        <f t="shared" si="11"/>
        <v>396.84650390778336</v>
      </c>
      <c r="AI42" s="41">
        <f t="shared" si="11"/>
        <v>373.08120671341641</v>
      </c>
      <c r="AJ42" s="41">
        <f t="shared" si="11"/>
        <v>379.50202616211851</v>
      </c>
      <c r="AK42" s="41">
        <f t="shared" si="11"/>
        <v>388.93314946359936</v>
      </c>
      <c r="AL42" s="41">
        <f t="shared" si="11"/>
        <v>377.72521623369761</v>
      </c>
      <c r="AM42" s="41">
        <f t="shared" si="11"/>
        <v>384.01051939117735</v>
      </c>
      <c r="AN42" s="41">
        <f t="shared" si="11"/>
        <v>383.06270722974693</v>
      </c>
      <c r="AO42" s="41">
        <f t="shared" si="11"/>
        <v>387.97649924901339</v>
      </c>
      <c r="AP42" s="41">
        <f t="shared" si="11"/>
        <v>379.47443436189536</v>
      </c>
      <c r="AQ42" s="41">
        <f t="shared" si="11"/>
        <v>379.89100659596596</v>
      </c>
      <c r="AR42" s="41">
        <f t="shared" si="11"/>
        <v>375.09735992868224</v>
      </c>
      <c r="AS42" s="41">
        <f t="shared" si="11"/>
        <v>339.20321968873139</v>
      </c>
      <c r="AT42" s="41">
        <f t="shared" si="11"/>
        <v>322.58195796979129</v>
      </c>
      <c r="AU42" s="41">
        <f t="shared" si="11"/>
        <v>345.81998413648938</v>
      </c>
      <c r="AV42" s="41">
        <f t="shared" si="11"/>
        <v>338.06336700734607</v>
      </c>
      <c r="AW42" s="41">
        <f t="shared" si="11"/>
        <v>337.12556401773759</v>
      </c>
      <c r="AX42" s="41">
        <f t="shared" si="11"/>
        <v>351.00354608050151</v>
      </c>
      <c r="AY42" s="54"/>
      <c r="AZ42" s="54"/>
      <c r="BA42" s="54"/>
      <c r="BB42" s="54"/>
      <c r="BC42" s="54"/>
      <c r="BD42" s="54"/>
      <c r="BE42" s="54"/>
      <c r="BF42" s="54"/>
      <c r="BG42" s="54"/>
    </row>
    <row r="43" spans="1:61" s="55" customForma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29" t="s">
        <v>29</v>
      </c>
      <c r="Z43" s="41"/>
      <c r="AA43" s="41">
        <f t="shared" ref="AA43:AX43" si="12">AA20/10^3</f>
        <v>211.05680938490653</v>
      </c>
      <c r="AB43" s="41">
        <f t="shared" si="12"/>
        <v>222.46994957068185</v>
      </c>
      <c r="AC43" s="41">
        <f t="shared" si="12"/>
        <v>226.86348920648183</v>
      </c>
      <c r="AD43" s="41">
        <f t="shared" si="12"/>
        <v>231.73234172605061</v>
      </c>
      <c r="AE43" s="41">
        <f t="shared" si="12"/>
        <v>243.68704298978153</v>
      </c>
      <c r="AF43" s="41">
        <f t="shared" si="12"/>
        <v>251.17656084863123</v>
      </c>
      <c r="AG43" s="41">
        <f t="shared" si="12"/>
        <v>256.76516060079484</v>
      </c>
      <c r="AH43" s="41">
        <f t="shared" si="12"/>
        <v>258.75431374070286</v>
      </c>
      <c r="AI43" s="41">
        <f t="shared" si="12"/>
        <v>257.8846804669792</v>
      </c>
      <c r="AJ43" s="41">
        <f t="shared" si="12"/>
        <v>260.06097694037703</v>
      </c>
      <c r="AK43" s="41">
        <f t="shared" si="12"/>
        <v>259.13823578890504</v>
      </c>
      <c r="AL43" s="41">
        <f t="shared" si="12"/>
        <v>261.21383920915906</v>
      </c>
      <c r="AM43" s="41">
        <f t="shared" si="12"/>
        <v>255.60656682532795</v>
      </c>
      <c r="AN43" s="41">
        <f t="shared" si="12"/>
        <v>253.1065677824098</v>
      </c>
      <c r="AO43" s="41">
        <f t="shared" si="12"/>
        <v>252.58669378342256</v>
      </c>
      <c r="AP43" s="41">
        <f t="shared" si="12"/>
        <v>247.21190099066683</v>
      </c>
      <c r="AQ43" s="41">
        <f t="shared" si="12"/>
        <v>243.8553826443007</v>
      </c>
      <c r="AR43" s="41">
        <f t="shared" si="12"/>
        <v>238.06544157391531</v>
      </c>
      <c r="AS43" s="41">
        <f t="shared" si="12"/>
        <v>228.34913884352554</v>
      </c>
      <c r="AT43" s="41">
        <f t="shared" si="12"/>
        <v>223.04303147118983</v>
      </c>
      <c r="AU43" s="41">
        <f t="shared" si="12"/>
        <v>225.50756047118361</v>
      </c>
      <c r="AV43" s="41">
        <f t="shared" si="12"/>
        <v>221.55911770430563</v>
      </c>
      <c r="AW43" s="41">
        <f t="shared" si="12"/>
        <v>217.30856041276013</v>
      </c>
      <c r="AX43" s="41">
        <f t="shared" si="12"/>
        <v>213.01344990491486</v>
      </c>
      <c r="AY43" s="54"/>
      <c r="AZ43" s="54"/>
      <c r="BA43" s="54"/>
      <c r="BB43" s="54"/>
      <c r="BC43" s="54"/>
      <c r="BD43" s="54"/>
      <c r="BE43" s="54"/>
      <c r="BF43" s="54"/>
      <c r="BG43" s="54"/>
    </row>
    <row r="44" spans="1:61" s="55" customForma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29" t="s">
        <v>53</v>
      </c>
      <c r="Z44" s="41"/>
      <c r="AA44" s="41">
        <f t="shared" ref="AA44:AX44" si="13">(AA27)/10^3</f>
        <v>83.59012477784465</v>
      </c>
      <c r="AB44" s="41">
        <f t="shared" si="13"/>
        <v>80.689903686656152</v>
      </c>
      <c r="AC44" s="41">
        <f t="shared" si="13"/>
        <v>82.069582205917968</v>
      </c>
      <c r="AD44" s="41">
        <f t="shared" si="13"/>
        <v>86.520515244423009</v>
      </c>
      <c r="AE44" s="41">
        <f t="shared" si="13"/>
        <v>85.420951794967067</v>
      </c>
      <c r="AF44" s="41">
        <f t="shared" si="13"/>
        <v>93.25901831920153</v>
      </c>
      <c r="AG44" s="41">
        <f t="shared" si="13"/>
        <v>90.868025462082571</v>
      </c>
      <c r="AH44" s="41">
        <f t="shared" si="13"/>
        <v>88.536573021643648</v>
      </c>
      <c r="AI44" s="41">
        <f t="shared" si="13"/>
        <v>93.458670033990202</v>
      </c>
      <c r="AJ44" s="41">
        <f t="shared" si="13"/>
        <v>100.4961544634867</v>
      </c>
      <c r="AK44" s="41">
        <f t="shared" si="13"/>
        <v>101.38825695390736</v>
      </c>
      <c r="AL44" s="41">
        <f t="shared" si="13"/>
        <v>108.49729424885808</v>
      </c>
      <c r="AM44" s="41">
        <f t="shared" si="13"/>
        <v>113.75055621317723</v>
      </c>
      <c r="AN44" s="41">
        <f t="shared" si="13"/>
        <v>111.61448800819831</v>
      </c>
      <c r="AO44" s="41">
        <f t="shared" si="13"/>
        <v>111.77447802843078</v>
      </c>
      <c r="AP44" s="41">
        <f t="shared" si="13"/>
        <v>110.47605871001271</v>
      </c>
      <c r="AQ44" s="41">
        <f t="shared" si="13"/>
        <v>110.63456990868767</v>
      </c>
      <c r="AR44" s="41">
        <f t="shared" si="13"/>
        <v>102.49622568888046</v>
      </c>
      <c r="AS44" s="41">
        <f t="shared" si="13"/>
        <v>98.506114742842485</v>
      </c>
      <c r="AT44" s="41">
        <f t="shared" si="13"/>
        <v>92.9319701118431</v>
      </c>
      <c r="AU44" s="41">
        <f t="shared" si="13"/>
        <v>91.876587519730947</v>
      </c>
      <c r="AV44" s="41">
        <f t="shared" si="13"/>
        <v>94.093283229556221</v>
      </c>
      <c r="AW44" s="41">
        <f t="shared" si="13"/>
        <v>91.429770005469337</v>
      </c>
      <c r="AX44" s="41">
        <f t="shared" si="13"/>
        <v>96.190093913858902</v>
      </c>
      <c r="AY44" s="54"/>
      <c r="AZ44" s="54"/>
      <c r="BA44" s="54"/>
      <c r="BB44" s="54"/>
      <c r="BC44" s="54"/>
      <c r="BD44" s="54"/>
      <c r="BE44" s="54"/>
      <c r="BF44" s="54"/>
      <c r="BG44" s="54"/>
    </row>
    <row r="45" spans="1:61" s="55" customForma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29" t="s">
        <v>37</v>
      </c>
      <c r="Z45" s="41"/>
      <c r="AA45" s="41">
        <f t="shared" ref="AA45:AX45" si="14">AA26/10^3</f>
        <v>56.668294375381997</v>
      </c>
      <c r="AB45" s="41">
        <f t="shared" si="14"/>
        <v>57.181268932345944</v>
      </c>
      <c r="AC45" s="41">
        <f t="shared" si="14"/>
        <v>60.534949854958469</v>
      </c>
      <c r="AD45" s="41">
        <f t="shared" si="14"/>
        <v>64.936681021597934</v>
      </c>
      <c r="AE45" s="41">
        <f t="shared" si="14"/>
        <v>61.687879040060984</v>
      </c>
      <c r="AF45" s="41">
        <f t="shared" si="14"/>
        <v>66.320357882386375</v>
      </c>
      <c r="AG45" s="41">
        <f t="shared" si="14"/>
        <v>66.097182852663337</v>
      </c>
      <c r="AH45" s="41">
        <f t="shared" si="14"/>
        <v>64.981260355729006</v>
      </c>
      <c r="AI45" s="41">
        <f t="shared" si="14"/>
        <v>64.579578371281485</v>
      </c>
      <c r="AJ45" s="41">
        <f t="shared" si="14"/>
        <v>66.528056449231414</v>
      </c>
      <c r="AK45" s="41">
        <f t="shared" si="14"/>
        <v>68.958278240357814</v>
      </c>
      <c r="AL45" s="41">
        <f t="shared" si="14"/>
        <v>65.570122182673614</v>
      </c>
      <c r="AM45" s="41">
        <f t="shared" si="14"/>
        <v>68.113577544951639</v>
      </c>
      <c r="AN45" s="41">
        <f t="shared" si="14"/>
        <v>65.083413470239094</v>
      </c>
      <c r="AO45" s="41">
        <f t="shared" si="14"/>
        <v>64.348713116208401</v>
      </c>
      <c r="AP45" s="41">
        <f t="shared" si="14"/>
        <v>67.58267256786857</v>
      </c>
      <c r="AQ45" s="41">
        <f t="shared" si="14"/>
        <v>63.466063443850636</v>
      </c>
      <c r="AR45" s="41">
        <f t="shared" si="14"/>
        <v>62.590468837075953</v>
      </c>
      <c r="AS45" s="41">
        <f t="shared" si="14"/>
        <v>59.023157763567944</v>
      </c>
      <c r="AT45" s="41">
        <f t="shared" si="14"/>
        <v>57.791549637700925</v>
      </c>
      <c r="AU45" s="41">
        <f t="shared" si="14"/>
        <v>61.073590037852291</v>
      </c>
      <c r="AV45" s="41">
        <f t="shared" si="14"/>
        <v>58.941282939163287</v>
      </c>
      <c r="AW45" s="41">
        <f t="shared" si="14"/>
        <v>58.324273508781637</v>
      </c>
      <c r="AX45" s="41">
        <f t="shared" si="14"/>
        <v>56.268691676615127</v>
      </c>
      <c r="AY45" s="54"/>
      <c r="AZ45" s="54"/>
      <c r="BA45" s="54"/>
      <c r="BB45" s="54"/>
      <c r="BC45" s="54"/>
      <c r="BD45" s="54"/>
      <c r="BE45" s="54"/>
      <c r="BF45" s="54"/>
      <c r="BG45" s="54"/>
    </row>
    <row r="46" spans="1:61" s="55" customForma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29" t="s">
        <v>157</v>
      </c>
      <c r="Z46" s="41"/>
      <c r="AA46" s="41">
        <f t="shared" ref="AA46:AX46" si="15">AA29/10^3</f>
        <v>63.788363125296605</v>
      </c>
      <c r="AB46" s="41">
        <f t="shared" si="15"/>
        <v>64.870115051805854</v>
      </c>
      <c r="AC46" s="41">
        <f t="shared" si="15"/>
        <v>64.806829365931321</v>
      </c>
      <c r="AD46" s="41">
        <f t="shared" si="15"/>
        <v>63.440100756284679</v>
      </c>
      <c r="AE46" s="41">
        <f t="shared" si="15"/>
        <v>64.925562647454569</v>
      </c>
      <c r="AF46" s="41">
        <f t="shared" si="15"/>
        <v>65.178238671075036</v>
      </c>
      <c r="AG46" s="41">
        <f t="shared" si="15"/>
        <v>65.665923986658925</v>
      </c>
      <c r="AH46" s="41">
        <f t="shared" si="15"/>
        <v>63.065049504458841</v>
      </c>
      <c r="AI46" s="41">
        <f t="shared" si="15"/>
        <v>57.263756218177932</v>
      </c>
      <c r="AJ46" s="41">
        <f t="shared" si="15"/>
        <v>57.467763283308905</v>
      </c>
      <c r="AK46" s="41">
        <f t="shared" si="15"/>
        <v>57.941627908633066</v>
      </c>
      <c r="AL46" s="41">
        <f t="shared" si="15"/>
        <v>56.515266445745439</v>
      </c>
      <c r="AM46" s="41">
        <f t="shared" si="15"/>
        <v>53.788629624539823</v>
      </c>
      <c r="AN46" s="41">
        <f t="shared" si="15"/>
        <v>53.024744282592778</v>
      </c>
      <c r="AO46" s="41">
        <f t="shared" si="15"/>
        <v>53.02939388932775</v>
      </c>
      <c r="AP46" s="41">
        <f t="shared" si="15"/>
        <v>54.072021003246526</v>
      </c>
      <c r="AQ46" s="41">
        <f t="shared" si="15"/>
        <v>54.268742841401298</v>
      </c>
      <c r="AR46" s="41">
        <f t="shared" si="15"/>
        <v>53.547756491777875</v>
      </c>
      <c r="AS46" s="41">
        <f t="shared" si="15"/>
        <v>49.361689495955225</v>
      </c>
      <c r="AT46" s="41">
        <f t="shared" si="15"/>
        <v>43.815709932783221</v>
      </c>
      <c r="AU46" s="41">
        <f t="shared" si="15"/>
        <v>44.962898327964517</v>
      </c>
      <c r="AV46" s="41">
        <f t="shared" si="15"/>
        <v>45.59741415091036</v>
      </c>
      <c r="AW46" s="41">
        <f t="shared" si="15"/>
        <v>45.187543667604892</v>
      </c>
      <c r="AX46" s="41">
        <f t="shared" si="15"/>
        <v>46.926489167883041</v>
      </c>
      <c r="AY46" s="54"/>
      <c r="AZ46" s="54"/>
      <c r="BA46" s="54"/>
      <c r="BB46" s="54"/>
      <c r="BC46" s="54"/>
      <c r="BD46" s="54"/>
      <c r="BE46" s="54"/>
      <c r="BF46" s="54"/>
      <c r="BG46" s="54"/>
    </row>
    <row r="47" spans="1:61" s="55" customForma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29" t="s">
        <v>38</v>
      </c>
      <c r="Z47" s="41"/>
      <c r="AA47" s="41">
        <f>AA30/10^3</f>
        <v>22.4602489541221</v>
      </c>
      <c r="AB47" s="41">
        <f>AB30/10^3</f>
        <v>22.789779258699916</v>
      </c>
      <c r="AC47" s="41">
        <f t="shared" ref="AC47:AP47" si="16">AC30/10^3</f>
        <v>24.203340001294396</v>
      </c>
      <c r="AD47" s="41">
        <f t="shared" si="16"/>
        <v>23.724289661010836</v>
      </c>
      <c r="AE47" s="41">
        <f t="shared" si="16"/>
        <v>26.905432519362808</v>
      </c>
      <c r="AF47" s="41">
        <f t="shared" si="16"/>
        <v>27.474005708784055</v>
      </c>
      <c r="AG47" s="41">
        <f t="shared" si="16"/>
        <v>28.185879177648136</v>
      </c>
      <c r="AH47" s="41">
        <f t="shared" si="16"/>
        <v>29.544358461396218</v>
      </c>
      <c r="AI47" s="41">
        <f t="shared" si="16"/>
        <v>29.913428918803099</v>
      </c>
      <c r="AJ47" s="41">
        <f t="shared" si="16"/>
        <v>29.986619780807175</v>
      </c>
      <c r="AK47" s="41">
        <f t="shared" si="16"/>
        <v>31.117697110134941</v>
      </c>
      <c r="AL47" s="41">
        <f t="shared" si="16"/>
        <v>30.900097365295508</v>
      </c>
      <c r="AM47" s="41">
        <f t="shared" si="16"/>
        <v>31.151211648970833</v>
      </c>
      <c r="AN47" s="41">
        <f t="shared" si="16"/>
        <v>31.907706386129146</v>
      </c>
      <c r="AO47" s="41">
        <f t="shared" si="16"/>
        <v>31.100085564819302</v>
      </c>
      <c r="AP47" s="41">
        <f t="shared" si="16"/>
        <v>30.114059780006514</v>
      </c>
      <c r="AQ47" s="41">
        <f t="shared" ref="AQ47:AX47" si="17">AQ30/10^3</f>
        <v>28.329809849460645</v>
      </c>
      <c r="AR47" s="41">
        <f t="shared" si="17"/>
        <v>28.888844844257989</v>
      </c>
      <c r="AS47" s="41">
        <f t="shared" si="17"/>
        <v>30.224570535075813</v>
      </c>
      <c r="AT47" s="41">
        <f t="shared" si="17"/>
        <v>26.448595773792732</v>
      </c>
      <c r="AU47" s="41">
        <f t="shared" si="17"/>
        <v>26.955263688509397</v>
      </c>
      <c r="AV47" s="41">
        <f t="shared" si="17"/>
        <v>26.775309367648429</v>
      </c>
      <c r="AW47" s="41">
        <f t="shared" si="17"/>
        <v>27.021497630444706</v>
      </c>
      <c r="AX47" s="41">
        <f t="shared" si="17"/>
        <v>27.424659433284223</v>
      </c>
      <c r="AY47" s="54"/>
      <c r="AZ47" s="54"/>
      <c r="BA47" s="54"/>
      <c r="BB47" s="54"/>
      <c r="BC47" s="54"/>
      <c r="BD47" s="54"/>
      <c r="BE47" s="54"/>
      <c r="BF47" s="54"/>
      <c r="BG47" s="54"/>
    </row>
    <row r="48" spans="1:61" s="55" customFormat="1" ht="14.4" thickBo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30" t="s">
        <v>191</v>
      </c>
      <c r="Z48" s="42"/>
      <c r="AA48" s="42">
        <f t="shared" ref="AA48:AW48" si="18">SUM(AA32)/10^3</f>
        <v>9.0237775683783958</v>
      </c>
      <c r="AB48" s="42">
        <f t="shared" si="18"/>
        <v>9.3115105293184453</v>
      </c>
      <c r="AC48" s="42">
        <f t="shared" si="18"/>
        <v>9.604933589123295</v>
      </c>
      <c r="AD48" s="42">
        <f t="shared" si="18"/>
        <v>9.9510087081070822</v>
      </c>
      <c r="AE48" s="42">
        <f t="shared" si="18"/>
        <v>10.020494002875443</v>
      </c>
      <c r="AF48" s="42">
        <f t="shared" si="18"/>
        <v>10.529567474101732</v>
      </c>
      <c r="AG48" s="42">
        <f t="shared" si="18"/>
        <v>10.769388393187223</v>
      </c>
      <c r="AH48" s="42">
        <f t="shared" si="18"/>
        <v>11.566312155737133</v>
      </c>
      <c r="AI48" s="42">
        <f t="shared" si="18"/>
        <v>11.640090393920282</v>
      </c>
      <c r="AJ48" s="42">
        <f t="shared" si="18"/>
        <v>12.063596406037393</v>
      </c>
      <c r="AK48" s="42">
        <f t="shared" si="18"/>
        <v>11.837616607828998</v>
      </c>
      <c r="AL48" s="42">
        <f t="shared" si="18"/>
        <v>11.970707843354154</v>
      </c>
      <c r="AM48" s="42">
        <f t="shared" si="18"/>
        <v>11.299037943727862</v>
      </c>
      <c r="AN48" s="42">
        <f t="shared" si="18"/>
        <v>11.048540584856791</v>
      </c>
      <c r="AO48" s="42">
        <f t="shared" si="18"/>
        <v>11.213529252193688</v>
      </c>
      <c r="AP48" s="42">
        <f t="shared" si="18"/>
        <v>9.9374782293534452</v>
      </c>
      <c r="AQ48" s="42">
        <f t="shared" si="18"/>
        <v>11.307207790533971</v>
      </c>
      <c r="AR48" s="42">
        <f t="shared" si="18"/>
        <v>11.779925364714348</v>
      </c>
      <c r="AS48" s="42">
        <f t="shared" si="18"/>
        <v>11.632627166682765</v>
      </c>
      <c r="AT48" s="42">
        <f t="shared" si="18"/>
        <v>11.391515879183498</v>
      </c>
      <c r="AU48" s="42">
        <f t="shared" si="18"/>
        <v>11.558043341953866</v>
      </c>
      <c r="AV48" s="42">
        <f t="shared" si="18"/>
        <v>10.799216098376649</v>
      </c>
      <c r="AW48" s="42">
        <f t="shared" si="18"/>
        <v>10.58661521703309</v>
      </c>
      <c r="AX48" s="42">
        <f>SUM(AX32)/10^3</f>
        <v>11.280221597567953</v>
      </c>
      <c r="AY48" s="56"/>
      <c r="AZ48" s="56"/>
      <c r="BA48" s="56"/>
      <c r="BB48" s="56"/>
      <c r="BC48" s="56"/>
      <c r="BD48" s="56"/>
      <c r="BE48" s="56"/>
      <c r="BF48" s="56"/>
      <c r="BG48" s="56"/>
    </row>
    <row r="49" spans="1:59" s="55" customFormat="1" ht="14.4" thickTop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31" t="s">
        <v>36</v>
      </c>
      <c r="Z49" s="43"/>
      <c r="AA49" s="43">
        <f t="shared" ref="AA49:AQ49" si="19">SUM(AA41:AA48)</f>
        <v>1154.4161260179033</v>
      </c>
      <c r="AB49" s="43">
        <f>SUM(AB41:AB48)</f>
        <v>1163.5994555941318</v>
      </c>
      <c r="AC49" s="43">
        <f t="shared" si="19"/>
        <v>1172.3000020572404</v>
      </c>
      <c r="AD49" s="43">
        <f t="shared" si="19"/>
        <v>1164.6752244185152</v>
      </c>
      <c r="AE49" s="43">
        <f t="shared" si="19"/>
        <v>1224.8013986612523</v>
      </c>
      <c r="AF49" s="43">
        <f t="shared" si="19"/>
        <v>1238.4483307834275</v>
      </c>
      <c r="AG49" s="43">
        <f t="shared" si="19"/>
        <v>1251.7446528058347</v>
      </c>
      <c r="AH49" s="43">
        <f t="shared" si="19"/>
        <v>1247.5472893156962</v>
      </c>
      <c r="AI49" s="43">
        <f t="shared" si="19"/>
        <v>1211.8819275338462</v>
      </c>
      <c r="AJ49" s="43">
        <f t="shared" si="19"/>
        <v>1247.4414457820938</v>
      </c>
      <c r="AK49" s="43">
        <f t="shared" si="19"/>
        <v>1267.7988897144278</v>
      </c>
      <c r="AL49" s="43">
        <f t="shared" si="19"/>
        <v>1252.6032396442351</v>
      </c>
      <c r="AM49" s="43">
        <f t="shared" si="19"/>
        <v>1289.1108563330749</v>
      </c>
      <c r="AN49" s="43">
        <f t="shared" si="19"/>
        <v>1294.0565309027788</v>
      </c>
      <c r="AO49" s="43">
        <f t="shared" si="19"/>
        <v>1293.7639694386367</v>
      </c>
      <c r="AP49" s="43">
        <f t="shared" si="19"/>
        <v>1296.6967723736605</v>
      </c>
      <c r="AQ49" s="43">
        <f t="shared" si="19"/>
        <v>1279.0152508433318</v>
      </c>
      <c r="AR49" s="43">
        <f t="shared" ref="AR49:AW49" si="20">SUM(AR41:AR48)</f>
        <v>1312.7129208014007</v>
      </c>
      <c r="AS49" s="43">
        <f t="shared" si="20"/>
        <v>1229.6602944483589</v>
      </c>
      <c r="AT49" s="43">
        <f t="shared" si="20"/>
        <v>1156.8968647289209</v>
      </c>
      <c r="AU49" s="43">
        <f t="shared" si="20"/>
        <v>1206.9461509326511</v>
      </c>
      <c r="AV49" s="43">
        <f t="shared" si="20"/>
        <v>1256.2979222202155</v>
      </c>
      <c r="AW49" s="43">
        <f t="shared" si="20"/>
        <v>1290.5882532188905</v>
      </c>
      <c r="AX49" s="43">
        <f>SUM(AX41:AX48)</f>
        <v>1309.92092874891</v>
      </c>
      <c r="AY49" s="57"/>
      <c r="AZ49" s="57"/>
      <c r="BA49" s="57"/>
      <c r="BB49" s="57"/>
      <c r="BC49" s="57"/>
      <c r="BD49" s="57"/>
      <c r="BE49" s="57"/>
      <c r="BF49" s="57"/>
      <c r="BG49" s="57"/>
    </row>
    <row r="50" spans="1:59">
      <c r="Z50" s="105"/>
      <c r="AA50" s="105"/>
    </row>
    <row r="51" spans="1:59">
      <c r="Y51" s="302" t="s">
        <v>152</v>
      </c>
    </row>
    <row r="52" spans="1:59">
      <c r="Y52" s="245" t="s">
        <v>24</v>
      </c>
      <c r="Z52" s="233">
        <v>1990</v>
      </c>
      <c r="AA52" s="232">
        <v>1990</v>
      </c>
      <c r="AB52" s="232">
        <f t="shared" ref="AB52:BE52" si="21">AA52+1</f>
        <v>1991</v>
      </c>
      <c r="AC52" s="232">
        <f t="shared" si="21"/>
        <v>1992</v>
      </c>
      <c r="AD52" s="232">
        <f t="shared" si="21"/>
        <v>1993</v>
      </c>
      <c r="AE52" s="232">
        <f t="shared" si="21"/>
        <v>1994</v>
      </c>
      <c r="AF52" s="232">
        <f t="shared" si="21"/>
        <v>1995</v>
      </c>
      <c r="AG52" s="232">
        <f t="shared" si="21"/>
        <v>1996</v>
      </c>
      <c r="AH52" s="232">
        <f t="shared" si="21"/>
        <v>1997</v>
      </c>
      <c r="AI52" s="232">
        <f t="shared" si="21"/>
        <v>1998</v>
      </c>
      <c r="AJ52" s="232">
        <f t="shared" si="21"/>
        <v>1999</v>
      </c>
      <c r="AK52" s="232">
        <f t="shared" si="21"/>
        <v>2000</v>
      </c>
      <c r="AL52" s="232">
        <f t="shared" si="21"/>
        <v>2001</v>
      </c>
      <c r="AM52" s="232">
        <f t="shared" si="21"/>
        <v>2002</v>
      </c>
      <c r="AN52" s="232">
        <f t="shared" si="21"/>
        <v>2003</v>
      </c>
      <c r="AO52" s="232">
        <f t="shared" si="21"/>
        <v>2004</v>
      </c>
      <c r="AP52" s="232">
        <f t="shared" si="21"/>
        <v>2005</v>
      </c>
      <c r="AQ52" s="232">
        <f t="shared" si="21"/>
        <v>2006</v>
      </c>
      <c r="AR52" s="232">
        <f t="shared" si="21"/>
        <v>2007</v>
      </c>
      <c r="AS52" s="233">
        <v>2008</v>
      </c>
      <c r="AT52" s="233">
        <v>2009</v>
      </c>
      <c r="AU52" s="233">
        <v>2010</v>
      </c>
      <c r="AV52" s="233">
        <v>2011</v>
      </c>
      <c r="AW52" s="233">
        <v>2012</v>
      </c>
      <c r="AX52" s="233">
        <v>2013</v>
      </c>
      <c r="AY52" s="232">
        <f t="shared" si="21"/>
        <v>2014</v>
      </c>
      <c r="AZ52" s="232">
        <f t="shared" si="21"/>
        <v>2015</v>
      </c>
      <c r="BA52" s="232">
        <f t="shared" si="21"/>
        <v>2016</v>
      </c>
      <c r="BB52" s="232">
        <f t="shared" si="21"/>
        <v>2017</v>
      </c>
      <c r="BC52" s="232">
        <f t="shared" si="21"/>
        <v>2018</v>
      </c>
      <c r="BD52" s="232">
        <f t="shared" si="21"/>
        <v>2019</v>
      </c>
      <c r="BE52" s="232">
        <f t="shared" si="21"/>
        <v>2020</v>
      </c>
      <c r="BF52" s="247" t="s">
        <v>25</v>
      </c>
      <c r="BG52" s="40" t="s">
        <v>26</v>
      </c>
    </row>
    <row r="53" spans="1:59" s="55" customForma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29" t="s">
        <v>27</v>
      </c>
      <c r="Z53" s="367">
        <f>AA41</f>
        <v>317.76047818417862</v>
      </c>
      <c r="AA53" s="45">
        <f t="shared" ref="AA53:AA61" si="22">AA41/$Z53-1</f>
        <v>0</v>
      </c>
      <c r="AB53" s="45">
        <f t="shared" ref="AB53:AX61" si="23">AB41/$Z53-1</f>
        <v>8.0041373174364328E-3</v>
      </c>
      <c r="AC53" s="45">
        <f t="shared" si="23"/>
        <v>2.9139948969086449E-2</v>
      </c>
      <c r="AD53" s="45">
        <f t="shared" si="23"/>
        <v>-2.7697651100739962E-2</v>
      </c>
      <c r="AE53" s="45">
        <f t="shared" si="23"/>
        <v>0.10031721690570006</v>
      </c>
      <c r="AF53" s="45">
        <f t="shared" si="23"/>
        <v>6.3277879105779533E-2</v>
      </c>
      <c r="AG53" s="45">
        <f t="shared" si="23"/>
        <v>6.2910804663317332E-2</v>
      </c>
      <c r="AH53" s="45">
        <f t="shared" si="23"/>
        <v>5.1902112176792858E-2</v>
      </c>
      <c r="AI53" s="45">
        <f t="shared" si="23"/>
        <v>1.9826374472685204E-2</v>
      </c>
      <c r="AJ53" s="45">
        <f t="shared" si="23"/>
        <v>7.4193537998401782E-2</v>
      </c>
      <c r="AK53" s="45">
        <f t="shared" si="23"/>
        <v>9.6687761903085256E-2</v>
      </c>
      <c r="AL53" s="45">
        <f t="shared" si="23"/>
        <v>7.0651385155143354E-2</v>
      </c>
      <c r="AM53" s="45">
        <f t="shared" si="23"/>
        <v>0.16877580013565696</v>
      </c>
      <c r="AN53" s="45">
        <f t="shared" si="23"/>
        <v>0.21226014436991703</v>
      </c>
      <c r="AO53" s="45">
        <f t="shared" si="23"/>
        <v>0.2013280529303636</v>
      </c>
      <c r="AP53" s="45">
        <f t="shared" si="23"/>
        <v>0.25197491205946432</v>
      </c>
      <c r="AQ53" s="45">
        <f t="shared" si="23"/>
        <v>0.21872446184030547</v>
      </c>
      <c r="AR53" s="45">
        <f t="shared" si="23"/>
        <v>0.38546776045862763</v>
      </c>
      <c r="AS53" s="45">
        <f t="shared" si="23"/>
        <v>0.30085333007457349</v>
      </c>
      <c r="AT53" s="45">
        <f t="shared" si="23"/>
        <v>0.19238407531922452</v>
      </c>
      <c r="AU53" s="45">
        <f t="shared" si="23"/>
        <v>0.25626769474330136</v>
      </c>
      <c r="AV53" s="45">
        <f t="shared" si="23"/>
        <v>0.44910699516260899</v>
      </c>
      <c r="AW53" s="45">
        <f t="shared" si="23"/>
        <v>0.58485545980064391</v>
      </c>
      <c r="AX53" s="45">
        <f t="shared" si="23"/>
        <v>0.59810238163082063</v>
      </c>
      <c r="AY53" s="54"/>
      <c r="AZ53" s="54"/>
      <c r="BA53" s="54"/>
      <c r="BB53" s="54"/>
      <c r="BC53" s="54"/>
      <c r="BD53" s="54"/>
      <c r="BE53" s="54"/>
      <c r="BF53" s="54"/>
      <c r="BG53" s="54"/>
    </row>
    <row r="54" spans="1:59" s="55" customForma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29" t="s">
        <v>28</v>
      </c>
      <c r="Z54" s="367">
        <f t="shared" ref="Z54:Z61" si="24">AA42</f>
        <v>390.06802964779433</v>
      </c>
      <c r="AA54" s="45">
        <f t="shared" si="22"/>
        <v>0</v>
      </c>
      <c r="AB54" s="45">
        <f t="shared" ref="AB54:AP54" si="25">AB42/$Z54-1</f>
        <v>-1.0472475205102305E-2</v>
      </c>
      <c r="AC54" s="45">
        <f t="shared" si="25"/>
        <v>-3.2997203407675313E-2</v>
      </c>
      <c r="AD54" s="45">
        <f t="shared" si="25"/>
        <v>-3.7575501088403351E-2</v>
      </c>
      <c r="AE54" s="45">
        <f t="shared" si="25"/>
        <v>-1.9358979473664495E-2</v>
      </c>
      <c r="AF54" s="45">
        <f t="shared" si="25"/>
        <v>-8.780865940105409E-3</v>
      </c>
      <c r="AG54" s="45">
        <f t="shared" si="25"/>
        <v>1.4289858958942192E-2</v>
      </c>
      <c r="AH54" s="45">
        <f t="shared" si="25"/>
        <v>1.7377671956631646E-2</v>
      </c>
      <c r="AI54" s="45">
        <f t="shared" si="25"/>
        <v>-4.3548359884084564E-2</v>
      </c>
      <c r="AJ54" s="45">
        <f t="shared" si="25"/>
        <v>-2.7087591606049344E-2</v>
      </c>
      <c r="AK54" s="45">
        <f t="shared" si="25"/>
        <v>-2.9094416818001845E-3</v>
      </c>
      <c r="AL54" s="45">
        <f t="shared" si="25"/>
        <v>-3.1642719925653706E-2</v>
      </c>
      <c r="AM54" s="45">
        <f t="shared" si="25"/>
        <v>-1.5529368715725078E-2</v>
      </c>
      <c r="AN54" s="45">
        <f t="shared" si="25"/>
        <v>-1.7959232455868612E-2</v>
      </c>
      <c r="AO54" s="45">
        <f t="shared" si="25"/>
        <v>-5.36196314440196E-3</v>
      </c>
      <c r="AP54" s="45">
        <f t="shared" si="25"/>
        <v>-2.7158327472939225E-2</v>
      </c>
      <c r="AQ54" s="45">
        <f t="shared" si="23"/>
        <v>-2.6090379826866461E-2</v>
      </c>
      <c r="AR54" s="45">
        <f t="shared" si="23"/>
        <v>-3.8379637861194693E-2</v>
      </c>
      <c r="AS54" s="45">
        <f t="shared" si="23"/>
        <v>-0.13039984334268695</v>
      </c>
      <c r="AT54" s="45">
        <f t="shared" si="23"/>
        <v>-0.17301103025269338</v>
      </c>
      <c r="AU54" s="45">
        <f t="shared" si="23"/>
        <v>-0.11343673961503076</v>
      </c>
      <c r="AV54" s="45">
        <f t="shared" si="23"/>
        <v>-0.13332203279362587</v>
      </c>
      <c r="AW54" s="45">
        <f t="shared" si="23"/>
        <v>-0.13572623646664994</v>
      </c>
      <c r="AX54" s="45">
        <f t="shared" si="23"/>
        <v>-0.10014787318654506</v>
      </c>
      <c r="AY54" s="54"/>
      <c r="AZ54" s="54"/>
      <c r="BA54" s="54"/>
      <c r="BB54" s="54"/>
      <c r="BC54" s="54"/>
      <c r="BD54" s="54"/>
      <c r="BE54" s="54"/>
      <c r="BF54" s="54"/>
      <c r="BG54" s="54"/>
    </row>
    <row r="55" spans="1:59" s="55" customForma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29" t="s">
        <v>29</v>
      </c>
      <c r="Z55" s="367">
        <f t="shared" si="24"/>
        <v>211.05680938490653</v>
      </c>
      <c r="AA55" s="45">
        <f t="shared" si="22"/>
        <v>0</v>
      </c>
      <c r="AB55" s="45">
        <f t="shared" si="23"/>
        <v>5.4076152383034648E-2</v>
      </c>
      <c r="AC55" s="45">
        <f t="shared" si="23"/>
        <v>7.489301040625751E-2</v>
      </c>
      <c r="AD55" s="45">
        <f t="shared" si="23"/>
        <v>9.7961929782790724E-2</v>
      </c>
      <c r="AE55" s="45">
        <f t="shared" si="23"/>
        <v>0.15460403149261537</v>
      </c>
      <c r="AF55" s="45">
        <f t="shared" si="23"/>
        <v>0.19008982264371244</v>
      </c>
      <c r="AG55" s="45">
        <f t="shared" si="23"/>
        <v>0.21656894818555461</v>
      </c>
      <c r="AH55" s="45">
        <f t="shared" si="23"/>
        <v>0.22599367674894522</v>
      </c>
      <c r="AI55" s="45">
        <f t="shared" si="23"/>
        <v>0.22187330140423089</v>
      </c>
      <c r="AJ55" s="45">
        <f t="shared" si="23"/>
        <v>0.23218472646433819</v>
      </c>
      <c r="AK55" s="45">
        <f t="shared" si="23"/>
        <v>0.22781272276466513</v>
      </c>
      <c r="AL55" s="45">
        <f t="shared" si="23"/>
        <v>0.23764705801451136</v>
      </c>
      <c r="AM55" s="45">
        <f t="shared" si="23"/>
        <v>0.21107946040810055</v>
      </c>
      <c r="AN55" s="45">
        <f t="shared" si="23"/>
        <v>0.19923431288500471</v>
      </c>
      <c r="AO55" s="45">
        <f t="shared" si="23"/>
        <v>0.19677111825744298</v>
      </c>
      <c r="AP55" s="45">
        <f t="shared" si="23"/>
        <v>0.17130502309368234</v>
      </c>
      <c r="AQ55" s="45">
        <f t="shared" si="23"/>
        <v>0.15540163501467075</v>
      </c>
      <c r="AR55" s="45">
        <f t="shared" si="23"/>
        <v>0.12796854206088581</v>
      </c>
      <c r="AS55" s="45">
        <f t="shared" si="23"/>
        <v>8.1932108748421495E-2</v>
      </c>
      <c r="AT55" s="45">
        <f t="shared" si="23"/>
        <v>5.6791449284272488E-2</v>
      </c>
      <c r="AU55" s="45">
        <f t="shared" si="23"/>
        <v>6.8468537586594103E-2</v>
      </c>
      <c r="AV55" s="45">
        <f t="shared" si="23"/>
        <v>4.9760575600505508E-2</v>
      </c>
      <c r="AW55" s="45">
        <f t="shared" si="23"/>
        <v>2.9621176620993062E-2</v>
      </c>
      <c r="AX55" s="45">
        <f t="shared" si="23"/>
        <v>9.2706817927867835E-3</v>
      </c>
      <c r="AY55" s="54"/>
      <c r="AZ55" s="54"/>
      <c r="BA55" s="54"/>
      <c r="BB55" s="54"/>
      <c r="BC55" s="54"/>
      <c r="BD55" s="54"/>
      <c r="BE55" s="54"/>
      <c r="BF55" s="54"/>
      <c r="BG55" s="54"/>
    </row>
    <row r="56" spans="1:59" s="55" customForma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29" t="s">
        <v>53</v>
      </c>
      <c r="Z56" s="367">
        <f t="shared" si="24"/>
        <v>83.59012477784465</v>
      </c>
      <c r="AA56" s="45">
        <f t="shared" si="22"/>
        <v>0</v>
      </c>
      <c r="AB56" s="45">
        <f t="shared" si="23"/>
        <v>-3.4695738269279297E-2</v>
      </c>
      <c r="AC56" s="45">
        <f t="shared" si="23"/>
        <v>-1.8190457018311568E-2</v>
      </c>
      <c r="AD56" s="45">
        <f t="shared" si="23"/>
        <v>3.505665859892404E-2</v>
      </c>
      <c r="AE56" s="45">
        <f t="shared" si="23"/>
        <v>2.1902431919896825E-2</v>
      </c>
      <c r="AF56" s="45">
        <f t="shared" si="23"/>
        <v>0.11567028482196484</v>
      </c>
      <c r="AG56" s="45">
        <f t="shared" si="23"/>
        <v>8.7066512983204891E-2</v>
      </c>
      <c r="AH56" s="45">
        <f t="shared" si="23"/>
        <v>5.9175031224621977E-2</v>
      </c>
      <c r="AI56" s="45">
        <f t="shared" si="23"/>
        <v>0.11805874536463401</v>
      </c>
      <c r="AJ56" s="45">
        <f t="shared" si="23"/>
        <v>0.20224912608484291</v>
      </c>
      <c r="AK56" s="45">
        <f t="shared" si="23"/>
        <v>0.21292146917311516</v>
      </c>
      <c r="AL56" s="45">
        <f t="shared" si="23"/>
        <v>0.29796784652742869</v>
      </c>
      <c r="AM56" s="45">
        <f t="shared" si="23"/>
        <v>0.36081333190360931</v>
      </c>
      <c r="AN56" s="45">
        <f t="shared" si="23"/>
        <v>0.33525925825369085</v>
      </c>
      <c r="AO56" s="45">
        <f t="shared" si="23"/>
        <v>0.33717324056509024</v>
      </c>
      <c r="AP56" s="45">
        <f t="shared" si="23"/>
        <v>0.32164007415495699</v>
      </c>
      <c r="AQ56" s="45">
        <f t="shared" si="23"/>
        <v>0.32353636512349215</v>
      </c>
      <c r="AR56" s="45">
        <f t="shared" si="23"/>
        <v>0.22617624942278858</v>
      </c>
      <c r="AS56" s="45">
        <f t="shared" si="23"/>
        <v>0.17844201099878343</v>
      </c>
      <c r="AT56" s="45">
        <f t="shared" si="23"/>
        <v>0.11175776275996752</v>
      </c>
      <c r="AU56" s="45">
        <f t="shared" si="23"/>
        <v>9.9132077669569441E-2</v>
      </c>
      <c r="AV56" s="45">
        <f t="shared" si="23"/>
        <v>0.12565070909542908</v>
      </c>
      <c r="AW56" s="45">
        <f t="shared" si="23"/>
        <v>9.3786739144844145E-2</v>
      </c>
      <c r="AX56" s="45">
        <f t="shared" si="23"/>
        <v>0.1507351397010217</v>
      </c>
      <c r="AY56" s="54"/>
      <c r="AZ56" s="54"/>
      <c r="BA56" s="54"/>
      <c r="BB56" s="54"/>
      <c r="BC56" s="54"/>
      <c r="BD56" s="54"/>
      <c r="BE56" s="54"/>
      <c r="BF56" s="54"/>
      <c r="BG56" s="54"/>
    </row>
    <row r="57" spans="1:59" s="55" customForma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29" t="s">
        <v>37</v>
      </c>
      <c r="Z57" s="367">
        <f t="shared" si="24"/>
        <v>56.668294375381997</v>
      </c>
      <c r="AA57" s="45">
        <f t="shared" si="22"/>
        <v>0</v>
      </c>
      <c r="AB57" s="45">
        <f t="shared" si="23"/>
        <v>9.0522321629429303E-3</v>
      </c>
      <c r="AC57" s="45">
        <f t="shared" si="23"/>
        <v>6.8233136751266521E-2</v>
      </c>
      <c r="AD57" s="45">
        <f t="shared" si="23"/>
        <v>0.14590851440568353</v>
      </c>
      <c r="AE57" s="45">
        <f t="shared" si="23"/>
        <v>8.8578361498376168E-2</v>
      </c>
      <c r="AF57" s="45">
        <f t="shared" si="23"/>
        <v>0.1703256399966302</v>
      </c>
      <c r="AG57" s="45">
        <f t="shared" si="23"/>
        <v>0.16638737024309425</v>
      </c>
      <c r="AH57" s="45">
        <f t="shared" si="23"/>
        <v>0.14669518594084163</v>
      </c>
      <c r="AI57" s="45">
        <f t="shared" si="23"/>
        <v>0.13960688393925502</v>
      </c>
      <c r="AJ57" s="45">
        <f t="shared" si="23"/>
        <v>0.17399080354415464</v>
      </c>
      <c r="AK57" s="45">
        <f t="shared" si="23"/>
        <v>0.21687583860499715</v>
      </c>
      <c r="AL57" s="45">
        <f t="shared" si="23"/>
        <v>0.15708656675502097</v>
      </c>
      <c r="AM57" s="45">
        <f t="shared" si="23"/>
        <v>0.20196978391044951</v>
      </c>
      <c r="AN57" s="45">
        <f t="shared" si="23"/>
        <v>0.14849783618179302</v>
      </c>
      <c r="AO57" s="45">
        <f t="shared" si="23"/>
        <v>0.13553290822465547</v>
      </c>
      <c r="AP57" s="45">
        <f t="shared" si="23"/>
        <v>0.19260114165758324</v>
      </c>
      <c r="AQ57" s="45">
        <f t="shared" si="23"/>
        <v>0.11995718493729268</v>
      </c>
      <c r="AR57" s="45">
        <f t="shared" si="23"/>
        <v>0.10450595923117612</v>
      </c>
      <c r="AS57" s="45">
        <f t="shared" si="23"/>
        <v>4.1555219089300044E-2</v>
      </c>
      <c r="AT57" s="45">
        <f t="shared" si="23"/>
        <v>1.9821582327469889E-2</v>
      </c>
      <c r="AU57" s="45">
        <f t="shared" si="23"/>
        <v>7.7738278715232534E-2</v>
      </c>
      <c r="AV57" s="45">
        <f t="shared" si="23"/>
        <v>4.0110410747931979E-2</v>
      </c>
      <c r="AW57" s="45">
        <f t="shared" si="23"/>
        <v>2.9222321787737426E-2</v>
      </c>
      <c r="AX57" s="45">
        <f t="shared" si="23"/>
        <v>-7.051609778826684E-3</v>
      </c>
      <c r="AY57" s="54"/>
      <c r="AZ57" s="54"/>
      <c r="BA57" s="54"/>
      <c r="BB57" s="54"/>
      <c r="BC57" s="54"/>
      <c r="BD57" s="54"/>
      <c r="BE57" s="54"/>
      <c r="BF57" s="54"/>
      <c r="BG57" s="54"/>
    </row>
    <row r="58" spans="1:59" s="55" customForma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29" t="s">
        <v>157</v>
      </c>
      <c r="Z58" s="367">
        <f t="shared" si="24"/>
        <v>63.788363125296605</v>
      </c>
      <c r="AA58" s="45">
        <f t="shared" si="22"/>
        <v>0</v>
      </c>
      <c r="AB58" s="45">
        <f>AB46/$Z58-1</f>
        <v>1.6958452506210531E-2</v>
      </c>
      <c r="AC58" s="45">
        <f t="shared" si="23"/>
        <v>1.5966332897337177E-2</v>
      </c>
      <c r="AD58" s="45">
        <f t="shared" si="23"/>
        <v>-5.4596536413366037E-3</v>
      </c>
      <c r="AE58" s="45">
        <f t="shared" si="23"/>
        <v>1.7827695624109685E-2</v>
      </c>
      <c r="AF58" s="45">
        <f t="shared" si="23"/>
        <v>2.1788857366481729E-2</v>
      </c>
      <c r="AG58" s="45">
        <f t="shared" si="23"/>
        <v>2.9434222315350977E-2</v>
      </c>
      <c r="AH58" s="45">
        <f t="shared" si="23"/>
        <v>-1.1339272328041883E-2</v>
      </c>
      <c r="AI58" s="45">
        <f t="shared" si="23"/>
        <v>-0.10228522237359627</v>
      </c>
      <c r="AJ58" s="45">
        <f t="shared" si="23"/>
        <v>-9.9087036134983264E-2</v>
      </c>
      <c r="AK58" s="45">
        <f t="shared" si="23"/>
        <v>-9.1658335944113545E-2</v>
      </c>
      <c r="AL58" s="45">
        <f t="shared" si="23"/>
        <v>-0.11401917721677468</v>
      </c>
      <c r="AM58" s="45">
        <f t="shared" si="23"/>
        <v>-0.15676422800056422</v>
      </c>
      <c r="AN58" s="45">
        <f t="shared" si="23"/>
        <v>-0.16873953673276321</v>
      </c>
      <c r="AO58" s="45">
        <f t="shared" si="23"/>
        <v>-0.16866664558918842</v>
      </c>
      <c r="AP58" s="45">
        <f t="shared" si="23"/>
        <v>-0.15232154653294216</v>
      </c>
      <c r="AQ58" s="45">
        <f t="shared" si="23"/>
        <v>-0.14923756963627277</v>
      </c>
      <c r="AR58" s="45">
        <f t="shared" si="23"/>
        <v>-0.16054035770448549</v>
      </c>
      <c r="AS58" s="45">
        <f t="shared" si="23"/>
        <v>-0.22616466268312474</v>
      </c>
      <c r="AT58" s="45">
        <f t="shared" si="23"/>
        <v>-0.31310810019191126</v>
      </c>
      <c r="AU58" s="45">
        <f t="shared" si="23"/>
        <v>-0.29512381059777437</v>
      </c>
      <c r="AV58" s="45">
        <f t="shared" si="23"/>
        <v>-0.28517660719173155</v>
      </c>
      <c r="AW58" s="45">
        <f t="shared" si="23"/>
        <v>-0.29160208141969346</v>
      </c>
      <c r="AX58" s="45">
        <f t="shared" si="23"/>
        <v>-0.26434091002292293</v>
      </c>
      <c r="AY58" s="54"/>
      <c r="AZ58" s="54"/>
      <c r="BA58" s="54"/>
      <c r="BB58" s="54"/>
      <c r="BC58" s="54"/>
      <c r="BD58" s="54"/>
      <c r="BE58" s="54"/>
      <c r="BF58" s="54"/>
      <c r="BG58" s="54"/>
    </row>
    <row r="59" spans="1:59" s="55" customForma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29" t="s">
        <v>38</v>
      </c>
      <c r="Z59" s="367">
        <f t="shared" si="24"/>
        <v>22.4602489541221</v>
      </c>
      <c r="AA59" s="45">
        <f t="shared" si="22"/>
        <v>0</v>
      </c>
      <c r="AB59" s="45">
        <f t="shared" si="23"/>
        <v>1.4671712021132155E-2</v>
      </c>
      <c r="AC59" s="45">
        <f t="shared" si="23"/>
        <v>7.7607823970819778E-2</v>
      </c>
      <c r="AD59" s="45">
        <f t="shared" si="23"/>
        <v>5.6279015850211556E-2</v>
      </c>
      <c r="AE59" s="45">
        <f t="shared" si="23"/>
        <v>0.19791337016435384</v>
      </c>
      <c r="AF59" s="45">
        <f t="shared" si="23"/>
        <v>0.22322801340729526</v>
      </c>
      <c r="AG59" s="45">
        <f t="shared" si="23"/>
        <v>0.2549228298947781</v>
      </c>
      <c r="AH59" s="45">
        <f t="shared" si="23"/>
        <v>0.31540654432389892</v>
      </c>
      <c r="AI59" s="45">
        <f t="shared" si="23"/>
        <v>0.33183870668152715</v>
      </c>
      <c r="AJ59" s="45">
        <f t="shared" si="23"/>
        <v>0.33509739104222036</v>
      </c>
      <c r="AK59" s="45">
        <f t="shared" si="23"/>
        <v>0.38545646460539129</v>
      </c>
      <c r="AL59" s="45">
        <f t="shared" si="23"/>
        <v>0.37576824853601876</v>
      </c>
      <c r="AM59" s="45">
        <f t="shared" si="23"/>
        <v>0.38694863590341866</v>
      </c>
      <c r="AN59" s="45">
        <f t="shared" si="23"/>
        <v>0.42063012975967773</v>
      </c>
      <c r="AO59" s="45">
        <f t="shared" si="23"/>
        <v>0.38467234394174166</v>
      </c>
      <c r="AP59" s="45">
        <f t="shared" si="23"/>
        <v>0.34077141538004718</v>
      </c>
      <c r="AQ59" s="45">
        <f t="shared" si="23"/>
        <v>0.26133107016435408</v>
      </c>
      <c r="AR59" s="45">
        <f t="shared" si="23"/>
        <v>0.28622104337610454</v>
      </c>
      <c r="AS59" s="45">
        <f t="shared" si="23"/>
        <v>0.34569169722086879</v>
      </c>
      <c r="AT59" s="45">
        <f t="shared" si="23"/>
        <v>0.17757358023133829</v>
      </c>
      <c r="AU59" s="45">
        <f t="shared" si="23"/>
        <v>0.20013200849059753</v>
      </c>
      <c r="AV59" s="45">
        <f t="shared" si="23"/>
        <v>0.19211988354805798</v>
      </c>
      <c r="AW59" s="45">
        <f t="shared" si="23"/>
        <v>0.20308094917556496</v>
      </c>
      <c r="AX59" s="45">
        <f t="shared" si="23"/>
        <v>0.22103096405131395</v>
      </c>
      <c r="AY59" s="54"/>
      <c r="AZ59" s="54"/>
      <c r="BA59" s="54"/>
      <c r="BB59" s="54"/>
      <c r="BC59" s="54"/>
      <c r="BD59" s="54"/>
      <c r="BE59" s="54"/>
      <c r="BF59" s="54"/>
      <c r="BG59" s="54"/>
    </row>
    <row r="60" spans="1:59" s="55" customFormat="1" ht="14.4" thickBo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30" t="s">
        <v>191</v>
      </c>
      <c r="Z60" s="368">
        <f t="shared" si="24"/>
        <v>9.0237775683783958</v>
      </c>
      <c r="AA60" s="46">
        <f>AA48/$Z60-1</f>
        <v>0</v>
      </c>
      <c r="AB60" s="46">
        <f t="shared" si="23"/>
        <v>3.1886087479409797E-2</v>
      </c>
      <c r="AC60" s="46">
        <f t="shared" si="23"/>
        <v>6.4402742237509969E-2</v>
      </c>
      <c r="AD60" s="46">
        <f t="shared" si="23"/>
        <v>0.10275421049582811</v>
      </c>
      <c r="AE60" s="46">
        <f t="shared" si="23"/>
        <v>0.11045445512639795</v>
      </c>
      <c r="AF60" s="46">
        <f t="shared" si="23"/>
        <v>0.16686912928793873</v>
      </c>
      <c r="AG60" s="46">
        <f t="shared" si="23"/>
        <v>0.19344568409198049</v>
      </c>
      <c r="AH60" s="46">
        <f t="shared" si="23"/>
        <v>0.2817594480906116</v>
      </c>
      <c r="AI60" s="46">
        <f t="shared" si="23"/>
        <v>0.2899354295600225</v>
      </c>
      <c r="AJ60" s="46">
        <f t="shared" si="23"/>
        <v>0.33686766042541794</v>
      </c>
      <c r="AK60" s="46">
        <f t="shared" si="23"/>
        <v>0.31182495558301526</v>
      </c>
      <c r="AL60" s="46">
        <f t="shared" si="23"/>
        <v>0.32657390462532554</v>
      </c>
      <c r="AM60" s="46">
        <f t="shared" si="23"/>
        <v>0.25214056509133775</v>
      </c>
      <c r="AN60" s="46">
        <f>AN48/$Z60-1</f>
        <v>0.22438086501308252</v>
      </c>
      <c r="AO60" s="46">
        <f t="shared" si="23"/>
        <v>0.2426646343199701</v>
      </c>
      <c r="AP60" s="46">
        <f t="shared" si="23"/>
        <v>0.10125478537690125</v>
      </c>
      <c r="AQ60" s="46">
        <f t="shared" si="23"/>
        <v>0.25304593390658181</v>
      </c>
      <c r="AR60" s="46">
        <f t="shared" si="23"/>
        <v>0.30543170811237563</v>
      </c>
      <c r="AS60" s="46">
        <f t="shared" si="23"/>
        <v>0.28910836714841448</v>
      </c>
      <c r="AT60" s="46">
        <f t="shared" si="23"/>
        <v>0.26238881586601348</v>
      </c>
      <c r="AU60" s="46">
        <f t="shared" si="23"/>
        <v>0.28084311191979938</v>
      </c>
      <c r="AV60" s="46">
        <f t="shared" si="23"/>
        <v>0.19675114069963784</v>
      </c>
      <c r="AW60" s="46">
        <f t="shared" si="23"/>
        <v>0.17319106514008875</v>
      </c>
      <c r="AX60" s="46">
        <f t="shared" si="23"/>
        <v>0.25005536895066083</v>
      </c>
      <c r="AY60" s="56"/>
      <c r="AZ60" s="56"/>
      <c r="BA60" s="56"/>
      <c r="BB60" s="56"/>
      <c r="BC60" s="56"/>
      <c r="BD60" s="56"/>
      <c r="BE60" s="56"/>
      <c r="BF60" s="56"/>
      <c r="BG60" s="56"/>
    </row>
    <row r="61" spans="1:59" s="55" customFormat="1" ht="14.4" thickTop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31" t="s">
        <v>36</v>
      </c>
      <c r="Z61" s="369">
        <f t="shared" si="24"/>
        <v>1154.4161260179033</v>
      </c>
      <c r="AA61" s="47">
        <f t="shared" si="22"/>
        <v>0</v>
      </c>
      <c r="AB61" s="47">
        <f t="shared" si="23"/>
        <v>7.954956076285935E-3</v>
      </c>
      <c r="AC61" s="47">
        <f t="shared" si="23"/>
        <v>1.5491706704606312E-2</v>
      </c>
      <c r="AD61" s="47">
        <f t="shared" si="23"/>
        <v>8.8868287347996233E-3</v>
      </c>
      <c r="AE61" s="47">
        <f t="shared" si="23"/>
        <v>6.0970451691574334E-2</v>
      </c>
      <c r="AF61" s="47">
        <f t="shared" si="23"/>
        <v>7.279195332742705E-2</v>
      </c>
      <c r="AG61" s="47">
        <f t="shared" si="23"/>
        <v>8.4309742903246665E-2</v>
      </c>
      <c r="AH61" s="47">
        <f t="shared" si="23"/>
        <v>8.0673823934739985E-2</v>
      </c>
      <c r="AI61" s="47">
        <f t="shared" si="23"/>
        <v>4.9779104969858823E-2</v>
      </c>
      <c r="AJ61" s="47">
        <f t="shared" si="23"/>
        <v>8.0582138162844652E-2</v>
      </c>
      <c r="AK61" s="47">
        <f t="shared" si="23"/>
        <v>9.821654526572865E-2</v>
      </c>
      <c r="AL61" s="47">
        <f t="shared" si="23"/>
        <v>8.5053484106310195E-2</v>
      </c>
      <c r="AM61" s="47">
        <f t="shared" si="23"/>
        <v>0.11667779692214975</v>
      </c>
      <c r="AN61" s="47">
        <f t="shared" si="23"/>
        <v>0.12096193195651006</v>
      </c>
      <c r="AO61" s="47">
        <f t="shared" si="23"/>
        <v>0.12070850387494692</v>
      </c>
      <c r="AP61" s="47">
        <f t="shared" si="23"/>
        <v>0.12324901146915423</v>
      </c>
      <c r="AQ61" s="47">
        <f t="shared" si="23"/>
        <v>0.10793259208464678</v>
      </c>
      <c r="AR61" s="47">
        <f t="shared" si="23"/>
        <v>0.13712282011299837</v>
      </c>
      <c r="AS61" s="47">
        <f t="shared" si="23"/>
        <v>6.5179415580416622E-2</v>
      </c>
      <c r="AT61" s="47">
        <f t="shared" si="23"/>
        <v>2.1489120388284988E-3</v>
      </c>
      <c r="AU61" s="47">
        <f t="shared" si="23"/>
        <v>4.5503543939521496E-2</v>
      </c>
      <c r="AV61" s="47">
        <f t="shared" si="23"/>
        <v>8.8253961380241552E-2</v>
      </c>
      <c r="AW61" s="47">
        <f t="shared" si="23"/>
        <v>0.11795757537683205</v>
      </c>
      <c r="AX61" s="47">
        <f t="shared" si="23"/>
        <v>0.13470428836386072</v>
      </c>
      <c r="AY61" s="57"/>
      <c r="AZ61" s="57"/>
      <c r="BA61" s="57"/>
      <c r="BB61" s="57"/>
      <c r="BC61" s="57"/>
      <c r="BD61" s="57"/>
      <c r="BE61" s="57"/>
      <c r="BF61" s="57"/>
      <c r="BG61" s="57"/>
    </row>
    <row r="63" spans="1:59">
      <c r="Y63" s="302" t="s">
        <v>153</v>
      </c>
    </row>
    <row r="64" spans="1:59">
      <c r="Y64" s="245" t="s">
        <v>24</v>
      </c>
      <c r="Z64" s="233">
        <v>2005</v>
      </c>
      <c r="AA64" s="232">
        <v>1990</v>
      </c>
      <c r="AB64" s="232">
        <f t="shared" ref="AB64:AR64" si="26">AA64+1</f>
        <v>1991</v>
      </c>
      <c r="AC64" s="232">
        <f t="shared" si="26"/>
        <v>1992</v>
      </c>
      <c r="AD64" s="232">
        <f t="shared" si="26"/>
        <v>1993</v>
      </c>
      <c r="AE64" s="232">
        <f t="shared" si="26"/>
        <v>1994</v>
      </c>
      <c r="AF64" s="232">
        <f t="shared" si="26"/>
        <v>1995</v>
      </c>
      <c r="AG64" s="232">
        <f t="shared" si="26"/>
        <v>1996</v>
      </c>
      <c r="AH64" s="232">
        <f t="shared" si="26"/>
        <v>1997</v>
      </c>
      <c r="AI64" s="232">
        <f t="shared" si="26"/>
        <v>1998</v>
      </c>
      <c r="AJ64" s="232">
        <f t="shared" si="26"/>
        <v>1999</v>
      </c>
      <c r="AK64" s="232">
        <f t="shared" si="26"/>
        <v>2000</v>
      </c>
      <c r="AL64" s="232">
        <f t="shared" si="26"/>
        <v>2001</v>
      </c>
      <c r="AM64" s="232">
        <f t="shared" si="26"/>
        <v>2002</v>
      </c>
      <c r="AN64" s="232">
        <f t="shared" si="26"/>
        <v>2003</v>
      </c>
      <c r="AO64" s="232">
        <f t="shared" si="26"/>
        <v>2004</v>
      </c>
      <c r="AP64" s="232">
        <f t="shared" si="26"/>
        <v>2005</v>
      </c>
      <c r="AQ64" s="232">
        <f t="shared" si="26"/>
        <v>2006</v>
      </c>
      <c r="AR64" s="232">
        <f t="shared" si="26"/>
        <v>2007</v>
      </c>
      <c r="AS64" s="233">
        <v>2008</v>
      </c>
      <c r="AT64" s="233">
        <v>2009</v>
      </c>
      <c r="AU64" s="233">
        <v>2010</v>
      </c>
      <c r="AV64" s="233">
        <v>2011</v>
      </c>
      <c r="AW64" s="233">
        <v>2012</v>
      </c>
      <c r="AX64" s="233">
        <v>2013</v>
      </c>
      <c r="AY64" s="232">
        <f t="shared" ref="AY64:BE64" si="27">AX64+1</f>
        <v>2014</v>
      </c>
      <c r="AZ64" s="232">
        <f t="shared" si="27"/>
        <v>2015</v>
      </c>
      <c r="BA64" s="232">
        <f t="shared" si="27"/>
        <v>2016</v>
      </c>
      <c r="BB64" s="232">
        <f t="shared" si="27"/>
        <v>2017</v>
      </c>
      <c r="BC64" s="232">
        <f t="shared" si="27"/>
        <v>2018</v>
      </c>
      <c r="BD64" s="232">
        <f t="shared" si="27"/>
        <v>2019</v>
      </c>
      <c r="BE64" s="232">
        <f t="shared" si="27"/>
        <v>2020</v>
      </c>
      <c r="BF64" s="247" t="s">
        <v>25</v>
      </c>
      <c r="BG64" s="40" t="s">
        <v>26</v>
      </c>
    </row>
    <row r="65" spans="1:59" s="55" customForma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29" t="s">
        <v>27</v>
      </c>
      <c r="Z65" s="367">
        <f>AP41</f>
        <v>397.82814673061034</v>
      </c>
      <c r="AA65" s="370"/>
      <c r="AB65" s="370"/>
      <c r="AC65" s="370"/>
      <c r="AD65" s="370"/>
      <c r="AE65" s="370"/>
      <c r="AF65" s="370"/>
      <c r="AG65" s="370"/>
      <c r="AH65" s="370"/>
      <c r="AI65" s="370"/>
      <c r="AJ65" s="370"/>
      <c r="AK65" s="370"/>
      <c r="AL65" s="370"/>
      <c r="AM65" s="370"/>
      <c r="AN65" s="370"/>
      <c r="AO65" s="370"/>
      <c r="AP65" s="45">
        <f t="shared" ref="AP65:AX65" si="28">AP41/$Z65-1</f>
        <v>0</v>
      </c>
      <c r="AQ65" s="45">
        <f t="shared" si="28"/>
        <v>-2.6558399772135033E-2</v>
      </c>
      <c r="AR65" s="45">
        <f t="shared" si="28"/>
        <v>0.10662581742917765</v>
      </c>
      <c r="AS65" s="45">
        <f t="shared" si="28"/>
        <v>3.9041052296092449E-2</v>
      </c>
      <c r="AT65" s="45">
        <f t="shared" si="28"/>
        <v>-4.7597468740179893E-2</v>
      </c>
      <c r="AU65" s="45">
        <f t="shared" si="28"/>
        <v>3.4288088702796315E-3</v>
      </c>
      <c r="AV65" s="45">
        <f t="shared" si="28"/>
        <v>0.15745689566484034</v>
      </c>
      <c r="AW65" s="45">
        <f t="shared" si="28"/>
        <v>0.26588435961036994</v>
      </c>
      <c r="AX65" s="45">
        <f t="shared" si="28"/>
        <v>0.27646518012248844</v>
      </c>
      <c r="AY65" s="54"/>
      <c r="AZ65" s="54"/>
      <c r="BA65" s="54"/>
      <c r="BB65" s="54"/>
      <c r="BC65" s="54"/>
      <c r="BD65" s="54"/>
      <c r="BE65" s="54"/>
      <c r="BF65" s="54"/>
      <c r="BG65" s="54"/>
    </row>
    <row r="66" spans="1:59" s="55" customForma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29" t="s">
        <v>28</v>
      </c>
      <c r="Z66" s="367">
        <f t="shared" ref="Z66:Z73" si="29">AP42</f>
        <v>379.47443436189536</v>
      </c>
      <c r="AA66" s="370"/>
      <c r="AB66" s="370"/>
      <c r="AC66" s="370"/>
      <c r="AD66" s="370"/>
      <c r="AE66" s="370"/>
      <c r="AF66" s="370"/>
      <c r="AG66" s="370"/>
      <c r="AH66" s="370"/>
      <c r="AI66" s="370"/>
      <c r="AJ66" s="370"/>
      <c r="AK66" s="370"/>
      <c r="AL66" s="370"/>
      <c r="AM66" s="370"/>
      <c r="AN66" s="370"/>
      <c r="AO66" s="370"/>
      <c r="AP66" s="45">
        <f t="shared" ref="AP66:AX66" si="30">AP42/$Z66-1</f>
        <v>0</v>
      </c>
      <c r="AQ66" s="45">
        <f t="shared" si="30"/>
        <v>1.0977609987641301E-3</v>
      </c>
      <c r="AR66" s="45">
        <f t="shared" si="30"/>
        <v>-1.1534570018065571E-2</v>
      </c>
      <c r="AS66" s="45">
        <f t="shared" si="30"/>
        <v>-0.10612365689636505</v>
      </c>
      <c r="AT66" s="45">
        <f t="shared" si="30"/>
        <v>-0.14992439869571594</v>
      </c>
      <c r="AU66" s="45">
        <f t="shared" si="30"/>
        <v>-8.8687002806915216E-2</v>
      </c>
      <c r="AV66" s="45">
        <f t="shared" si="30"/>
        <v>-0.10912742362784988</v>
      </c>
      <c r="AW66" s="45">
        <f t="shared" si="30"/>
        <v>-0.11159874423521954</v>
      </c>
      <c r="AX66" s="45">
        <f t="shared" si="30"/>
        <v>-7.5027157835465319E-2</v>
      </c>
      <c r="AY66" s="54"/>
      <c r="AZ66" s="54"/>
      <c r="BA66" s="54"/>
      <c r="BB66" s="54"/>
      <c r="BC66" s="54"/>
      <c r="BD66" s="54"/>
      <c r="BE66" s="54"/>
      <c r="BF66" s="54"/>
      <c r="BG66" s="54"/>
    </row>
    <row r="67" spans="1:59" s="55" customForma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29" t="s">
        <v>29</v>
      </c>
      <c r="Z67" s="367">
        <f t="shared" si="29"/>
        <v>247.21190099066683</v>
      </c>
      <c r="AA67" s="370"/>
      <c r="AB67" s="370"/>
      <c r="AC67" s="370"/>
      <c r="AD67" s="370"/>
      <c r="AE67" s="370"/>
      <c r="AF67" s="370"/>
      <c r="AG67" s="370"/>
      <c r="AH67" s="370"/>
      <c r="AI67" s="370"/>
      <c r="AJ67" s="370"/>
      <c r="AK67" s="370"/>
      <c r="AL67" s="370"/>
      <c r="AM67" s="370"/>
      <c r="AN67" s="370"/>
      <c r="AO67" s="370"/>
      <c r="AP67" s="45">
        <f t="shared" ref="AP67:AX67" si="31">AP43/$Z67-1</f>
        <v>0</v>
      </c>
      <c r="AQ67" s="45">
        <f t="shared" si="31"/>
        <v>-1.3577494986751648E-2</v>
      </c>
      <c r="AR67" s="45">
        <f t="shared" si="31"/>
        <v>-3.6998459136062589E-2</v>
      </c>
      <c r="AS67" s="45">
        <f t="shared" si="31"/>
        <v>-7.6301998696468254E-2</v>
      </c>
      <c r="AT67" s="45">
        <f t="shared" si="31"/>
        <v>-9.7765801009674913E-2</v>
      </c>
      <c r="AU67" s="45">
        <f t="shared" si="31"/>
        <v>-8.7796503455157882E-2</v>
      </c>
      <c r="AV67" s="45">
        <f t="shared" si="31"/>
        <v>-0.10376839943207139</v>
      </c>
      <c r="AW67" s="45">
        <f t="shared" si="31"/>
        <v>-0.12096238270921944</v>
      </c>
      <c r="AX67" s="45">
        <f t="shared" si="31"/>
        <v>-0.13833658876739552</v>
      </c>
      <c r="AY67" s="54"/>
      <c r="AZ67" s="54"/>
      <c r="BA67" s="54"/>
      <c r="BB67" s="54"/>
      <c r="BC67" s="54"/>
      <c r="BD67" s="54"/>
      <c r="BE67" s="54"/>
      <c r="BF67" s="54"/>
      <c r="BG67" s="54"/>
    </row>
    <row r="68" spans="1:59" s="55" customForma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29" t="s">
        <v>53</v>
      </c>
      <c r="Z68" s="367">
        <f t="shared" si="29"/>
        <v>110.47605871001271</v>
      </c>
      <c r="AA68" s="370"/>
      <c r="AB68" s="370"/>
      <c r="AC68" s="370"/>
      <c r="AD68" s="370"/>
      <c r="AE68" s="370"/>
      <c r="AF68" s="370"/>
      <c r="AG68" s="370"/>
      <c r="AH68" s="370"/>
      <c r="AI68" s="370"/>
      <c r="AJ68" s="370"/>
      <c r="AK68" s="370"/>
      <c r="AL68" s="370"/>
      <c r="AM68" s="370"/>
      <c r="AN68" s="370"/>
      <c r="AO68" s="370"/>
      <c r="AP68" s="45">
        <f t="shared" ref="AP68:AX68" si="32">AP44/$Z68-1</f>
        <v>0</v>
      </c>
      <c r="AQ68" s="45">
        <f t="shared" si="32"/>
        <v>1.4348013544820404E-3</v>
      </c>
      <c r="AR68" s="45">
        <f t="shared" si="32"/>
        <v>-7.2231333325154412E-2</v>
      </c>
      <c r="AS68" s="45">
        <f t="shared" si="32"/>
        <v>-0.10834875996608451</v>
      </c>
      <c r="AT68" s="45">
        <f t="shared" si="32"/>
        <v>-0.15880443964986912</v>
      </c>
      <c r="AU68" s="45">
        <f t="shared" si="32"/>
        <v>-0.16835748312766385</v>
      </c>
      <c r="AV68" s="45">
        <f t="shared" si="32"/>
        <v>-0.14829254113291135</v>
      </c>
      <c r="AW68" s="45">
        <f t="shared" si="32"/>
        <v>-0.17240195683064463</v>
      </c>
      <c r="AX68" s="45">
        <f t="shared" si="32"/>
        <v>-0.12931276661174951</v>
      </c>
      <c r="AY68" s="54"/>
      <c r="AZ68" s="54"/>
      <c r="BA68" s="54"/>
      <c r="BB68" s="54"/>
      <c r="BC68" s="54"/>
      <c r="BD68" s="54"/>
      <c r="BE68" s="54"/>
      <c r="BF68" s="54"/>
      <c r="BG68" s="54"/>
    </row>
    <row r="69" spans="1:59" s="55" customForma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29" t="s">
        <v>37</v>
      </c>
      <c r="Z69" s="367">
        <f t="shared" si="29"/>
        <v>67.58267256786857</v>
      </c>
      <c r="AA69" s="370"/>
      <c r="AB69" s="370"/>
      <c r="AC69" s="370"/>
      <c r="AD69" s="370"/>
      <c r="AE69" s="370"/>
      <c r="AF69" s="370"/>
      <c r="AG69" s="370"/>
      <c r="AH69" s="370"/>
      <c r="AI69" s="370"/>
      <c r="AJ69" s="370"/>
      <c r="AK69" s="370"/>
      <c r="AL69" s="370"/>
      <c r="AM69" s="370"/>
      <c r="AN69" s="370"/>
      <c r="AO69" s="370"/>
      <c r="AP69" s="45">
        <f t="shared" ref="AP69:AX69" si="33">AP45/$Z69-1</f>
        <v>0</v>
      </c>
      <c r="AQ69" s="45">
        <f t="shared" si="33"/>
        <v>-6.0912197869711471E-2</v>
      </c>
      <c r="AR69" s="45">
        <f t="shared" si="33"/>
        <v>-7.3868101705792943E-2</v>
      </c>
      <c r="AS69" s="45">
        <f t="shared" si="33"/>
        <v>-0.1266525054288864</v>
      </c>
      <c r="AT69" s="45">
        <f t="shared" si="33"/>
        <v>-0.14487623170473318</v>
      </c>
      <c r="AU69" s="45">
        <f t="shared" si="33"/>
        <v>-9.6312890311931132E-2</v>
      </c>
      <c r="AV69" s="45">
        <f t="shared" si="33"/>
        <v>-0.12786398199963667</v>
      </c>
      <c r="AW69" s="45">
        <f>AW45/$Z69-1</f>
        <v>-0.13699368058860606</v>
      </c>
      <c r="AX69" s="45">
        <f t="shared" si="33"/>
        <v>-0.167409492128202</v>
      </c>
      <c r="AY69" s="54"/>
      <c r="AZ69" s="54"/>
      <c r="BA69" s="54"/>
      <c r="BB69" s="54"/>
      <c r="BC69" s="54"/>
      <c r="BD69" s="54"/>
      <c r="BE69" s="54"/>
      <c r="BF69" s="54"/>
      <c r="BG69" s="54"/>
    </row>
    <row r="70" spans="1:59" s="55" customForma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29" t="s">
        <v>157</v>
      </c>
      <c r="Z70" s="367">
        <f t="shared" si="29"/>
        <v>54.072021003246526</v>
      </c>
      <c r="AA70" s="370"/>
      <c r="AB70" s="370"/>
      <c r="AC70" s="370"/>
      <c r="AD70" s="370"/>
      <c r="AE70" s="370"/>
      <c r="AF70" s="370"/>
      <c r="AG70" s="370"/>
      <c r="AH70" s="370"/>
      <c r="AI70" s="370"/>
      <c r="AJ70" s="370"/>
      <c r="AK70" s="370"/>
      <c r="AL70" s="370"/>
      <c r="AM70" s="370"/>
      <c r="AN70" s="370"/>
      <c r="AO70" s="370"/>
      <c r="AP70" s="45">
        <f t="shared" ref="AP70:AX70" si="34">AP46/$Z70-1</f>
        <v>0</v>
      </c>
      <c r="AQ70" s="45">
        <f t="shared" si="34"/>
        <v>3.6381447281756962E-3</v>
      </c>
      <c r="AR70" s="45">
        <f t="shared" si="34"/>
        <v>-9.6956707321366187E-3</v>
      </c>
      <c r="AS70" s="45">
        <f t="shared" si="34"/>
        <v>-8.7112177793548518E-2</v>
      </c>
      <c r="AT70" s="45">
        <f t="shared" si="34"/>
        <v>-0.18967870777102092</v>
      </c>
      <c r="AU70" s="45">
        <f t="shared" si="34"/>
        <v>-0.1684627743937126</v>
      </c>
      <c r="AV70" s="45">
        <f t="shared" si="34"/>
        <v>-0.15672813213005932</v>
      </c>
      <c r="AW70" s="45">
        <f t="shared" si="34"/>
        <v>-0.16430821653786909</v>
      </c>
      <c r="AX70" s="45">
        <f t="shared" si="34"/>
        <v>-0.13214841433307001</v>
      </c>
      <c r="AY70" s="54"/>
      <c r="AZ70" s="54"/>
      <c r="BA70" s="54"/>
      <c r="BB70" s="54"/>
      <c r="BC70" s="54"/>
      <c r="BD70" s="54"/>
      <c r="BE70" s="54"/>
      <c r="BF70" s="54"/>
      <c r="BG70" s="54"/>
    </row>
    <row r="71" spans="1:59" s="55" customForma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29" t="s">
        <v>38</v>
      </c>
      <c r="Z71" s="367">
        <f t="shared" si="29"/>
        <v>30.114059780006514</v>
      </c>
      <c r="AA71" s="370"/>
      <c r="AB71" s="370"/>
      <c r="AC71" s="370"/>
      <c r="AD71" s="370"/>
      <c r="AE71" s="370"/>
      <c r="AF71" s="370"/>
      <c r="AG71" s="370"/>
      <c r="AH71" s="370"/>
      <c r="AI71" s="370"/>
      <c r="AJ71" s="370"/>
      <c r="AK71" s="370"/>
      <c r="AL71" s="370"/>
      <c r="AM71" s="370"/>
      <c r="AN71" s="370"/>
      <c r="AO71" s="370"/>
      <c r="AP71" s="45">
        <f t="shared" ref="AP71:AX71" si="35">AP47/$Z71-1</f>
        <v>0</v>
      </c>
      <c r="AQ71" s="45">
        <f t="shared" si="35"/>
        <v>-5.9249730643441079E-2</v>
      </c>
      <c r="AR71" s="45">
        <f t="shared" si="35"/>
        <v>-4.0685810704340075E-2</v>
      </c>
      <c r="AS71" s="45">
        <f t="shared" si="35"/>
        <v>3.6697395129257071E-3</v>
      </c>
      <c r="AT71" s="45">
        <f t="shared" si="35"/>
        <v>-0.12171935743606965</v>
      </c>
      <c r="AU71" s="45">
        <f t="shared" si="35"/>
        <v>-0.10489439532806932</v>
      </c>
      <c r="AV71" s="45">
        <f t="shared" si="35"/>
        <v>-0.11087015290362034</v>
      </c>
      <c r="AW71" s="45">
        <f t="shared" si="35"/>
        <v>-0.10269495950243934</v>
      </c>
      <c r="AX71" s="45">
        <f t="shared" si="35"/>
        <v>-8.9307133158706531E-2</v>
      </c>
      <c r="AY71" s="54"/>
      <c r="AZ71" s="54"/>
      <c r="BA71" s="54"/>
      <c r="BB71" s="54"/>
      <c r="BC71" s="54"/>
      <c r="BD71" s="54"/>
      <c r="BE71" s="54"/>
      <c r="BF71" s="54"/>
      <c r="BG71" s="54"/>
    </row>
    <row r="72" spans="1:59" s="55" customFormat="1" ht="14.4" thickBo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30" t="s">
        <v>191</v>
      </c>
      <c r="Z72" s="368">
        <f t="shared" si="29"/>
        <v>9.9374782293534452</v>
      </c>
      <c r="AA72" s="371"/>
      <c r="AB72" s="371"/>
      <c r="AC72" s="371"/>
      <c r="AD72" s="371"/>
      <c r="AE72" s="371"/>
      <c r="AF72" s="371"/>
      <c r="AG72" s="371"/>
      <c r="AH72" s="371"/>
      <c r="AI72" s="371"/>
      <c r="AJ72" s="371"/>
      <c r="AK72" s="371"/>
      <c r="AL72" s="371"/>
      <c r="AM72" s="371"/>
      <c r="AN72" s="371"/>
      <c r="AO72" s="371"/>
      <c r="AP72" s="46">
        <f t="shared" ref="AP72:AX72" si="36">AP48/$Z72-1</f>
        <v>0</v>
      </c>
      <c r="AQ72" s="46">
        <f t="shared" si="36"/>
        <v>0.13783472321323953</v>
      </c>
      <c r="AR72" s="46">
        <f t="shared" si="36"/>
        <v>0.18540389149418823</v>
      </c>
      <c r="AS72" s="46">
        <f t="shared" si="36"/>
        <v>0.1705813988424314</v>
      </c>
      <c r="AT72" s="46">
        <f t="shared" si="36"/>
        <v>0.14631857461937359</v>
      </c>
      <c r="AU72" s="46">
        <f t="shared" si="36"/>
        <v>0.1630760918613714</v>
      </c>
      <c r="AV72" s="46">
        <f t="shared" si="36"/>
        <v>8.6715950378416062E-2</v>
      </c>
      <c r="AW72" s="46">
        <f t="shared" si="36"/>
        <v>6.5322104129216241E-2</v>
      </c>
      <c r="AX72" s="46">
        <f t="shared" si="36"/>
        <v>0.13511912551901717</v>
      </c>
      <c r="AY72" s="56"/>
      <c r="AZ72" s="56"/>
      <c r="BA72" s="56"/>
      <c r="BB72" s="56"/>
      <c r="BC72" s="56"/>
      <c r="BD72" s="56"/>
      <c r="BE72" s="56"/>
      <c r="BF72" s="56"/>
      <c r="BG72" s="56"/>
    </row>
    <row r="73" spans="1:59" s="55" customFormat="1" ht="14.4" thickTop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31" t="s">
        <v>36</v>
      </c>
      <c r="Z73" s="369">
        <f t="shared" si="29"/>
        <v>1296.6967723736605</v>
      </c>
      <c r="AA73" s="372"/>
      <c r="AB73" s="372"/>
      <c r="AC73" s="372"/>
      <c r="AD73" s="372"/>
      <c r="AE73" s="372"/>
      <c r="AF73" s="372"/>
      <c r="AG73" s="372"/>
      <c r="AH73" s="372"/>
      <c r="AI73" s="372"/>
      <c r="AJ73" s="372"/>
      <c r="AK73" s="372"/>
      <c r="AL73" s="372"/>
      <c r="AM73" s="372"/>
      <c r="AN73" s="372"/>
      <c r="AO73" s="372"/>
      <c r="AP73" s="47">
        <f t="shared" ref="AP73:AX73" si="37">AP49/$Z73-1</f>
        <v>0</v>
      </c>
      <c r="AQ73" s="47">
        <f t="shared" si="37"/>
        <v>-1.3635818263017518E-2</v>
      </c>
      <c r="AR73" s="47">
        <f t="shared" si="37"/>
        <v>1.2351498645610137E-2</v>
      </c>
      <c r="AS73" s="47">
        <f t="shared" si="37"/>
        <v>-5.1697882923382621E-2</v>
      </c>
      <c r="AT73" s="47">
        <f t="shared" si="37"/>
        <v>-0.10781233563867798</v>
      </c>
      <c r="AU73" s="47">
        <f t="shared" si="37"/>
        <v>-6.9214810550285333E-2</v>
      </c>
      <c r="AV73" s="47">
        <f t="shared" si="37"/>
        <v>-3.115520221392476E-2</v>
      </c>
      <c r="AW73" s="47">
        <f t="shared" si="37"/>
        <v>-4.7108308472056937E-3</v>
      </c>
      <c r="AX73" s="47">
        <f t="shared" si="37"/>
        <v>1.0198341398692801E-2</v>
      </c>
      <c r="AY73" s="57"/>
      <c r="AZ73" s="57"/>
      <c r="BA73" s="57"/>
      <c r="BB73" s="57"/>
      <c r="BC73" s="57"/>
      <c r="BD73" s="57"/>
      <c r="BE73" s="57"/>
      <c r="BF73" s="57"/>
      <c r="BG73" s="57"/>
    </row>
    <row r="75" spans="1:59">
      <c r="Y75" s="302" t="s">
        <v>6</v>
      </c>
    </row>
    <row r="76" spans="1:59">
      <c r="Y76" s="245" t="s">
        <v>24</v>
      </c>
      <c r="Z76" s="246"/>
      <c r="AA76" s="232">
        <v>1990</v>
      </c>
      <c r="AB76" s="232">
        <f t="shared" ref="AB76:BE76" si="38">AA76+1</f>
        <v>1991</v>
      </c>
      <c r="AC76" s="232">
        <f t="shared" si="38"/>
        <v>1992</v>
      </c>
      <c r="AD76" s="232">
        <f t="shared" si="38"/>
        <v>1993</v>
      </c>
      <c r="AE76" s="232">
        <f t="shared" si="38"/>
        <v>1994</v>
      </c>
      <c r="AF76" s="232">
        <f t="shared" si="38"/>
        <v>1995</v>
      </c>
      <c r="AG76" s="232">
        <f t="shared" si="38"/>
        <v>1996</v>
      </c>
      <c r="AH76" s="232">
        <f t="shared" si="38"/>
        <v>1997</v>
      </c>
      <c r="AI76" s="232">
        <f t="shared" si="38"/>
        <v>1998</v>
      </c>
      <c r="AJ76" s="232">
        <f t="shared" si="38"/>
        <v>1999</v>
      </c>
      <c r="AK76" s="232">
        <f t="shared" si="38"/>
        <v>2000</v>
      </c>
      <c r="AL76" s="232">
        <f t="shared" si="38"/>
        <v>2001</v>
      </c>
      <c r="AM76" s="232">
        <f t="shared" si="38"/>
        <v>2002</v>
      </c>
      <c r="AN76" s="232">
        <f t="shared" si="38"/>
        <v>2003</v>
      </c>
      <c r="AO76" s="232">
        <f t="shared" si="38"/>
        <v>2004</v>
      </c>
      <c r="AP76" s="232">
        <f t="shared" si="38"/>
        <v>2005</v>
      </c>
      <c r="AQ76" s="232">
        <f t="shared" si="38"/>
        <v>2006</v>
      </c>
      <c r="AR76" s="232">
        <f t="shared" si="38"/>
        <v>2007</v>
      </c>
      <c r="AS76" s="233">
        <v>2008</v>
      </c>
      <c r="AT76" s="233">
        <v>2009</v>
      </c>
      <c r="AU76" s="233">
        <v>2010</v>
      </c>
      <c r="AV76" s="233">
        <v>2011</v>
      </c>
      <c r="AW76" s="233">
        <v>2012</v>
      </c>
      <c r="AX76" s="233">
        <v>2013</v>
      </c>
      <c r="AY76" s="232">
        <f t="shared" si="38"/>
        <v>2014</v>
      </c>
      <c r="AZ76" s="232">
        <f t="shared" si="38"/>
        <v>2015</v>
      </c>
      <c r="BA76" s="232">
        <f t="shared" si="38"/>
        <v>2016</v>
      </c>
      <c r="BB76" s="232">
        <f t="shared" si="38"/>
        <v>2017</v>
      </c>
      <c r="BC76" s="232">
        <f t="shared" si="38"/>
        <v>2018</v>
      </c>
      <c r="BD76" s="232">
        <f t="shared" si="38"/>
        <v>2019</v>
      </c>
      <c r="BE76" s="232">
        <f t="shared" si="38"/>
        <v>2020</v>
      </c>
      <c r="BF76" s="247" t="s">
        <v>25</v>
      </c>
      <c r="BG76" s="40" t="s">
        <v>26</v>
      </c>
    </row>
    <row r="77" spans="1:59" s="55" customForma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29" t="s">
        <v>27</v>
      </c>
      <c r="Z77" s="58"/>
      <c r="AA77" s="58"/>
      <c r="AB77" s="45">
        <f>AB41/AA41-1</f>
        <v>8.0041373174364328E-3</v>
      </c>
      <c r="AC77" s="45">
        <f t="shared" ref="AC77:AC85" si="39">AC41/AB41-1</f>
        <v>2.096798105204023E-2</v>
      </c>
      <c r="AD77" s="45">
        <f t="shared" ref="AD77:AD85" si="40">AD41/AC41-1</f>
        <v>-5.5228251635515702E-2</v>
      </c>
      <c r="AE77" s="45">
        <f t="shared" ref="AE77:AE85" si="41">AE41/AD41-1</f>
        <v>0.13166158464120281</v>
      </c>
      <c r="AF77" s="45">
        <f t="shared" ref="AF77:AF85" si="42">AF41/AE41-1</f>
        <v>-3.3662417738115846E-2</v>
      </c>
      <c r="AG77" s="45">
        <f t="shared" ref="AG77:AG85" si="43">AG41/AF41-1</f>
        <v>-3.4522907856482377E-4</v>
      </c>
      <c r="AH77" s="45">
        <f t="shared" ref="AH77:AH85" si="44">AH41/AG41-1</f>
        <v>-1.0357117867487942E-2</v>
      </c>
      <c r="AI77" s="45">
        <f t="shared" ref="AI77:AI85" si="45">AI41/AH41-1</f>
        <v>-3.0493082324676291E-2</v>
      </c>
      <c r="AJ77" s="45">
        <f t="shared" ref="AJ77:AJ85" si="46">AJ41/AI41-1</f>
        <v>5.3310215235243152E-2</v>
      </c>
      <c r="AK77" s="45">
        <f t="shared" ref="AK77:AK85" si="47">AK41/AJ41-1</f>
        <v>2.094056900267538E-2</v>
      </c>
      <c r="AL77" s="45">
        <f t="shared" ref="AL77:AL85" si="48">AL41/AK41-1</f>
        <v>-2.3740920298737533E-2</v>
      </c>
      <c r="AM77" s="45">
        <f t="shared" ref="AM77:AM85" si="49">AM41/AL41-1</f>
        <v>9.164926729749201E-2</v>
      </c>
      <c r="AN77" s="45">
        <f t="shared" ref="AN77:AN85" si="50">AN41/AM41-1</f>
        <v>3.7205034728827302E-2</v>
      </c>
      <c r="AO77" s="45">
        <f t="shared" ref="AO77:AO85" si="51">AO41/AN41-1</f>
        <v>-9.0179418092107833E-3</v>
      </c>
      <c r="AP77" s="45">
        <f t="shared" ref="AP77:AS85" si="52">AP41/AO41-1</f>
        <v>4.215905805708875E-2</v>
      </c>
      <c r="AQ77" s="45">
        <f t="shared" si="52"/>
        <v>-2.6558399772135033E-2</v>
      </c>
      <c r="AR77" s="45">
        <f t="shared" si="52"/>
        <v>0.13681788118582228</v>
      </c>
      <c r="AS77" s="45">
        <f t="shared" si="52"/>
        <v>-6.1072825221168858E-2</v>
      </c>
      <c r="AT77" s="45">
        <f t="shared" ref="AT77:AW85" si="53">AT41/AS41-1</f>
        <v>-8.3383154924261071E-2</v>
      </c>
      <c r="AU77" s="47">
        <f t="shared" si="53"/>
        <v>5.3576377566912692E-2</v>
      </c>
      <c r="AV77" s="47">
        <f t="shared" si="53"/>
        <v>0.15350175860305915</v>
      </c>
      <c r="AW77" s="47">
        <f t="shared" si="53"/>
        <v>9.3677323407580504E-2</v>
      </c>
      <c r="AX77" s="45">
        <f>AX41/AW41-1</f>
        <v>8.3584416157691521E-3</v>
      </c>
      <c r="AY77" s="45">
        <f t="shared" ref="AY77:AY85" si="54">AY41/AX41-1</f>
        <v>-1</v>
      </c>
      <c r="AZ77" s="45" t="e">
        <f t="shared" ref="AZ77:AZ85" si="55">AZ41/AY41-1</f>
        <v>#DIV/0!</v>
      </c>
      <c r="BA77" s="45" t="e">
        <f t="shared" ref="BA77:BA85" si="56">BA41/AZ41-1</f>
        <v>#DIV/0!</v>
      </c>
      <c r="BB77" s="45" t="e">
        <f t="shared" ref="BB77:BB85" si="57">BB41/BA41-1</f>
        <v>#DIV/0!</v>
      </c>
      <c r="BC77" s="45" t="e">
        <f t="shared" ref="BC77:BC85" si="58">BC41/BB41-1</f>
        <v>#DIV/0!</v>
      </c>
      <c r="BD77" s="45" t="e">
        <f t="shared" ref="BD77:BD85" si="59">BD41/BC41-1</f>
        <v>#DIV/0!</v>
      </c>
      <c r="BE77" s="45" t="e">
        <f t="shared" ref="BE77:BE85" si="60">BE41/BD41-1</f>
        <v>#DIV/0!</v>
      </c>
      <c r="BF77" s="54"/>
      <c r="BG77" s="54"/>
    </row>
    <row r="78" spans="1:59" s="55" customForma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29" t="s">
        <v>28</v>
      </c>
      <c r="Z78" s="58"/>
      <c r="AA78" s="58"/>
      <c r="AB78" s="45">
        <f t="shared" ref="AB78:AB85" si="61">AB42/AA42-1</f>
        <v>-1.0472475205102305E-2</v>
      </c>
      <c r="AC78" s="45">
        <f t="shared" si="39"/>
        <v>-2.2763114353227976E-2</v>
      </c>
      <c r="AD78" s="45">
        <f t="shared" si="40"/>
        <v>-4.734523723056272E-3</v>
      </c>
      <c r="AE78" s="45">
        <f t="shared" si="41"/>
        <v>1.8927740966008022E-2</v>
      </c>
      <c r="AF78" s="45">
        <f t="shared" si="42"/>
        <v>1.0786937637874416E-2</v>
      </c>
      <c r="AG78" s="45">
        <f t="shared" si="43"/>
        <v>2.3275100435716123E-2</v>
      </c>
      <c r="AH78" s="45">
        <f t="shared" si="44"/>
        <v>3.0443102338209016E-3</v>
      </c>
      <c r="AI78" s="45">
        <f t="shared" si="45"/>
        <v>-5.9885363636438593E-2</v>
      </c>
      <c r="AJ78" s="45">
        <f t="shared" si="46"/>
        <v>1.721024627658152E-2</v>
      </c>
      <c r="AK78" s="45">
        <f t="shared" si="47"/>
        <v>2.4851312117769808E-2</v>
      </c>
      <c r="AL78" s="45">
        <f t="shared" si="48"/>
        <v>-2.8817119973854832E-2</v>
      </c>
      <c r="AM78" s="45">
        <f t="shared" si="49"/>
        <v>1.6639882346618506E-2</v>
      </c>
      <c r="AN78" s="45">
        <f t="shared" si="50"/>
        <v>-2.4681932227614833E-3</v>
      </c>
      <c r="AO78" s="45">
        <f t="shared" si="51"/>
        <v>1.2827643951044632E-2</v>
      </c>
      <c r="AP78" s="45">
        <f t="shared" si="52"/>
        <v>-2.191386566860376E-2</v>
      </c>
      <c r="AQ78" s="45">
        <f t="shared" si="52"/>
        <v>1.0977609987641301E-3</v>
      </c>
      <c r="AR78" s="45">
        <f t="shared" si="52"/>
        <v>-1.2618478942782674E-2</v>
      </c>
      <c r="AS78" s="45">
        <f t="shared" si="52"/>
        <v>-9.5692862905714549E-2</v>
      </c>
      <c r="AT78" s="45">
        <f t="shared" si="53"/>
        <v>-4.9000896082863066E-2</v>
      </c>
      <c r="AU78" s="45">
        <f t="shared" si="53"/>
        <v>7.2037587944934867E-2</v>
      </c>
      <c r="AV78" s="45">
        <f t="shared" si="53"/>
        <v>-2.2429638207611236E-2</v>
      </c>
      <c r="AW78" s="45">
        <f t="shared" si="53"/>
        <v>-2.7740449901751951E-3</v>
      </c>
      <c r="AX78" s="45">
        <f t="shared" ref="AX78:AX85" si="62">AX42/AW42-1</f>
        <v>4.1165617633297513E-2</v>
      </c>
      <c r="AY78" s="45">
        <f t="shared" si="54"/>
        <v>-1</v>
      </c>
      <c r="AZ78" s="45" t="e">
        <f t="shared" si="55"/>
        <v>#DIV/0!</v>
      </c>
      <c r="BA78" s="45" t="e">
        <f t="shared" si="56"/>
        <v>#DIV/0!</v>
      </c>
      <c r="BB78" s="45" t="e">
        <f t="shared" si="57"/>
        <v>#DIV/0!</v>
      </c>
      <c r="BC78" s="45" t="e">
        <f t="shared" si="58"/>
        <v>#DIV/0!</v>
      </c>
      <c r="BD78" s="45" t="e">
        <f t="shared" si="59"/>
        <v>#DIV/0!</v>
      </c>
      <c r="BE78" s="45" t="e">
        <f t="shared" si="60"/>
        <v>#DIV/0!</v>
      </c>
      <c r="BF78" s="54"/>
      <c r="BG78" s="54"/>
    </row>
    <row r="79" spans="1:59" s="55" customForma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29" t="s">
        <v>29</v>
      </c>
      <c r="Z79" s="58"/>
      <c r="AA79" s="58"/>
      <c r="AB79" s="45">
        <f t="shared" si="61"/>
        <v>5.4076152383034648E-2</v>
      </c>
      <c r="AC79" s="45">
        <f t="shared" si="39"/>
        <v>1.9748912804981256E-2</v>
      </c>
      <c r="AD79" s="45">
        <f t="shared" si="40"/>
        <v>2.1461595854841864E-2</v>
      </c>
      <c r="AE79" s="45">
        <f t="shared" si="41"/>
        <v>5.1588402269129752E-2</v>
      </c>
      <c r="AF79" s="45">
        <f t="shared" si="42"/>
        <v>3.0734165292340743E-2</v>
      </c>
      <c r="AG79" s="45">
        <f t="shared" si="43"/>
        <v>2.2249686568212468E-2</v>
      </c>
      <c r="AH79" s="45">
        <f t="shared" si="44"/>
        <v>7.7469744542197905E-3</v>
      </c>
      <c r="AI79" s="45">
        <f t="shared" si="45"/>
        <v>-3.3608455107538848E-3</v>
      </c>
      <c r="AJ79" s="45">
        <f t="shared" si="46"/>
        <v>8.4390296835661349E-3</v>
      </c>
      <c r="AK79" s="45">
        <f t="shared" si="47"/>
        <v>-3.5481722876229416E-3</v>
      </c>
      <c r="AL79" s="45">
        <f t="shared" si="48"/>
        <v>8.0096378442000571E-3</v>
      </c>
      <c r="AM79" s="45">
        <f t="shared" si="49"/>
        <v>-2.1466214810086148E-2</v>
      </c>
      <c r="AN79" s="45">
        <f t="shared" si="50"/>
        <v>-9.7806526411606809E-3</v>
      </c>
      <c r="AO79" s="45">
        <f t="shared" si="51"/>
        <v>-2.0539727733741575E-3</v>
      </c>
      <c r="AP79" s="45">
        <f t="shared" si="52"/>
        <v>-2.1279002121007529E-2</v>
      </c>
      <c r="AQ79" s="45">
        <f t="shared" si="52"/>
        <v>-1.3577494986751648E-2</v>
      </c>
      <c r="AR79" s="45">
        <f t="shared" si="52"/>
        <v>-2.3743339218519011E-2</v>
      </c>
      <c r="AS79" s="45">
        <f t="shared" si="52"/>
        <v>-4.0813579098892494E-2</v>
      </c>
      <c r="AT79" s="45">
        <f t="shared" si="53"/>
        <v>-2.323681796747068E-2</v>
      </c>
      <c r="AU79" s="45">
        <f t="shared" si="53"/>
        <v>1.1049567358091261E-2</v>
      </c>
      <c r="AV79" s="45">
        <f t="shared" si="53"/>
        <v>-1.75091369824939E-2</v>
      </c>
      <c r="AW79" s="45">
        <f t="shared" si="53"/>
        <v>-1.9184754550333305E-2</v>
      </c>
      <c r="AX79" s="45">
        <f t="shared" si="62"/>
        <v>-1.9765031343850659E-2</v>
      </c>
      <c r="AY79" s="45">
        <f t="shared" si="54"/>
        <v>-1</v>
      </c>
      <c r="AZ79" s="45" t="e">
        <f t="shared" si="55"/>
        <v>#DIV/0!</v>
      </c>
      <c r="BA79" s="45" t="e">
        <f t="shared" si="56"/>
        <v>#DIV/0!</v>
      </c>
      <c r="BB79" s="45" t="e">
        <f t="shared" si="57"/>
        <v>#DIV/0!</v>
      </c>
      <c r="BC79" s="45" t="e">
        <f t="shared" si="58"/>
        <v>#DIV/0!</v>
      </c>
      <c r="BD79" s="45" t="e">
        <f t="shared" si="59"/>
        <v>#DIV/0!</v>
      </c>
      <c r="BE79" s="45" t="e">
        <f t="shared" si="60"/>
        <v>#DIV/0!</v>
      </c>
      <c r="BF79" s="54"/>
      <c r="BG79" s="54"/>
    </row>
    <row r="80" spans="1:59" s="55" customForma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29" t="s">
        <v>53</v>
      </c>
      <c r="Z80" s="58"/>
      <c r="AA80" s="58"/>
      <c r="AB80" s="45">
        <f t="shared" si="61"/>
        <v>-3.4695738269279297E-2</v>
      </c>
      <c r="AC80" s="45">
        <f t="shared" si="39"/>
        <v>1.7098527278202491E-2</v>
      </c>
      <c r="AD80" s="45">
        <f t="shared" si="40"/>
        <v>5.4233650505705722E-2</v>
      </c>
      <c r="AE80" s="45">
        <f t="shared" si="41"/>
        <v>-1.2708702050024168E-2</v>
      </c>
      <c r="AF80" s="45">
        <f t="shared" si="42"/>
        <v>9.1758126777232718E-2</v>
      </c>
      <c r="AG80" s="45">
        <f t="shared" si="43"/>
        <v>-2.5638194570472672E-2</v>
      </c>
      <c r="AH80" s="45">
        <f t="shared" si="44"/>
        <v>-2.5657566878811378E-2</v>
      </c>
      <c r="AI80" s="45">
        <f t="shared" si="45"/>
        <v>5.5593940948485798E-2</v>
      </c>
      <c r="AJ80" s="45">
        <f t="shared" si="46"/>
        <v>7.5300498358654488E-2</v>
      </c>
      <c r="AK80" s="45">
        <f t="shared" si="47"/>
        <v>8.8769813649414164E-3</v>
      </c>
      <c r="AL80" s="45">
        <f t="shared" si="48"/>
        <v>7.0116969248052108E-2</v>
      </c>
      <c r="AM80" s="45">
        <f t="shared" si="49"/>
        <v>4.8418368408984058E-2</v>
      </c>
      <c r="AN80" s="45">
        <f t="shared" si="50"/>
        <v>-1.8778529759237106E-2</v>
      </c>
      <c r="AO80" s="45">
        <f t="shared" si="51"/>
        <v>1.4334162444997745E-3</v>
      </c>
      <c r="AP80" s="45">
        <f t="shared" si="52"/>
        <v>-1.1616420325289312E-2</v>
      </c>
      <c r="AQ80" s="45">
        <f t="shared" si="52"/>
        <v>1.4348013544820404E-3</v>
      </c>
      <c r="AR80" s="45">
        <f t="shared" si="52"/>
        <v>-7.356058984568925E-2</v>
      </c>
      <c r="AS80" s="45">
        <f t="shared" si="52"/>
        <v>-3.892934514632429E-2</v>
      </c>
      <c r="AT80" s="45">
        <f t="shared" si="53"/>
        <v>-5.6586787993325061E-2</v>
      </c>
      <c r="AU80" s="45">
        <f t="shared" si="53"/>
        <v>-1.1356507247635039E-2</v>
      </c>
      <c r="AV80" s="45">
        <f t="shared" si="53"/>
        <v>2.4126883351530903E-2</v>
      </c>
      <c r="AW80" s="45">
        <f t="shared" si="53"/>
        <v>-2.8307155757215985E-2</v>
      </c>
      <c r="AX80" s="45">
        <f t="shared" si="62"/>
        <v>5.2065360200564959E-2</v>
      </c>
      <c r="AY80" s="45">
        <f t="shared" si="54"/>
        <v>-1</v>
      </c>
      <c r="AZ80" s="45" t="e">
        <f t="shared" si="55"/>
        <v>#DIV/0!</v>
      </c>
      <c r="BA80" s="45" t="e">
        <f t="shared" si="56"/>
        <v>#DIV/0!</v>
      </c>
      <c r="BB80" s="45" t="e">
        <f t="shared" si="57"/>
        <v>#DIV/0!</v>
      </c>
      <c r="BC80" s="45" t="e">
        <f t="shared" si="58"/>
        <v>#DIV/0!</v>
      </c>
      <c r="BD80" s="45" t="e">
        <f t="shared" si="59"/>
        <v>#DIV/0!</v>
      </c>
      <c r="BE80" s="45" t="e">
        <f t="shared" si="60"/>
        <v>#DIV/0!</v>
      </c>
      <c r="BF80" s="54"/>
      <c r="BG80" s="54"/>
    </row>
    <row r="81" spans="1:59" s="55" customForma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29" t="s">
        <v>37</v>
      </c>
      <c r="Z81" s="58"/>
      <c r="AA81" s="58"/>
      <c r="AB81" s="45">
        <f t="shared" si="61"/>
        <v>9.0522321629429303E-3</v>
      </c>
      <c r="AC81" s="45">
        <f t="shared" si="39"/>
        <v>5.8649991251163547E-2</v>
      </c>
      <c r="AD81" s="45">
        <f t="shared" si="40"/>
        <v>7.2713881438507766E-2</v>
      </c>
      <c r="AE81" s="45">
        <f t="shared" si="41"/>
        <v>-5.0030305374806572E-2</v>
      </c>
      <c r="AF81" s="45">
        <f t="shared" si="42"/>
        <v>7.5095446859455128E-2</v>
      </c>
      <c r="AG81" s="45">
        <f t="shared" si="43"/>
        <v>-3.3651059320098931E-3</v>
      </c>
      <c r="AH81" s="45">
        <f t="shared" si="44"/>
        <v>-1.6883056868275625E-2</v>
      </c>
      <c r="AI81" s="45">
        <f t="shared" si="45"/>
        <v>-6.1815049792598442E-3</v>
      </c>
      <c r="AJ81" s="45">
        <f t="shared" si="46"/>
        <v>3.0171737367929552E-2</v>
      </c>
      <c r="AK81" s="45">
        <f t="shared" si="47"/>
        <v>3.6529276831962498E-2</v>
      </c>
      <c r="AL81" s="45">
        <f t="shared" si="48"/>
        <v>-4.9133420151161511E-2</v>
      </c>
      <c r="AM81" s="45">
        <f t="shared" si="49"/>
        <v>3.8789852414673698E-2</v>
      </c>
      <c r="AN81" s="45">
        <f t="shared" si="50"/>
        <v>-4.4486931738577096E-2</v>
      </c>
      <c r="AO81" s="45">
        <f t="shared" si="51"/>
        <v>-1.1288595893432229E-2</v>
      </c>
      <c r="AP81" s="45">
        <f t="shared" si="52"/>
        <v>5.0256785179525032E-2</v>
      </c>
      <c r="AQ81" s="45">
        <f t="shared" si="52"/>
        <v>-6.0912197869711471E-2</v>
      </c>
      <c r="AR81" s="45">
        <f t="shared" si="52"/>
        <v>-1.3796264637546574E-2</v>
      </c>
      <c r="AS81" s="45">
        <f t="shared" si="52"/>
        <v>-5.6994477590410431E-2</v>
      </c>
      <c r="AT81" s="45">
        <f t="shared" si="53"/>
        <v>-2.0866523793940939E-2</v>
      </c>
      <c r="AU81" s="45">
        <f t="shared" si="53"/>
        <v>5.6791008732707482E-2</v>
      </c>
      <c r="AV81" s="45">
        <f t="shared" si="53"/>
        <v>-3.4913734355020543E-2</v>
      </c>
      <c r="AW81" s="45">
        <f t="shared" si="53"/>
        <v>-1.0468204959476424E-2</v>
      </c>
      <c r="AX81" s="45">
        <f t="shared" si="62"/>
        <v>-3.5244019487992606E-2</v>
      </c>
      <c r="AY81" s="45">
        <f t="shared" si="54"/>
        <v>-1</v>
      </c>
      <c r="AZ81" s="45" t="e">
        <f t="shared" si="55"/>
        <v>#DIV/0!</v>
      </c>
      <c r="BA81" s="45" t="e">
        <f t="shared" si="56"/>
        <v>#DIV/0!</v>
      </c>
      <c r="BB81" s="45" t="e">
        <f t="shared" si="57"/>
        <v>#DIV/0!</v>
      </c>
      <c r="BC81" s="45" t="e">
        <f t="shared" si="58"/>
        <v>#DIV/0!</v>
      </c>
      <c r="BD81" s="45" t="e">
        <f t="shared" si="59"/>
        <v>#DIV/0!</v>
      </c>
      <c r="BE81" s="45" t="e">
        <f t="shared" si="60"/>
        <v>#DIV/0!</v>
      </c>
      <c r="BF81" s="54"/>
      <c r="BG81" s="54"/>
    </row>
    <row r="82" spans="1:59" s="55" customForma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29" t="s">
        <v>157</v>
      </c>
      <c r="Z82" s="58"/>
      <c r="AA82" s="58"/>
      <c r="AB82" s="45">
        <f t="shared" si="61"/>
        <v>1.6958452506210531E-2</v>
      </c>
      <c r="AC82" s="45">
        <f t="shared" si="39"/>
        <v>-9.7557536045667081E-4</v>
      </c>
      <c r="AD82" s="45">
        <f t="shared" si="40"/>
        <v>-2.1089268261056504E-2</v>
      </c>
      <c r="AE82" s="45">
        <f t="shared" si="41"/>
        <v>2.3415188082322347E-2</v>
      </c>
      <c r="AF82" s="45">
        <f t="shared" si="42"/>
        <v>3.8917802683127167E-3</v>
      </c>
      <c r="AG82" s="45">
        <f t="shared" si="43"/>
        <v>7.482333452504264E-3</v>
      </c>
      <c r="AH82" s="45">
        <f t="shared" si="44"/>
        <v>-3.9607673574021285E-2</v>
      </c>
      <c r="AI82" s="45">
        <f t="shared" si="45"/>
        <v>-9.1989038807790746E-2</v>
      </c>
      <c r="AJ82" s="45">
        <f t="shared" si="46"/>
        <v>3.5625861557821992E-3</v>
      </c>
      <c r="AK82" s="45">
        <f t="shared" si="47"/>
        <v>8.2457468022214542E-3</v>
      </c>
      <c r="AL82" s="45">
        <f t="shared" si="48"/>
        <v>-2.4617214157959588E-2</v>
      </c>
      <c r="AM82" s="45">
        <f t="shared" si="49"/>
        <v>-4.8246022582644654E-2</v>
      </c>
      <c r="AN82" s="45">
        <f t="shared" si="50"/>
        <v>-1.4201613747722996E-2</v>
      </c>
      <c r="AO82" s="45">
        <f t="shared" si="51"/>
        <v>8.7687490017751557E-5</v>
      </c>
      <c r="AP82" s="45">
        <f t="shared" si="52"/>
        <v>1.966130550341072E-2</v>
      </c>
      <c r="AQ82" s="45">
        <f t="shared" si="52"/>
        <v>3.6381447281756962E-3</v>
      </c>
      <c r="AR82" s="45">
        <f t="shared" si="52"/>
        <v>-1.3285480957804463E-2</v>
      </c>
      <c r="AS82" s="45">
        <f t="shared" si="52"/>
        <v>-7.8174460893901454E-2</v>
      </c>
      <c r="AT82" s="45">
        <f t="shared" si="53"/>
        <v>-0.11235392507435249</v>
      </c>
      <c r="AU82" s="45">
        <f t="shared" si="53"/>
        <v>2.6182125017286673E-2</v>
      </c>
      <c r="AV82" s="45">
        <f t="shared" si="53"/>
        <v>1.4111986694398837E-2</v>
      </c>
      <c r="AW82" s="45">
        <f t="shared" si="53"/>
        <v>-8.9888975271481542E-3</v>
      </c>
      <c r="AX82" s="45">
        <f t="shared" si="62"/>
        <v>3.8482850784491873E-2</v>
      </c>
      <c r="AY82" s="45">
        <f t="shared" si="54"/>
        <v>-1</v>
      </c>
      <c r="AZ82" s="45" t="e">
        <f t="shared" si="55"/>
        <v>#DIV/0!</v>
      </c>
      <c r="BA82" s="45" t="e">
        <f t="shared" si="56"/>
        <v>#DIV/0!</v>
      </c>
      <c r="BB82" s="45" t="e">
        <f t="shared" si="57"/>
        <v>#DIV/0!</v>
      </c>
      <c r="BC82" s="45" t="e">
        <f t="shared" si="58"/>
        <v>#DIV/0!</v>
      </c>
      <c r="BD82" s="45" t="e">
        <f t="shared" si="59"/>
        <v>#DIV/0!</v>
      </c>
      <c r="BE82" s="45" t="e">
        <f t="shared" si="60"/>
        <v>#DIV/0!</v>
      </c>
      <c r="BF82" s="54"/>
      <c r="BG82" s="54"/>
    </row>
    <row r="83" spans="1:59" s="55" customForma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29" t="s">
        <v>38</v>
      </c>
      <c r="Z83" s="58"/>
      <c r="AA83" s="58"/>
      <c r="AB83" s="45">
        <f t="shared" si="61"/>
        <v>1.4671712021132155E-2</v>
      </c>
      <c r="AC83" s="45">
        <f t="shared" si="39"/>
        <v>6.2026083120346964E-2</v>
      </c>
      <c r="AD83" s="45">
        <f t="shared" si="40"/>
        <v>-1.9792736880857809E-2</v>
      </c>
      <c r="AE83" s="45">
        <f t="shared" si="41"/>
        <v>0.1340880129102433</v>
      </c>
      <c r="AF83" s="45">
        <f t="shared" si="42"/>
        <v>2.1132282077683362E-2</v>
      </c>
      <c r="AG83" s="45">
        <f t="shared" si="43"/>
        <v>2.5910800063511541E-2</v>
      </c>
      <c r="AH83" s="45">
        <f t="shared" si="44"/>
        <v>4.8197158413471719E-2</v>
      </c>
      <c r="AI83" s="45">
        <f t="shared" si="45"/>
        <v>1.2492078915476323E-2</v>
      </c>
      <c r="AJ83" s="45">
        <f t="shared" si="46"/>
        <v>2.4467560105778663E-3</v>
      </c>
      <c r="AK83" s="45">
        <f t="shared" si="47"/>
        <v>3.7719400772597611E-2</v>
      </c>
      <c r="AL83" s="45">
        <f t="shared" si="48"/>
        <v>-6.9927971876994066E-3</v>
      </c>
      <c r="AM83" s="45">
        <f t="shared" si="49"/>
        <v>8.1266502401819984E-3</v>
      </c>
      <c r="AN83" s="45">
        <f t="shared" si="50"/>
        <v>2.4284600730235306E-2</v>
      </c>
      <c r="AO83" s="45">
        <f t="shared" si="51"/>
        <v>-2.5311152470079423E-2</v>
      </c>
      <c r="AP83" s="45">
        <f t="shared" si="52"/>
        <v>-3.1704921928838337E-2</v>
      </c>
      <c r="AQ83" s="45">
        <f t="shared" si="52"/>
        <v>-5.9249730643441079E-2</v>
      </c>
      <c r="AR83" s="45">
        <f t="shared" si="52"/>
        <v>1.9733100849174567E-2</v>
      </c>
      <c r="AS83" s="45">
        <f t="shared" si="52"/>
        <v>4.6236729021836176E-2</v>
      </c>
      <c r="AT83" s="45">
        <f t="shared" si="53"/>
        <v>-0.12493063406479299</v>
      </c>
      <c r="AU83" s="45">
        <f t="shared" si="53"/>
        <v>1.9156703783068441E-2</v>
      </c>
      <c r="AV83" s="45">
        <f t="shared" si="53"/>
        <v>-6.6760363742121021E-3</v>
      </c>
      <c r="AW83" s="45">
        <f t="shared" si="53"/>
        <v>9.1946001226688168E-3</v>
      </c>
      <c r="AX83" s="45">
        <f t="shared" si="62"/>
        <v>1.4920039161163245E-2</v>
      </c>
      <c r="AY83" s="45">
        <f t="shared" si="54"/>
        <v>-1</v>
      </c>
      <c r="AZ83" s="45" t="e">
        <f t="shared" si="55"/>
        <v>#DIV/0!</v>
      </c>
      <c r="BA83" s="45" t="e">
        <f t="shared" si="56"/>
        <v>#DIV/0!</v>
      </c>
      <c r="BB83" s="45" t="e">
        <f t="shared" si="57"/>
        <v>#DIV/0!</v>
      </c>
      <c r="BC83" s="45" t="e">
        <f t="shared" si="58"/>
        <v>#DIV/0!</v>
      </c>
      <c r="BD83" s="45" t="e">
        <f t="shared" si="59"/>
        <v>#DIV/0!</v>
      </c>
      <c r="BE83" s="45" t="e">
        <f t="shared" si="60"/>
        <v>#DIV/0!</v>
      </c>
      <c r="BF83" s="54"/>
      <c r="BG83" s="54"/>
    </row>
    <row r="84" spans="1:59" s="55" customFormat="1" ht="14.4" thickBo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30" t="s">
        <v>191</v>
      </c>
      <c r="Z84" s="59"/>
      <c r="AA84" s="59"/>
      <c r="AB84" s="46">
        <f t="shared" si="61"/>
        <v>3.1886087479409797E-2</v>
      </c>
      <c r="AC84" s="46">
        <f t="shared" si="39"/>
        <v>3.1511864684142354E-2</v>
      </c>
      <c r="AD84" s="46">
        <f t="shared" si="40"/>
        <v>3.6030974683227912E-2</v>
      </c>
      <c r="AE84" s="46">
        <f t="shared" si="41"/>
        <v>6.982738816392775E-3</v>
      </c>
      <c r="AF84" s="46">
        <f t="shared" si="42"/>
        <v>5.0803230966478097E-2</v>
      </c>
      <c r="AG84" s="46">
        <f t="shared" si="43"/>
        <v>2.277595159301149E-2</v>
      </c>
      <c r="AH84" s="46">
        <f t="shared" si="44"/>
        <v>7.399898057851173E-2</v>
      </c>
      <c r="AI84" s="46">
        <f t="shared" si="45"/>
        <v>6.3787175367346904E-3</v>
      </c>
      <c r="AJ84" s="46">
        <f t="shared" si="46"/>
        <v>3.6383395470735547E-2</v>
      </c>
      <c r="AK84" s="46">
        <f t="shared" si="47"/>
        <v>-1.8732373879426167E-2</v>
      </c>
      <c r="AL84" s="46">
        <f t="shared" si="48"/>
        <v>1.1243077042817351E-2</v>
      </c>
      <c r="AM84" s="46">
        <f t="shared" si="49"/>
        <v>-5.6109455548962073E-2</v>
      </c>
      <c r="AN84" s="46">
        <f t="shared" si="50"/>
        <v>-2.2169795350596488E-2</v>
      </c>
      <c r="AO84" s="46">
        <f t="shared" si="51"/>
        <v>1.4933073383740059E-2</v>
      </c>
      <c r="AP84" s="46">
        <f t="shared" si="52"/>
        <v>-0.11379566540931885</v>
      </c>
      <c r="AQ84" s="46">
        <f t="shared" si="52"/>
        <v>0.13783472321323953</v>
      </c>
      <c r="AR84" s="46">
        <f t="shared" si="52"/>
        <v>4.180674689432351E-2</v>
      </c>
      <c r="AS84" s="46">
        <f t="shared" si="52"/>
        <v>-1.2504170737176357E-2</v>
      </c>
      <c r="AT84" s="46">
        <f t="shared" si="53"/>
        <v>-2.072715681886883E-2</v>
      </c>
      <c r="AU84" s="46">
        <f t="shared" si="53"/>
        <v>1.4618551607751717E-2</v>
      </c>
      <c r="AV84" s="46">
        <f t="shared" si="53"/>
        <v>-6.5653607719465379E-2</v>
      </c>
      <c r="AW84" s="46">
        <f t="shared" si="53"/>
        <v>-1.9686695720027014E-2</v>
      </c>
      <c r="AX84" s="46">
        <f t="shared" si="62"/>
        <v>6.5517293895682727E-2</v>
      </c>
      <c r="AY84" s="46">
        <f t="shared" si="54"/>
        <v>-1</v>
      </c>
      <c r="AZ84" s="46" t="e">
        <f t="shared" si="55"/>
        <v>#DIV/0!</v>
      </c>
      <c r="BA84" s="46" t="e">
        <f t="shared" si="56"/>
        <v>#DIV/0!</v>
      </c>
      <c r="BB84" s="46" t="e">
        <f t="shared" si="57"/>
        <v>#DIV/0!</v>
      </c>
      <c r="BC84" s="46" t="e">
        <f t="shared" si="58"/>
        <v>#DIV/0!</v>
      </c>
      <c r="BD84" s="46" t="e">
        <f t="shared" si="59"/>
        <v>#DIV/0!</v>
      </c>
      <c r="BE84" s="46" t="e">
        <f t="shared" si="60"/>
        <v>#DIV/0!</v>
      </c>
      <c r="BF84" s="56"/>
      <c r="BG84" s="56"/>
    </row>
    <row r="85" spans="1:59" s="55" customFormat="1" ht="14.4" thickTop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31" t="s">
        <v>36</v>
      </c>
      <c r="Z85" s="60"/>
      <c r="AA85" s="60"/>
      <c r="AB85" s="47">
        <f t="shared" si="61"/>
        <v>7.954956076285935E-3</v>
      </c>
      <c r="AC85" s="47">
        <f t="shared" si="39"/>
        <v>7.4772692796303275E-3</v>
      </c>
      <c r="AD85" s="47">
        <f t="shared" si="40"/>
        <v>-6.5041180801370668E-3</v>
      </c>
      <c r="AE85" s="47">
        <f t="shared" si="41"/>
        <v>5.1624841828979529E-2</v>
      </c>
      <c r="AF85" s="47">
        <f t="shared" si="42"/>
        <v>1.1142159159102771E-2</v>
      </c>
      <c r="AG85" s="47">
        <f t="shared" si="43"/>
        <v>1.0736275137127382E-2</v>
      </c>
      <c r="AH85" s="47">
        <f t="shared" si="44"/>
        <v>-3.3532106414274621E-3</v>
      </c>
      <c r="AI85" s="47">
        <f t="shared" si="45"/>
        <v>-2.8588384654671506E-2</v>
      </c>
      <c r="AJ85" s="47">
        <f t="shared" si="46"/>
        <v>2.9342395030686141E-2</v>
      </c>
      <c r="AK85" s="47">
        <f t="shared" si="47"/>
        <v>1.6319358316310151E-2</v>
      </c>
      <c r="AL85" s="47">
        <f t="shared" si="48"/>
        <v>-1.1985852167464395E-2</v>
      </c>
      <c r="AM85" s="47">
        <f t="shared" si="49"/>
        <v>2.9145395392086604E-2</v>
      </c>
      <c r="AN85" s="47">
        <f t="shared" si="50"/>
        <v>3.8365005968314936E-3</v>
      </c>
      <c r="AO85" s="47">
        <f t="shared" si="51"/>
        <v>-2.2608089921549723E-4</v>
      </c>
      <c r="AP85" s="47">
        <f t="shared" si="52"/>
        <v>2.2668763424416039E-3</v>
      </c>
      <c r="AQ85" s="47">
        <f t="shared" si="52"/>
        <v>-1.3635818263017518E-2</v>
      </c>
      <c r="AR85" s="47">
        <f t="shared" si="52"/>
        <v>2.6346574003593748E-2</v>
      </c>
      <c r="AS85" s="47">
        <f t="shared" si="52"/>
        <v>-6.3267927843917993E-2</v>
      </c>
      <c r="AT85" s="47">
        <f t="shared" si="53"/>
        <v>-5.9173602699825745E-2</v>
      </c>
      <c r="AU85" s="47">
        <f t="shared" si="53"/>
        <v>4.3261666384978525E-2</v>
      </c>
      <c r="AV85" s="47">
        <f t="shared" si="53"/>
        <v>4.0889787211656925E-2</v>
      </c>
      <c r="AW85" s="47">
        <f t="shared" si="53"/>
        <v>2.7294744655849579E-2</v>
      </c>
      <c r="AX85" s="47">
        <f t="shared" si="62"/>
        <v>1.4979739263704994E-2</v>
      </c>
      <c r="AY85" s="47">
        <f t="shared" si="54"/>
        <v>-1</v>
      </c>
      <c r="AZ85" s="47" t="e">
        <f t="shared" si="55"/>
        <v>#DIV/0!</v>
      </c>
      <c r="BA85" s="47" t="e">
        <f t="shared" si="56"/>
        <v>#DIV/0!</v>
      </c>
      <c r="BB85" s="47" t="e">
        <f t="shared" si="57"/>
        <v>#DIV/0!</v>
      </c>
      <c r="BC85" s="47" t="e">
        <f t="shared" si="58"/>
        <v>#DIV/0!</v>
      </c>
      <c r="BD85" s="47" t="e">
        <f t="shared" si="59"/>
        <v>#DIV/0!</v>
      </c>
      <c r="BE85" s="47" t="e">
        <f t="shared" si="60"/>
        <v>#DIV/0!</v>
      </c>
      <c r="BF85" s="57"/>
      <c r="BG85" s="57"/>
    </row>
  </sheetData>
  <phoneticPr fontId="9"/>
  <pageMargins left="0.78700000000000003" right="0.78700000000000003" top="0.98399999999999999" bottom="0.98399999999999999" header="0.51200000000000001" footer="0.51200000000000001"/>
  <pageSetup paperSize="9" orientation="portrait" verticalDpi="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BI85"/>
  <sheetViews>
    <sheetView zoomScale="80" zoomScaleNormal="80" workbookViewId="0">
      <pane xSplit="26" ySplit="4" topLeftCell="BJ5" activePane="bottomRight" state="frozenSplit"/>
      <selection pane="topRight" activeCell="AR1" sqref="AR1"/>
      <selection pane="bottomLeft" activeCell="A3" sqref="A3"/>
      <selection pane="bottomRight" activeCell="BH4" sqref="BH4"/>
    </sheetView>
  </sheetViews>
  <sheetFormatPr defaultColWidth="9" defaultRowHeight="13.8"/>
  <cols>
    <col min="1" max="1" width="1.6640625" style="1" customWidth="1"/>
    <col min="2" max="21" width="1.6640625" style="1" hidden="1" customWidth="1"/>
    <col min="22" max="24" width="1.6640625" style="1" customWidth="1"/>
    <col min="25" max="25" width="39.6640625" style="1" customWidth="1"/>
    <col min="26" max="26" width="12.6640625" style="1" hidden="1" customWidth="1"/>
    <col min="27" max="49" width="12.6640625" style="1" customWidth="1"/>
    <col min="50" max="50" width="12.33203125" style="1" customWidth="1"/>
    <col min="51" max="57" width="15.6640625" style="1" hidden="1" customWidth="1"/>
    <col min="58" max="58" width="12.6640625" style="1" customWidth="1"/>
    <col min="59" max="59" width="12.6640625" style="1" hidden="1" customWidth="1"/>
    <col min="60" max="60" width="12.6640625" style="1" customWidth="1"/>
    <col min="61" max="16384" width="9" style="1"/>
  </cols>
  <sheetData>
    <row r="1" spans="1:60" ht="30" customHeight="1">
      <c r="A1" s="304" t="s">
        <v>220</v>
      </c>
      <c r="B1" s="298"/>
      <c r="C1" s="298"/>
      <c r="D1" s="298"/>
      <c r="E1" s="298"/>
      <c r="F1" s="298"/>
      <c r="G1" s="298"/>
      <c r="H1" s="298"/>
      <c r="I1" s="298"/>
      <c r="J1" s="298"/>
      <c r="K1" s="298"/>
      <c r="L1" s="298"/>
      <c r="M1" s="298"/>
      <c r="N1" s="298"/>
      <c r="O1" s="298"/>
      <c r="P1" s="298"/>
      <c r="Q1" s="298"/>
      <c r="R1" s="298"/>
      <c r="S1" s="298"/>
      <c r="T1" s="298"/>
      <c r="U1" s="298"/>
      <c r="V1" s="298"/>
      <c r="W1" s="298"/>
      <c r="X1" s="298"/>
      <c r="Y1" s="298"/>
      <c r="Z1" s="119"/>
    </row>
    <row r="2" spans="1:60" ht="14.25" customHeight="1">
      <c r="A2" s="304"/>
      <c r="B2" s="298"/>
      <c r="C2" s="298"/>
      <c r="D2" s="298"/>
      <c r="E2" s="298"/>
      <c r="F2" s="298"/>
      <c r="G2" s="298"/>
      <c r="H2" s="298"/>
      <c r="I2" s="298"/>
      <c r="J2" s="298"/>
      <c r="K2" s="298"/>
      <c r="L2" s="298"/>
      <c r="M2" s="298"/>
      <c r="N2" s="298"/>
      <c r="O2" s="298"/>
      <c r="P2" s="298"/>
      <c r="Q2" s="298"/>
      <c r="R2" s="298"/>
      <c r="S2" s="298"/>
      <c r="T2" s="298"/>
      <c r="U2" s="298"/>
      <c r="V2" s="298"/>
      <c r="W2" s="298"/>
      <c r="X2" s="298"/>
      <c r="Y2" s="298"/>
      <c r="Z2" s="119"/>
    </row>
    <row r="3" spans="1:60" ht="16.8" thickBot="1">
      <c r="A3" s="298"/>
      <c r="B3" s="298"/>
      <c r="C3" s="298"/>
      <c r="D3" s="298"/>
      <c r="E3" s="298"/>
      <c r="F3" s="298"/>
      <c r="G3" s="298"/>
      <c r="H3" s="298"/>
      <c r="I3" s="298"/>
      <c r="J3" s="298"/>
      <c r="K3" s="298"/>
      <c r="L3" s="298"/>
      <c r="M3" s="298"/>
      <c r="N3" s="298"/>
      <c r="O3" s="298"/>
      <c r="P3" s="298"/>
      <c r="Q3" s="298"/>
      <c r="R3" s="298"/>
      <c r="S3" s="298"/>
      <c r="T3" s="298"/>
      <c r="U3" s="298"/>
      <c r="V3" s="298"/>
      <c r="W3" s="302" t="s">
        <v>117</v>
      </c>
      <c r="X3" s="298"/>
      <c r="Y3" s="298"/>
      <c r="AP3" s="333"/>
    </row>
    <row r="4" spans="1:60" ht="30.6" thickBot="1">
      <c r="W4" s="239" t="s">
        <v>24</v>
      </c>
      <c r="X4" s="240"/>
      <c r="Y4" s="241"/>
      <c r="Z4" s="242"/>
      <c r="AA4" s="250">
        <v>1990</v>
      </c>
      <c r="AB4" s="250">
        <v>1991</v>
      </c>
      <c r="AC4" s="250">
        <v>1992</v>
      </c>
      <c r="AD4" s="250">
        <v>1993</v>
      </c>
      <c r="AE4" s="250">
        <v>1994</v>
      </c>
      <c r="AF4" s="250">
        <v>1995</v>
      </c>
      <c r="AG4" s="250">
        <v>1996</v>
      </c>
      <c r="AH4" s="250">
        <v>1997</v>
      </c>
      <c r="AI4" s="250">
        <v>1998</v>
      </c>
      <c r="AJ4" s="251">
        <v>1999</v>
      </c>
      <c r="AK4" s="251">
        <v>2000</v>
      </c>
      <c r="AL4" s="251">
        <f t="shared" ref="AL4:AR4" si="0">AK4+1</f>
        <v>2001</v>
      </c>
      <c r="AM4" s="251">
        <f t="shared" si="0"/>
        <v>2002</v>
      </c>
      <c r="AN4" s="250">
        <f t="shared" si="0"/>
        <v>2003</v>
      </c>
      <c r="AO4" s="250">
        <f t="shared" si="0"/>
        <v>2004</v>
      </c>
      <c r="AP4" s="252">
        <f t="shared" si="0"/>
        <v>2005</v>
      </c>
      <c r="AQ4" s="250">
        <f t="shared" si="0"/>
        <v>2006</v>
      </c>
      <c r="AR4" s="250">
        <f t="shared" si="0"/>
        <v>2007</v>
      </c>
      <c r="AS4" s="259">
        <v>2008</v>
      </c>
      <c r="AT4" s="259">
        <v>2009</v>
      </c>
      <c r="AU4" s="259">
        <v>2010</v>
      </c>
      <c r="AV4" s="269">
        <v>2011</v>
      </c>
      <c r="AW4" s="259">
        <v>2012</v>
      </c>
      <c r="AX4" s="598">
        <v>2013</v>
      </c>
      <c r="AY4" s="354" t="s">
        <v>136</v>
      </c>
      <c r="AZ4" s="260" t="s">
        <v>137</v>
      </c>
      <c r="BA4" s="260" t="s">
        <v>138</v>
      </c>
      <c r="BB4" s="260" t="s">
        <v>139</v>
      </c>
      <c r="BC4" s="260" t="s">
        <v>140</v>
      </c>
      <c r="BD4" s="260" t="s">
        <v>141</v>
      </c>
      <c r="BE4" s="269" t="s">
        <v>142</v>
      </c>
      <c r="BF4" s="520" t="s">
        <v>25</v>
      </c>
      <c r="BG4" s="391" t="s">
        <v>26</v>
      </c>
    </row>
    <row r="5" spans="1:60">
      <c r="W5" s="488" t="s">
        <v>188</v>
      </c>
      <c r="X5" s="96"/>
      <c r="Y5" s="97"/>
      <c r="Z5" s="222"/>
      <c r="AA5" s="222">
        <f t="shared" ref="AA5:AW5" si="1">SUM(AA6,AA7,AA16,AA21)</f>
        <v>1059143.7363701062</v>
      </c>
      <c r="AB5" s="222">
        <f t="shared" si="1"/>
        <v>1066628.0507543078</v>
      </c>
      <c r="AC5" s="222">
        <f t="shared" si="1"/>
        <v>1073684.8991008911</v>
      </c>
      <c r="AD5" s="222">
        <f t="shared" si="1"/>
        <v>1067559.8252931125</v>
      </c>
      <c r="AE5" s="222">
        <f t="shared" si="1"/>
        <v>1122949.9094915593</v>
      </c>
      <c r="AF5" s="222">
        <f t="shared" si="1"/>
        <v>1135266.5189294671</v>
      </c>
      <c r="AG5" s="222">
        <f t="shared" si="1"/>
        <v>1147123.4612483403</v>
      </c>
      <c r="AH5" s="222">
        <f t="shared" si="1"/>
        <v>1143371.5691941038</v>
      </c>
      <c r="AI5" s="222">
        <f t="shared" si="1"/>
        <v>1113064.6520029451</v>
      </c>
      <c r="AJ5" s="222">
        <f t="shared" si="1"/>
        <v>1147923.4663119405</v>
      </c>
      <c r="AK5" s="222">
        <f t="shared" si="1"/>
        <v>1166901.9480878306</v>
      </c>
      <c r="AL5" s="222">
        <f t="shared" si="1"/>
        <v>1153217.16798984</v>
      </c>
      <c r="AM5" s="222">
        <f t="shared" si="1"/>
        <v>1192871.9771158365</v>
      </c>
      <c r="AN5" s="222">
        <f t="shared" si="1"/>
        <v>1198075.5396492004</v>
      </c>
      <c r="AO5" s="222">
        <f t="shared" si="1"/>
        <v>1198420.9607322952</v>
      </c>
      <c r="AP5" s="222">
        <f t="shared" si="1"/>
        <v>1202573.2133610537</v>
      </c>
      <c r="AQ5" s="222">
        <f t="shared" si="1"/>
        <v>1185109.4903619364</v>
      </c>
      <c r="AR5" s="222">
        <f t="shared" si="1"/>
        <v>1218496.3941006504</v>
      </c>
      <c r="AS5" s="222">
        <f t="shared" si="1"/>
        <v>1138441.4072506451</v>
      </c>
      <c r="AT5" s="222">
        <f t="shared" si="1"/>
        <v>1075241.0431431616</v>
      </c>
      <c r="AU5" s="222">
        <f t="shared" si="1"/>
        <v>1123469.9455742233</v>
      </c>
      <c r="AV5" s="222">
        <f t="shared" si="1"/>
        <v>1173125.9826032801</v>
      </c>
      <c r="AW5" s="222">
        <f t="shared" si="1"/>
        <v>1207792.5967038076</v>
      </c>
      <c r="AX5" s="222">
        <f>SUM(AX6,AX7,AX16,AX21)</f>
        <v>1224289.5585501746</v>
      </c>
      <c r="AY5" s="98"/>
      <c r="AZ5" s="98"/>
      <c r="BA5" s="98"/>
      <c r="BB5" s="98"/>
      <c r="BC5" s="98"/>
      <c r="BD5" s="98"/>
      <c r="BE5" s="383"/>
      <c r="BF5" s="99"/>
      <c r="BG5" s="392"/>
      <c r="BH5" s="174"/>
    </row>
    <row r="6" spans="1:60">
      <c r="W6" s="95"/>
      <c r="X6" s="62" t="s">
        <v>27</v>
      </c>
      <c r="Y6" s="64"/>
      <c r="Z6" s="207"/>
      <c r="AA6" s="207">
        <v>67833.953087208385</v>
      </c>
      <c r="AB6" s="207">
        <v>68776.891737580285</v>
      </c>
      <c r="AC6" s="207">
        <v>68979.314395450972</v>
      </c>
      <c r="AD6" s="207">
        <v>67258.611496971833</v>
      </c>
      <c r="AE6" s="207">
        <v>74262.907430690306</v>
      </c>
      <c r="AF6" s="207">
        <v>73301.235912775868</v>
      </c>
      <c r="AG6" s="207">
        <v>71674.072336125959</v>
      </c>
      <c r="AH6" s="207">
        <v>72270.062870111258</v>
      </c>
      <c r="AI6" s="207">
        <v>73146.068992367756</v>
      </c>
      <c r="AJ6" s="207">
        <v>72093.990055277231</v>
      </c>
      <c r="AK6" s="207">
        <v>70766.462102115183</v>
      </c>
      <c r="AL6" s="207">
        <v>68937.50291194595</v>
      </c>
      <c r="AM6" s="207">
        <v>76612.636208222</v>
      </c>
      <c r="AN6" s="207">
        <v>73792.827660491996</v>
      </c>
      <c r="AO6" s="207">
        <v>73888.811231028463</v>
      </c>
      <c r="AP6" s="207">
        <v>79322.760959610503</v>
      </c>
      <c r="AQ6" s="207">
        <v>76958.550385104347</v>
      </c>
      <c r="AR6" s="207">
        <v>82922.924689208128</v>
      </c>
      <c r="AS6" s="207">
        <v>79095.568902735118</v>
      </c>
      <c r="AT6" s="207">
        <v>80024.124019011215</v>
      </c>
      <c r="AU6" s="207">
        <v>81138.556227883979</v>
      </c>
      <c r="AV6" s="207">
        <v>87637.755185133807</v>
      </c>
      <c r="AW6" s="207">
        <v>87832.793380780888</v>
      </c>
      <c r="AX6" s="207">
        <v>88032.095565586162</v>
      </c>
      <c r="AY6" s="67"/>
      <c r="AZ6" s="67"/>
      <c r="BA6" s="67"/>
      <c r="BB6" s="67"/>
      <c r="BC6" s="67"/>
      <c r="BD6" s="67"/>
      <c r="BE6" s="384"/>
      <c r="BF6" s="68"/>
      <c r="BG6" s="393"/>
    </row>
    <row r="7" spans="1:60">
      <c r="W7" s="95"/>
      <c r="X7" s="79" t="s">
        <v>28</v>
      </c>
      <c r="Y7" s="82"/>
      <c r="Z7" s="214"/>
      <c r="AA7" s="214">
        <f>SUM(AA8:AA15)</f>
        <v>482168.91446457407</v>
      </c>
      <c r="AB7" s="214">
        <f t="shared" ref="AB7:AR7" si="2">SUM(AB8:AB15)</f>
        <v>476070.85077485745</v>
      </c>
      <c r="AC7" s="214">
        <f t="shared" si="2"/>
        <v>466385.68607030151</v>
      </c>
      <c r="AD7" s="214">
        <f t="shared" si="2"/>
        <v>455232.5584989601</v>
      </c>
      <c r="AE7" s="214">
        <f t="shared" si="2"/>
        <v>472644.07929760154</v>
      </c>
      <c r="AF7" s="214">
        <f t="shared" si="2"/>
        <v>471149.04042115831</v>
      </c>
      <c r="AG7" s="214">
        <f t="shared" si="2"/>
        <v>479958.93113300094</v>
      </c>
      <c r="AH7" s="214">
        <f t="shared" si="2"/>
        <v>480442.39260556723</v>
      </c>
      <c r="AI7" s="214">
        <f t="shared" si="2"/>
        <v>444864.56003160507</v>
      </c>
      <c r="AJ7" s="214">
        <f t="shared" si="2"/>
        <v>456452.31906954222</v>
      </c>
      <c r="AK7" s="214">
        <f t="shared" si="2"/>
        <v>467195.57337436121</v>
      </c>
      <c r="AL7" s="214">
        <f t="shared" si="2"/>
        <v>449633.20365291141</v>
      </c>
      <c r="AM7" s="214">
        <f t="shared" si="2"/>
        <v>461164.54735925107</v>
      </c>
      <c r="AN7" s="214">
        <f t="shared" si="2"/>
        <v>465025.51088323956</v>
      </c>
      <c r="AO7" s="214">
        <f t="shared" si="2"/>
        <v>465316.40194060415</v>
      </c>
      <c r="AP7" s="214">
        <f t="shared" si="2"/>
        <v>459266.90244731068</v>
      </c>
      <c r="AQ7" s="214">
        <f t="shared" si="2"/>
        <v>456983.78609931655</v>
      </c>
      <c r="AR7" s="214">
        <f t="shared" si="2"/>
        <v>467463.69281228085</v>
      </c>
      <c r="AS7" s="214">
        <f t="shared" ref="AS7:AX7" si="3">SUM(AS8:AS15)</f>
        <v>418990.58733515727</v>
      </c>
      <c r="AT7" s="214">
        <f t="shared" si="3"/>
        <v>388054.09981520154</v>
      </c>
      <c r="AU7" s="214">
        <f t="shared" si="3"/>
        <v>420938.62915308261</v>
      </c>
      <c r="AV7" s="214">
        <f t="shared" si="3"/>
        <v>417137.19495536765</v>
      </c>
      <c r="AW7" s="214">
        <f t="shared" si="3"/>
        <v>417749.88045511179</v>
      </c>
      <c r="AX7" s="214">
        <f t="shared" si="3"/>
        <v>430106.69311053609</v>
      </c>
      <c r="AY7" s="83"/>
      <c r="AZ7" s="83"/>
      <c r="BA7" s="83"/>
      <c r="BB7" s="83"/>
      <c r="BC7" s="83"/>
      <c r="BD7" s="83"/>
      <c r="BE7" s="385"/>
      <c r="BF7" s="84"/>
      <c r="BG7" s="394"/>
    </row>
    <row r="8" spans="1:60">
      <c r="W8" s="95"/>
      <c r="X8" s="80"/>
      <c r="Y8" s="26" t="s">
        <v>87</v>
      </c>
      <c r="Z8" s="209"/>
      <c r="AA8" s="209">
        <v>38556.428334305994</v>
      </c>
      <c r="AB8" s="209">
        <v>40562.427272897359</v>
      </c>
      <c r="AC8" s="209">
        <v>40911.638012438882</v>
      </c>
      <c r="AD8" s="209">
        <v>40259.244857226586</v>
      </c>
      <c r="AE8" s="209">
        <v>39845.679377330744</v>
      </c>
      <c r="AF8" s="209">
        <v>38598.517939862504</v>
      </c>
      <c r="AG8" s="209">
        <v>39492.191742252166</v>
      </c>
      <c r="AH8" s="209">
        <v>38158.827981374547</v>
      </c>
      <c r="AI8" s="209">
        <v>36424.424853156655</v>
      </c>
      <c r="AJ8" s="209">
        <v>35306.101559893948</v>
      </c>
      <c r="AK8" s="209">
        <v>32706.349387599214</v>
      </c>
      <c r="AL8" s="209">
        <v>31651.250621602336</v>
      </c>
      <c r="AM8" s="209">
        <v>31114.151307738946</v>
      </c>
      <c r="AN8" s="209">
        <v>30041.243685219633</v>
      </c>
      <c r="AO8" s="209">
        <v>29890.381454194161</v>
      </c>
      <c r="AP8" s="209">
        <v>28994.147989169069</v>
      </c>
      <c r="AQ8" s="209">
        <v>27271.871946429852</v>
      </c>
      <c r="AR8" s="209">
        <v>25962.024119347552</v>
      </c>
      <c r="AS8" s="209">
        <v>23252.992973905926</v>
      </c>
      <c r="AT8" s="209">
        <v>22838.353025382468</v>
      </c>
      <c r="AU8" s="209">
        <v>23019.259530106887</v>
      </c>
      <c r="AV8" s="209">
        <v>23526.637732525411</v>
      </c>
      <c r="AW8" s="209">
        <v>24566.269631610183</v>
      </c>
      <c r="AX8" s="209">
        <v>25006.979113613437</v>
      </c>
      <c r="AY8" s="65"/>
      <c r="AZ8" s="65"/>
      <c r="BA8" s="65"/>
      <c r="BB8" s="65"/>
      <c r="BC8" s="65"/>
      <c r="BD8" s="65"/>
      <c r="BE8" s="386"/>
      <c r="BF8" s="76"/>
      <c r="BG8" s="395"/>
    </row>
    <row r="9" spans="1:60">
      <c r="W9" s="95"/>
      <c r="X9" s="80"/>
      <c r="Y9" s="27" t="s">
        <v>44</v>
      </c>
      <c r="Z9" s="209"/>
      <c r="AA9" s="209">
        <v>30023.216832440856</v>
      </c>
      <c r="AB9" s="209">
        <v>29896.574470291362</v>
      </c>
      <c r="AC9" s="209">
        <v>29305.24883366104</v>
      </c>
      <c r="AD9" s="209">
        <v>29243.943099132084</v>
      </c>
      <c r="AE9" s="209">
        <v>30535.180415880452</v>
      </c>
      <c r="AF9" s="209">
        <v>31678.463592073953</v>
      </c>
      <c r="AG9" s="209">
        <v>31844.579244628367</v>
      </c>
      <c r="AH9" s="209">
        <v>31640.662345178083</v>
      </c>
      <c r="AI9" s="209">
        <v>30035.282766827073</v>
      </c>
      <c r="AJ9" s="209">
        <v>30639.733582439898</v>
      </c>
      <c r="AK9" s="209">
        <v>31304.617879216079</v>
      </c>
      <c r="AL9" s="209">
        <v>30489.170689950573</v>
      </c>
      <c r="AM9" s="209">
        <v>30292.829867603345</v>
      </c>
      <c r="AN9" s="209">
        <v>29961.557240804977</v>
      </c>
      <c r="AO9" s="209">
        <v>29413.09664352113</v>
      </c>
      <c r="AP9" s="209">
        <v>27947.47076198976</v>
      </c>
      <c r="AQ9" s="209">
        <v>26502.892668927587</v>
      </c>
      <c r="AR9" s="209">
        <v>26466.737926881193</v>
      </c>
      <c r="AS9" s="209">
        <v>24171.882139739253</v>
      </c>
      <c r="AT9" s="209">
        <v>21944.842526403816</v>
      </c>
      <c r="AU9" s="209">
        <v>21281.97996247459</v>
      </c>
      <c r="AV9" s="209">
        <v>21793.646225019234</v>
      </c>
      <c r="AW9" s="209">
        <v>22070.009653194014</v>
      </c>
      <c r="AX9" s="209">
        <v>22189.193598207567</v>
      </c>
      <c r="AY9" s="65"/>
      <c r="AZ9" s="65"/>
      <c r="BA9" s="65"/>
      <c r="BB9" s="65"/>
      <c r="BC9" s="65"/>
      <c r="BD9" s="65"/>
      <c r="BE9" s="386"/>
      <c r="BF9" s="76"/>
      <c r="BG9" s="395"/>
    </row>
    <row r="10" spans="1:60">
      <c r="W10" s="95"/>
      <c r="X10" s="80"/>
      <c r="Y10" s="61" t="s">
        <v>45</v>
      </c>
      <c r="Z10" s="209"/>
      <c r="AA10" s="209">
        <v>60571.712967756946</v>
      </c>
      <c r="AB10" s="209">
        <v>63483.83081074628</v>
      </c>
      <c r="AC10" s="209">
        <v>64082.701650325253</v>
      </c>
      <c r="AD10" s="209">
        <v>65417.613510632887</v>
      </c>
      <c r="AE10" s="209">
        <v>69055.984726528768</v>
      </c>
      <c r="AF10" s="209">
        <v>69983.126892451197</v>
      </c>
      <c r="AG10" s="209">
        <v>71190.760409199647</v>
      </c>
      <c r="AH10" s="209">
        <v>71971.758570077916</v>
      </c>
      <c r="AI10" s="209">
        <v>56115.369037909506</v>
      </c>
      <c r="AJ10" s="209">
        <v>59222.447846255985</v>
      </c>
      <c r="AK10" s="209">
        <v>60973.518319798066</v>
      </c>
      <c r="AL10" s="209">
        <v>57991.875115704628</v>
      </c>
      <c r="AM10" s="209">
        <v>58228.872851090418</v>
      </c>
      <c r="AN10" s="209">
        <v>57323.763697534559</v>
      </c>
      <c r="AO10" s="209">
        <v>57586.699413166913</v>
      </c>
      <c r="AP10" s="209">
        <v>56973.850955257731</v>
      </c>
      <c r="AQ10" s="209">
        <v>57962.840038359558</v>
      </c>
      <c r="AR10" s="209">
        <v>60149.015499476685</v>
      </c>
      <c r="AS10" s="209">
        <v>53771.166354133704</v>
      </c>
      <c r="AT10" s="209">
        <v>51503.305859461645</v>
      </c>
      <c r="AU10" s="209">
        <v>52437.311901274821</v>
      </c>
      <c r="AV10" s="209">
        <v>52825.967053479821</v>
      </c>
      <c r="AW10" s="209">
        <v>52011.977018973477</v>
      </c>
      <c r="AX10" s="209">
        <v>57069.314472700287</v>
      </c>
      <c r="AY10" s="65"/>
      <c r="AZ10" s="65"/>
      <c r="BA10" s="65"/>
      <c r="BB10" s="65"/>
      <c r="BC10" s="65"/>
      <c r="BD10" s="65"/>
      <c r="BE10" s="386"/>
      <c r="BF10" s="76"/>
      <c r="BG10" s="395"/>
    </row>
    <row r="11" spans="1:60">
      <c r="W11" s="95"/>
      <c r="X11" s="80"/>
      <c r="Y11" s="61" t="s">
        <v>46</v>
      </c>
      <c r="Z11" s="209"/>
      <c r="AA11" s="209">
        <v>43718.737570774334</v>
      </c>
      <c r="AB11" s="209">
        <v>44715.847687838206</v>
      </c>
      <c r="AC11" s="209">
        <v>44789.605186868532</v>
      </c>
      <c r="AD11" s="209">
        <v>45098.174511572965</v>
      </c>
      <c r="AE11" s="209">
        <v>46222.306950531085</v>
      </c>
      <c r="AF11" s="209">
        <v>46358.282537241263</v>
      </c>
      <c r="AG11" s="209">
        <v>46530.845572925202</v>
      </c>
      <c r="AH11" s="209">
        <v>45688.375906085887</v>
      </c>
      <c r="AI11" s="209">
        <v>36932.93075060437</v>
      </c>
      <c r="AJ11" s="209">
        <v>37527.647659468741</v>
      </c>
      <c r="AK11" s="209">
        <v>38929.027439840909</v>
      </c>
      <c r="AL11" s="209">
        <v>37259.861855242794</v>
      </c>
      <c r="AM11" s="209">
        <v>36883.932655298799</v>
      </c>
      <c r="AN11" s="209">
        <v>38395.85934979286</v>
      </c>
      <c r="AO11" s="209">
        <v>36187.1772002496</v>
      </c>
      <c r="AP11" s="209">
        <v>35602.53109515876</v>
      </c>
      <c r="AQ11" s="209">
        <v>35773.068361043253</v>
      </c>
      <c r="AR11" s="209">
        <v>35980.894542365771</v>
      </c>
      <c r="AS11" s="209">
        <v>34058.464088049623</v>
      </c>
      <c r="AT11" s="209">
        <v>31487.823349036789</v>
      </c>
      <c r="AU11" s="209">
        <v>31786.88515915491</v>
      </c>
      <c r="AV11" s="209">
        <v>31692.601454594347</v>
      </c>
      <c r="AW11" s="209">
        <v>31671.389998417584</v>
      </c>
      <c r="AX11" s="209">
        <v>32563.058240769446</v>
      </c>
      <c r="AY11" s="65"/>
      <c r="AZ11" s="65"/>
      <c r="BA11" s="65"/>
      <c r="BB11" s="65"/>
      <c r="BC11" s="65"/>
      <c r="BD11" s="65"/>
      <c r="BE11" s="386"/>
      <c r="BF11" s="76"/>
      <c r="BG11" s="395"/>
    </row>
    <row r="12" spans="1:60">
      <c r="W12" s="95"/>
      <c r="X12" s="80"/>
      <c r="Y12" s="61" t="s">
        <v>47</v>
      </c>
      <c r="Z12" s="209"/>
      <c r="AA12" s="209">
        <v>169873.63364599066</v>
      </c>
      <c r="AB12" s="209">
        <v>164666.66701387728</v>
      </c>
      <c r="AC12" s="209">
        <v>157420.03309761945</v>
      </c>
      <c r="AD12" s="209">
        <v>155344.94410648642</v>
      </c>
      <c r="AE12" s="209">
        <v>159193.25166299852</v>
      </c>
      <c r="AF12" s="209">
        <v>159603.88154999499</v>
      </c>
      <c r="AG12" s="209">
        <v>160838.76828605917</v>
      </c>
      <c r="AH12" s="209">
        <v>162782.55536051746</v>
      </c>
      <c r="AI12" s="209">
        <v>151264.8557635374</v>
      </c>
      <c r="AJ12" s="209">
        <v>158746.84079200489</v>
      </c>
      <c r="AK12" s="209">
        <v>164123.03826835385</v>
      </c>
      <c r="AL12" s="209">
        <v>159567.90704152937</v>
      </c>
      <c r="AM12" s="209">
        <v>166242.08075675121</v>
      </c>
      <c r="AN12" s="209">
        <v>168728.16063646757</v>
      </c>
      <c r="AO12" s="209">
        <v>168214.05546762285</v>
      </c>
      <c r="AP12" s="209">
        <v>166098.55774990242</v>
      </c>
      <c r="AQ12" s="209">
        <v>167812.78380167103</v>
      </c>
      <c r="AR12" s="209">
        <v>176055.00769408752</v>
      </c>
      <c r="AS12" s="209">
        <v>156625.54390290062</v>
      </c>
      <c r="AT12" s="209">
        <v>145699.79619472116</v>
      </c>
      <c r="AU12" s="209">
        <v>165401.52085624685</v>
      </c>
      <c r="AV12" s="209">
        <v>167170.37008438495</v>
      </c>
      <c r="AW12" s="209">
        <v>169127.42839784993</v>
      </c>
      <c r="AX12" s="209">
        <v>174636.71972586156</v>
      </c>
      <c r="AY12" s="65"/>
      <c r="AZ12" s="65"/>
      <c r="BA12" s="65"/>
      <c r="BB12" s="65"/>
      <c r="BC12" s="65"/>
      <c r="BD12" s="65"/>
      <c r="BE12" s="386"/>
      <c r="BF12" s="76"/>
      <c r="BG12" s="395"/>
    </row>
    <row r="13" spans="1:60">
      <c r="W13" s="95"/>
      <c r="X13" s="80"/>
      <c r="Y13" s="61" t="s">
        <v>48</v>
      </c>
      <c r="Z13" s="209"/>
      <c r="AA13" s="209">
        <v>31339.737083567481</v>
      </c>
      <c r="AB13" s="209">
        <v>32020.340736756691</v>
      </c>
      <c r="AC13" s="209">
        <v>31996.244013608495</v>
      </c>
      <c r="AD13" s="209">
        <v>29905.978135776131</v>
      </c>
      <c r="AE13" s="209">
        <v>33272.614340427819</v>
      </c>
      <c r="AF13" s="209">
        <v>32968.127743681354</v>
      </c>
      <c r="AG13" s="209">
        <v>34232.799965899452</v>
      </c>
      <c r="AH13" s="209">
        <v>31360.739915824153</v>
      </c>
      <c r="AI13" s="209">
        <v>26609.015267380684</v>
      </c>
      <c r="AJ13" s="209">
        <v>27631.976597412275</v>
      </c>
      <c r="AK13" s="209">
        <v>29319.784115724608</v>
      </c>
      <c r="AL13" s="209">
        <v>27527.984729701766</v>
      </c>
      <c r="AM13" s="209">
        <v>30203.203619436194</v>
      </c>
      <c r="AN13" s="209">
        <v>32442.66462323405</v>
      </c>
      <c r="AO13" s="209">
        <v>32823.404223177655</v>
      </c>
      <c r="AP13" s="209">
        <v>34255.147242551968</v>
      </c>
      <c r="AQ13" s="209">
        <v>36436.486330808322</v>
      </c>
      <c r="AR13" s="209">
        <v>40057.039141876863</v>
      </c>
      <c r="AS13" s="209">
        <v>35375.34352436832</v>
      </c>
      <c r="AT13" s="209">
        <v>30290.96955734794</v>
      </c>
      <c r="AU13" s="209">
        <v>32348.840221590577</v>
      </c>
      <c r="AV13" s="209">
        <v>38444.579322330494</v>
      </c>
      <c r="AW13" s="209">
        <v>40903.177668605851</v>
      </c>
      <c r="AX13" s="209">
        <v>40514.950611190478</v>
      </c>
      <c r="AY13" s="65"/>
      <c r="AZ13" s="65"/>
      <c r="BA13" s="65"/>
      <c r="BB13" s="65"/>
      <c r="BC13" s="65"/>
      <c r="BD13" s="65"/>
      <c r="BE13" s="386"/>
      <c r="BF13" s="76"/>
      <c r="BG13" s="395"/>
    </row>
    <row r="14" spans="1:60">
      <c r="W14" s="95"/>
      <c r="X14" s="80"/>
      <c r="Y14" s="61" t="s">
        <v>49</v>
      </c>
      <c r="Z14" s="209"/>
      <c r="AA14" s="209">
        <v>-23477.454499871379</v>
      </c>
      <c r="AB14" s="209">
        <v>-23640.762950684555</v>
      </c>
      <c r="AC14" s="209">
        <v>-23660.11088429654</v>
      </c>
      <c r="AD14" s="209">
        <v>-24752.892092357306</v>
      </c>
      <c r="AE14" s="209">
        <v>-23948.251421597073</v>
      </c>
      <c r="AF14" s="209">
        <v>-23635.614308118729</v>
      </c>
      <c r="AG14" s="209">
        <v>-22622.975748577323</v>
      </c>
      <c r="AH14" s="209">
        <v>-16441.689279145427</v>
      </c>
      <c r="AI14" s="209">
        <v>-15274.134940681255</v>
      </c>
      <c r="AJ14" s="209">
        <v>-15601.084253840254</v>
      </c>
      <c r="AK14" s="209">
        <v>-13951.159635548211</v>
      </c>
      <c r="AL14" s="209">
        <v>-13436.215928444701</v>
      </c>
      <c r="AM14" s="209">
        <v>-13994.05951801682</v>
      </c>
      <c r="AN14" s="209">
        <v>-13748.022236245735</v>
      </c>
      <c r="AO14" s="209">
        <v>-11928.401758652908</v>
      </c>
      <c r="AP14" s="209">
        <v>-7502.0577815209635</v>
      </c>
      <c r="AQ14" s="209">
        <v>-7527.6750451796361</v>
      </c>
      <c r="AR14" s="209">
        <v>-6365.6741504742349</v>
      </c>
      <c r="AS14" s="209">
        <v>-1538.5770382885189</v>
      </c>
      <c r="AT14" s="209">
        <v>-2897.6278426415342</v>
      </c>
      <c r="AU14" s="209">
        <v>-6005.876697950589</v>
      </c>
      <c r="AV14" s="209">
        <v>-4315.0536320137144</v>
      </c>
      <c r="AW14" s="209">
        <v>-3095.7254470006378</v>
      </c>
      <c r="AX14" s="209">
        <v>-3171.9095561116992</v>
      </c>
      <c r="AY14" s="65"/>
      <c r="AZ14" s="65"/>
      <c r="BA14" s="65"/>
      <c r="BB14" s="65"/>
      <c r="BC14" s="65"/>
      <c r="BD14" s="65"/>
      <c r="BE14" s="386"/>
      <c r="BF14" s="76"/>
      <c r="BG14" s="395"/>
    </row>
    <row r="15" spans="1:60">
      <c r="W15" s="95"/>
      <c r="X15" s="81"/>
      <c r="Y15" s="61" t="s">
        <v>50</v>
      </c>
      <c r="Z15" s="216"/>
      <c r="AA15" s="216">
        <v>131562.90252960916</v>
      </c>
      <c r="AB15" s="216">
        <v>124365.92573313485</v>
      </c>
      <c r="AC15" s="216">
        <v>121540.32616007637</v>
      </c>
      <c r="AD15" s="216">
        <v>114715.55237049039</v>
      </c>
      <c r="AE15" s="216">
        <v>118467.31324550125</v>
      </c>
      <c r="AF15" s="216">
        <v>115594.25447397173</v>
      </c>
      <c r="AG15" s="216">
        <v>118451.9616606143</v>
      </c>
      <c r="AH15" s="216">
        <v>115281.16180565464</v>
      </c>
      <c r="AI15" s="216">
        <v>122756.81653287064</v>
      </c>
      <c r="AJ15" s="216">
        <v>122978.65528590675</v>
      </c>
      <c r="AK15" s="216">
        <v>123790.39759937668</v>
      </c>
      <c r="AL15" s="216">
        <v>118581.36952762463</v>
      </c>
      <c r="AM15" s="216">
        <v>122193.535819349</v>
      </c>
      <c r="AN15" s="216">
        <v>121880.28388643166</v>
      </c>
      <c r="AO15" s="216">
        <v>123129.98929732473</v>
      </c>
      <c r="AP15" s="216">
        <v>116897.25443480193</v>
      </c>
      <c r="AQ15" s="216">
        <v>112751.5179972566</v>
      </c>
      <c r="AR15" s="216">
        <v>109158.64803871955</v>
      </c>
      <c r="AS15" s="216">
        <v>93273.771390348382</v>
      </c>
      <c r="AT15" s="216">
        <v>87186.63714548928</v>
      </c>
      <c r="AU15" s="216">
        <v>100668.70822018455</v>
      </c>
      <c r="AV15" s="216">
        <v>85998.446715047117</v>
      </c>
      <c r="AW15" s="216">
        <v>80495.353533461399</v>
      </c>
      <c r="AX15" s="216">
        <v>81298.38690430508</v>
      </c>
      <c r="AY15" s="216">
        <v>0</v>
      </c>
      <c r="AZ15" s="216">
        <v>0</v>
      </c>
      <c r="BA15" s="216">
        <v>0</v>
      </c>
      <c r="BB15" s="216">
        <v>0</v>
      </c>
      <c r="BC15" s="216">
        <v>0</v>
      </c>
      <c r="BD15" s="216">
        <v>0</v>
      </c>
      <c r="BE15" s="387">
        <v>0</v>
      </c>
      <c r="BF15" s="74"/>
      <c r="BG15" s="396"/>
    </row>
    <row r="16" spans="1:60">
      <c r="W16" s="95"/>
      <c r="X16" s="90" t="s">
        <v>29</v>
      </c>
      <c r="Y16" s="92"/>
      <c r="Z16" s="218"/>
      <c r="AA16" s="218">
        <f t="shared" ref="AA16:AP16" si="4">SUM(AA17:AA20)</f>
        <v>217382.40351899806</v>
      </c>
      <c r="AB16" s="218">
        <f t="shared" si="4"/>
        <v>228859.99745349499</v>
      </c>
      <c r="AC16" s="218">
        <f t="shared" si="4"/>
        <v>233458.74231792917</v>
      </c>
      <c r="AD16" s="218">
        <f t="shared" si="4"/>
        <v>237975.03322043785</v>
      </c>
      <c r="AE16" s="218">
        <f t="shared" si="4"/>
        <v>250409.72765367379</v>
      </c>
      <c r="AF16" s="218">
        <f t="shared" si="4"/>
        <v>257589.48372347487</v>
      </c>
      <c r="AG16" s="218">
        <f t="shared" si="4"/>
        <v>263047.42145164264</v>
      </c>
      <c r="AH16" s="218">
        <f t="shared" si="4"/>
        <v>264813.99580046453</v>
      </c>
      <c r="AI16" s="218">
        <f t="shared" si="4"/>
        <v>263774.32966838847</v>
      </c>
      <c r="AJ16" s="218">
        <f t="shared" si="4"/>
        <v>266229.98159018718</v>
      </c>
      <c r="AK16" s="218">
        <f t="shared" si="4"/>
        <v>265382.46922400192</v>
      </c>
      <c r="AL16" s="218">
        <f t="shared" si="4"/>
        <v>267456.77575813205</v>
      </c>
      <c r="AM16" s="218">
        <f t="shared" si="4"/>
        <v>262388.2892990649</v>
      </c>
      <c r="AN16" s="218">
        <f t="shared" si="4"/>
        <v>260303.30402612002</v>
      </c>
      <c r="AO16" s="218">
        <f t="shared" si="4"/>
        <v>259651.71314465822</v>
      </c>
      <c r="AP16" s="218">
        <f t="shared" si="4"/>
        <v>254388.22653541731</v>
      </c>
      <c r="AQ16" s="218">
        <f t="shared" ref="AQ16:AX16" si="5">SUM(AQ17:AQ20)</f>
        <v>250744.28393064073</v>
      </c>
      <c r="AR16" s="218">
        <f t="shared" si="5"/>
        <v>245681.19928268364</v>
      </c>
      <c r="AS16" s="218">
        <f t="shared" si="5"/>
        <v>235734.83011606213</v>
      </c>
      <c r="AT16" s="218">
        <f t="shared" si="5"/>
        <v>230067.47744561872</v>
      </c>
      <c r="AU16" s="218">
        <f t="shared" si="5"/>
        <v>232501.61891615664</v>
      </c>
      <c r="AV16" s="218">
        <f t="shared" si="5"/>
        <v>229588.02299039855</v>
      </c>
      <c r="AW16" s="218">
        <f t="shared" si="5"/>
        <v>226341.65354520374</v>
      </c>
      <c r="AX16" s="218">
        <f t="shared" si="5"/>
        <v>222301.85606456597</v>
      </c>
      <c r="AY16" s="93"/>
      <c r="AZ16" s="93"/>
      <c r="BA16" s="93"/>
      <c r="BB16" s="93"/>
      <c r="BC16" s="93"/>
      <c r="BD16" s="93"/>
      <c r="BE16" s="388"/>
      <c r="BF16" s="94"/>
      <c r="BG16" s="397"/>
    </row>
    <row r="17" spans="23:61">
      <c r="W17" s="95"/>
      <c r="X17" s="91"/>
      <c r="Y17" s="26" t="s">
        <v>30</v>
      </c>
      <c r="Z17" s="209"/>
      <c r="AA17" s="209">
        <v>7162.4137346729703</v>
      </c>
      <c r="AB17" s="209">
        <v>7762.9604814168806</v>
      </c>
      <c r="AC17" s="209">
        <v>8291.4720276213484</v>
      </c>
      <c r="AD17" s="209">
        <v>8688.7643217319255</v>
      </c>
      <c r="AE17" s="209">
        <v>9153.1617710055107</v>
      </c>
      <c r="AF17" s="209">
        <v>10278.290579645151</v>
      </c>
      <c r="AG17" s="209">
        <v>10086.072696871752</v>
      </c>
      <c r="AH17" s="209">
        <v>10744.189447108492</v>
      </c>
      <c r="AI17" s="209">
        <v>10709.474289425121</v>
      </c>
      <c r="AJ17" s="209">
        <v>10531.517510201822</v>
      </c>
      <c r="AK17" s="209">
        <v>10677.130984677189</v>
      </c>
      <c r="AL17" s="209">
        <v>10724.198612064289</v>
      </c>
      <c r="AM17" s="209">
        <v>10933.837362880104</v>
      </c>
      <c r="AN17" s="209">
        <v>11063.17716772301</v>
      </c>
      <c r="AO17" s="209">
        <v>10663.394897683744</v>
      </c>
      <c r="AP17" s="209">
        <v>10798.818155999939</v>
      </c>
      <c r="AQ17" s="209">
        <v>11178.230719633708</v>
      </c>
      <c r="AR17" s="209">
        <v>10875.772004529685</v>
      </c>
      <c r="AS17" s="209">
        <v>10277.138163510701</v>
      </c>
      <c r="AT17" s="209">
        <v>9781.3186700965216</v>
      </c>
      <c r="AU17" s="209">
        <v>9193.0021715533057</v>
      </c>
      <c r="AV17" s="209">
        <v>9001.2233458441679</v>
      </c>
      <c r="AW17" s="209">
        <v>9523.5710714918296</v>
      </c>
      <c r="AX17" s="209">
        <v>10474.420996878505</v>
      </c>
      <c r="AY17" s="65"/>
      <c r="AZ17" s="65"/>
      <c r="BA17" s="65"/>
      <c r="BB17" s="65"/>
      <c r="BC17" s="65"/>
      <c r="BD17" s="65"/>
      <c r="BE17" s="386"/>
      <c r="BF17" s="76"/>
      <c r="BG17" s="395"/>
    </row>
    <row r="18" spans="23:61">
      <c r="W18" s="95"/>
      <c r="X18" s="91"/>
      <c r="Y18" s="27" t="s">
        <v>31</v>
      </c>
      <c r="Z18" s="209"/>
      <c r="AA18" s="209">
        <v>189228.04415295465</v>
      </c>
      <c r="AB18" s="209">
        <v>199472.70042215596</v>
      </c>
      <c r="AC18" s="209">
        <v>203592.21105024178</v>
      </c>
      <c r="AD18" s="209">
        <v>208312.52521003823</v>
      </c>
      <c r="AE18" s="209">
        <v>219484.86639339279</v>
      </c>
      <c r="AF18" s="209">
        <v>225388.67263723843</v>
      </c>
      <c r="AG18" s="209">
        <v>230313.41493539914</v>
      </c>
      <c r="AH18" s="209">
        <v>230699.31455484167</v>
      </c>
      <c r="AI18" s="209">
        <v>231698.18428071571</v>
      </c>
      <c r="AJ18" s="209">
        <v>234161.33435607777</v>
      </c>
      <c r="AK18" s="209">
        <v>232885.06848153897</v>
      </c>
      <c r="AL18" s="209">
        <v>235410.65111485068</v>
      </c>
      <c r="AM18" s="209">
        <v>229433.20985270859</v>
      </c>
      <c r="AN18" s="209">
        <v>227277.76466139901</v>
      </c>
      <c r="AO18" s="209">
        <v>228363.84927627182</v>
      </c>
      <c r="AP18" s="209">
        <v>222851.04182068794</v>
      </c>
      <c r="AQ18" s="209">
        <v>219414.11531527955</v>
      </c>
      <c r="AR18" s="209">
        <v>214425.91189139432</v>
      </c>
      <c r="AS18" s="209">
        <v>206180.04890973686</v>
      </c>
      <c r="AT18" s="209">
        <v>202288.699484221</v>
      </c>
      <c r="AU18" s="209">
        <v>205024.99946061466</v>
      </c>
      <c r="AV18" s="209">
        <v>201416.83307064438</v>
      </c>
      <c r="AW18" s="209">
        <v>196380.17291981319</v>
      </c>
      <c r="AX18" s="209">
        <v>191097.1417057527</v>
      </c>
      <c r="AY18" s="65"/>
      <c r="AZ18" s="65"/>
      <c r="BA18" s="65"/>
      <c r="BB18" s="65"/>
      <c r="BC18" s="65"/>
      <c r="BD18" s="65"/>
      <c r="BE18" s="386"/>
      <c r="BF18" s="76"/>
      <c r="BG18" s="395"/>
    </row>
    <row r="19" spans="23:61">
      <c r="W19" s="95"/>
      <c r="X19" s="91"/>
      <c r="Y19" s="27" t="s">
        <v>32</v>
      </c>
      <c r="Z19" s="209"/>
      <c r="AA19" s="209">
        <v>7260.9965044825794</v>
      </c>
      <c r="AB19" s="209">
        <v>7314.7849969798872</v>
      </c>
      <c r="AC19" s="209">
        <v>7495.4779810334558</v>
      </c>
      <c r="AD19" s="209">
        <v>7093.4354490388232</v>
      </c>
      <c r="AE19" s="209">
        <v>7565.6849518719036</v>
      </c>
      <c r="AF19" s="209">
        <v>7235.0982088462133</v>
      </c>
      <c r="AG19" s="209">
        <v>7093.1346079886935</v>
      </c>
      <c r="AH19" s="209">
        <v>6842.1203535798659</v>
      </c>
      <c r="AI19" s="209">
        <v>6665.7792035516659</v>
      </c>
      <c r="AJ19" s="209">
        <v>6900.2100530719035</v>
      </c>
      <c r="AK19" s="209">
        <v>6955.6369306157267</v>
      </c>
      <c r="AL19" s="209">
        <v>6924.5792388146328</v>
      </c>
      <c r="AM19" s="209">
        <v>7451.9326853207385</v>
      </c>
      <c r="AN19" s="209">
        <v>7828.9619376338751</v>
      </c>
      <c r="AO19" s="209">
        <v>7716.5822386610062</v>
      </c>
      <c r="AP19" s="209">
        <v>7823.3933425553441</v>
      </c>
      <c r="AQ19" s="209">
        <v>7511.8788856404854</v>
      </c>
      <c r="AR19" s="209">
        <v>8209.551278599627</v>
      </c>
      <c r="AS19" s="209">
        <v>7989.4577113741288</v>
      </c>
      <c r="AT19" s="209">
        <v>7614.2735628201644</v>
      </c>
      <c r="AU19" s="209">
        <v>7567.7407766425495</v>
      </c>
      <c r="AV19" s="209">
        <v>8583.5118712302628</v>
      </c>
      <c r="AW19" s="209">
        <v>9587.4430559403208</v>
      </c>
      <c r="AX19" s="209">
        <v>9846.5325271628171</v>
      </c>
      <c r="AY19" s="65"/>
      <c r="AZ19" s="65"/>
      <c r="BA19" s="65"/>
      <c r="BB19" s="65"/>
      <c r="BC19" s="65"/>
      <c r="BD19" s="65"/>
      <c r="BE19" s="386"/>
      <c r="BF19" s="76"/>
      <c r="BG19" s="395"/>
    </row>
    <row r="20" spans="23:61">
      <c r="W20" s="95"/>
      <c r="X20" s="91"/>
      <c r="Y20" s="27" t="s">
        <v>33</v>
      </c>
      <c r="Z20" s="209"/>
      <c r="AA20" s="209">
        <v>13730.949126887859</v>
      </c>
      <c r="AB20" s="209">
        <v>14309.55155294225</v>
      </c>
      <c r="AC20" s="209">
        <v>14079.581259032584</v>
      </c>
      <c r="AD20" s="209">
        <v>13880.308239628856</v>
      </c>
      <c r="AE20" s="209">
        <v>14206.014537403604</v>
      </c>
      <c r="AF20" s="209">
        <v>14687.422297745108</v>
      </c>
      <c r="AG20" s="209">
        <v>15554.799211383024</v>
      </c>
      <c r="AH20" s="209">
        <v>16528.371444934513</v>
      </c>
      <c r="AI20" s="209">
        <v>14700.891894695958</v>
      </c>
      <c r="AJ20" s="209">
        <v>14636.919670835683</v>
      </c>
      <c r="AK20" s="209">
        <v>14864.632827170073</v>
      </c>
      <c r="AL20" s="209">
        <v>14397.346792402419</v>
      </c>
      <c r="AM20" s="209">
        <v>14569.309398155503</v>
      </c>
      <c r="AN20" s="209">
        <v>14133.400259364134</v>
      </c>
      <c r="AO20" s="209">
        <v>12907.886732041636</v>
      </c>
      <c r="AP20" s="209">
        <v>12914.973216174069</v>
      </c>
      <c r="AQ20" s="209">
        <v>12640.059010086989</v>
      </c>
      <c r="AR20" s="209">
        <v>12169.964108160002</v>
      </c>
      <c r="AS20" s="209">
        <v>11288.185331440451</v>
      </c>
      <c r="AT20" s="209">
        <v>10383.18572848105</v>
      </c>
      <c r="AU20" s="209">
        <v>10715.876507346133</v>
      </c>
      <c r="AV20" s="209">
        <v>10586.454702679748</v>
      </c>
      <c r="AW20" s="209">
        <v>10850.466497958369</v>
      </c>
      <c r="AX20" s="209">
        <v>10883.760834771956</v>
      </c>
      <c r="AY20" s="65"/>
      <c r="AZ20" s="65"/>
      <c r="BA20" s="65"/>
      <c r="BB20" s="65"/>
      <c r="BC20" s="65"/>
      <c r="BD20" s="65"/>
      <c r="BE20" s="386"/>
      <c r="BF20" s="76"/>
      <c r="BG20" s="395"/>
    </row>
    <row r="21" spans="23:61">
      <c r="W21" s="95"/>
      <c r="X21" s="85" t="s">
        <v>34</v>
      </c>
      <c r="Y21" s="87"/>
      <c r="Z21" s="220"/>
      <c r="AA21" s="220">
        <f>SUM(AA22:AA23)</f>
        <v>291758.46529932565</v>
      </c>
      <c r="AB21" s="220">
        <f t="shared" ref="AB21:AX21" si="6">SUM(AB22:AB23)</f>
        <v>292920.31078837509</v>
      </c>
      <c r="AC21" s="220">
        <f t="shared" si="6"/>
        <v>304861.15631720948</v>
      </c>
      <c r="AD21" s="220">
        <f t="shared" si="6"/>
        <v>307093.62207674287</v>
      </c>
      <c r="AE21" s="220">
        <f t="shared" si="6"/>
        <v>325633.19510959374</v>
      </c>
      <c r="AF21" s="220">
        <f t="shared" si="6"/>
        <v>333226.75887205801</v>
      </c>
      <c r="AG21" s="220">
        <f t="shared" si="6"/>
        <v>332443.03632757085</v>
      </c>
      <c r="AH21" s="220">
        <f t="shared" si="6"/>
        <v>325845.11791796086</v>
      </c>
      <c r="AI21" s="220">
        <f t="shared" si="6"/>
        <v>331279.69331058371</v>
      </c>
      <c r="AJ21" s="220">
        <f t="shared" si="6"/>
        <v>353147.17559693381</v>
      </c>
      <c r="AK21" s="220">
        <f t="shared" si="6"/>
        <v>363557.44338735228</v>
      </c>
      <c r="AL21" s="220">
        <f t="shared" si="6"/>
        <v>367189.68566685054</v>
      </c>
      <c r="AM21" s="220">
        <f t="shared" si="6"/>
        <v>392706.5042492986</v>
      </c>
      <c r="AN21" s="220">
        <f t="shared" si="6"/>
        <v>398953.8970793488</v>
      </c>
      <c r="AO21" s="220">
        <f t="shared" si="6"/>
        <v>399564.03441600443</v>
      </c>
      <c r="AP21" s="220">
        <f t="shared" si="6"/>
        <v>409595.32341871533</v>
      </c>
      <c r="AQ21" s="220">
        <f t="shared" si="6"/>
        <v>400422.86994687456</v>
      </c>
      <c r="AR21" s="220">
        <f t="shared" si="6"/>
        <v>422428.57731647778</v>
      </c>
      <c r="AS21" s="220">
        <f t="shared" si="6"/>
        <v>404620.42089669057</v>
      </c>
      <c r="AT21" s="220">
        <f t="shared" si="6"/>
        <v>377095.34186332999</v>
      </c>
      <c r="AU21" s="220">
        <f t="shared" si="6"/>
        <v>388891.14127710008</v>
      </c>
      <c r="AV21" s="220">
        <f t="shared" si="6"/>
        <v>438763.0094723801</v>
      </c>
      <c r="AW21" s="220">
        <f t="shared" si="6"/>
        <v>475868.26932271116</v>
      </c>
      <c r="AX21" s="220">
        <f t="shared" si="6"/>
        <v>483848.91380948632</v>
      </c>
      <c r="AY21" s="88"/>
      <c r="AZ21" s="88"/>
      <c r="BA21" s="88"/>
      <c r="BB21" s="88"/>
      <c r="BC21" s="88"/>
      <c r="BD21" s="88"/>
      <c r="BE21" s="389"/>
      <c r="BF21" s="89"/>
      <c r="BG21" s="398"/>
    </row>
    <row r="22" spans="23:61">
      <c r="W22" s="95"/>
      <c r="X22" s="86"/>
      <c r="Y22" s="26" t="s">
        <v>35</v>
      </c>
      <c r="Z22" s="209"/>
      <c r="AA22" s="209">
        <v>127450.38312484743</v>
      </c>
      <c r="AB22" s="209">
        <v>129371.49400324654</v>
      </c>
      <c r="AC22" s="209">
        <v>136409.14097138605</v>
      </c>
      <c r="AD22" s="209">
        <v>137919.77515805329</v>
      </c>
      <c r="AE22" s="209">
        <v>145018.45841853172</v>
      </c>
      <c r="AF22" s="209">
        <v>148104.55486033691</v>
      </c>
      <c r="AG22" s="209">
        <v>147826.19565475726</v>
      </c>
      <c r="AH22" s="209">
        <v>144308.59074110608</v>
      </c>
      <c r="AI22" s="209">
        <v>143927.5645343129</v>
      </c>
      <c r="AJ22" s="209">
        <v>151915.26462304834</v>
      </c>
      <c r="AK22" s="209">
        <v>157537.10268925026</v>
      </c>
      <c r="AL22" s="209">
        <v>153726.3868357272</v>
      </c>
      <c r="AM22" s="209">
        <v>165441.04748365376</v>
      </c>
      <c r="AN22" s="209">
        <v>167524.48936935299</v>
      </c>
      <c r="AO22" s="209">
        <v>167557.80387199155</v>
      </c>
      <c r="AP22" s="209">
        <v>174219.34066395677</v>
      </c>
      <c r="AQ22" s="209">
        <v>165758.73908595555</v>
      </c>
      <c r="AR22" s="209">
        <v>179775.01840765914</v>
      </c>
      <c r="AS22" s="209">
        <v>171026.56550986544</v>
      </c>
      <c r="AT22" s="209">
        <v>161689.61316736237</v>
      </c>
      <c r="AU22" s="209">
        <v>171975.50216036601</v>
      </c>
      <c r="AV22" s="209">
        <v>188750.62623388763</v>
      </c>
      <c r="AW22" s="209">
        <v>203494.51292101116</v>
      </c>
      <c r="AX22" s="209">
        <v>202651.79317407144</v>
      </c>
      <c r="AY22" s="65"/>
      <c r="AZ22" s="65"/>
      <c r="BA22" s="65"/>
      <c r="BB22" s="65"/>
      <c r="BC22" s="65"/>
      <c r="BD22" s="65"/>
      <c r="BE22" s="386"/>
      <c r="BF22" s="76"/>
      <c r="BG22" s="395"/>
    </row>
    <row r="23" spans="23:61" ht="14.4" thickBot="1">
      <c r="W23" s="505"/>
      <c r="X23" s="506"/>
      <c r="Y23" s="507" t="s">
        <v>192</v>
      </c>
      <c r="Z23" s="509"/>
      <c r="AA23" s="509">
        <v>164308.08217447824</v>
      </c>
      <c r="AB23" s="509">
        <v>163548.81678512853</v>
      </c>
      <c r="AC23" s="509">
        <v>168452.01534582343</v>
      </c>
      <c r="AD23" s="509">
        <v>169173.84691868958</v>
      </c>
      <c r="AE23" s="509">
        <v>180614.73669106202</v>
      </c>
      <c r="AF23" s="509">
        <v>185122.20401172113</v>
      </c>
      <c r="AG23" s="509">
        <v>184616.84067281359</v>
      </c>
      <c r="AH23" s="509">
        <v>181536.52717685475</v>
      </c>
      <c r="AI23" s="509">
        <v>187352.12877627078</v>
      </c>
      <c r="AJ23" s="509">
        <v>201231.91097388547</v>
      </c>
      <c r="AK23" s="509">
        <v>206020.34069810205</v>
      </c>
      <c r="AL23" s="509">
        <v>213463.29883112331</v>
      </c>
      <c r="AM23" s="509">
        <v>227265.45676564486</v>
      </c>
      <c r="AN23" s="509">
        <v>231429.40770999584</v>
      </c>
      <c r="AO23" s="509">
        <v>232006.23054401288</v>
      </c>
      <c r="AP23" s="509">
        <v>235375.98275475856</v>
      </c>
      <c r="AQ23" s="509">
        <v>234664.13086091902</v>
      </c>
      <c r="AR23" s="509">
        <v>242653.55890881864</v>
      </c>
      <c r="AS23" s="509">
        <v>233593.8553868251</v>
      </c>
      <c r="AT23" s="509">
        <v>215405.72869596758</v>
      </c>
      <c r="AU23" s="509">
        <v>216915.63911673409</v>
      </c>
      <c r="AV23" s="509">
        <v>250012.38323849248</v>
      </c>
      <c r="AW23" s="509">
        <v>272373.75640169997</v>
      </c>
      <c r="AX23" s="509">
        <v>281197.12063541485</v>
      </c>
      <c r="AY23" s="510"/>
      <c r="AZ23" s="510"/>
      <c r="BA23" s="510"/>
      <c r="BB23" s="510"/>
      <c r="BC23" s="510"/>
      <c r="BD23" s="510"/>
      <c r="BE23" s="527"/>
      <c r="BF23" s="528"/>
      <c r="BG23" s="396"/>
    </row>
    <row r="24" spans="23:61" ht="14.4" thickBot="1">
      <c r="W24" s="489" t="s">
        <v>189</v>
      </c>
      <c r="X24" s="490"/>
      <c r="Y24" s="491"/>
      <c r="Z24" s="524"/>
      <c r="AA24" s="524">
        <f t="shared" ref="AA24:AW24" si="7">SUM(AA25:AA26,AA28)</f>
        <v>95272.389647797099</v>
      </c>
      <c r="AB24" s="524">
        <f t="shared" si="7"/>
        <v>96971.404839824216</v>
      </c>
      <c r="AC24" s="524">
        <f t="shared" si="7"/>
        <v>98615.102956349016</v>
      </c>
      <c r="AD24" s="524">
        <f t="shared" si="7"/>
        <v>97115.39912540259</v>
      </c>
      <c r="AE24" s="524">
        <f t="shared" si="7"/>
        <v>101851.48916969282</v>
      </c>
      <c r="AF24" s="524">
        <f t="shared" si="7"/>
        <v>103181.81185396081</v>
      </c>
      <c r="AG24" s="524">
        <f t="shared" si="7"/>
        <v>104621.19155749428</v>
      </c>
      <c r="AH24" s="524">
        <f t="shared" si="7"/>
        <v>104175.7201215922</v>
      </c>
      <c r="AI24" s="524">
        <f t="shared" si="7"/>
        <v>98817.275530901316</v>
      </c>
      <c r="AJ24" s="524">
        <f t="shared" si="7"/>
        <v>99517.979470153485</v>
      </c>
      <c r="AK24" s="524">
        <f t="shared" si="7"/>
        <v>100896.94162659701</v>
      </c>
      <c r="AL24" s="524">
        <f t="shared" si="7"/>
        <v>99386.071654395084</v>
      </c>
      <c r="AM24" s="524">
        <f t="shared" si="7"/>
        <v>96238.879217238515</v>
      </c>
      <c r="AN24" s="524">
        <f t="shared" si="7"/>
        <v>95980.991253578715</v>
      </c>
      <c r="AO24" s="524">
        <f t="shared" si="7"/>
        <v>95343.008706340741</v>
      </c>
      <c r="AP24" s="524">
        <f t="shared" si="7"/>
        <v>94123.559012606478</v>
      </c>
      <c r="AQ24" s="524">
        <f t="shared" si="7"/>
        <v>93905.760481395919</v>
      </c>
      <c r="AR24" s="524">
        <f t="shared" si="7"/>
        <v>94216.526700750212</v>
      </c>
      <c r="AS24" s="524">
        <f t="shared" si="7"/>
        <v>91218.887197713804</v>
      </c>
      <c r="AT24" s="524">
        <f t="shared" si="7"/>
        <v>81655.821585759448</v>
      </c>
      <c r="AU24" s="524">
        <f t="shared" si="7"/>
        <v>83476.205358427775</v>
      </c>
      <c r="AV24" s="524">
        <f t="shared" si="7"/>
        <v>83171.93961693543</v>
      </c>
      <c r="AW24" s="524">
        <f t="shared" si="7"/>
        <v>82795.656515082679</v>
      </c>
      <c r="AX24" s="524">
        <f>SUM(AX25:AX26,AX28)</f>
        <v>85631.370198735211</v>
      </c>
      <c r="AY24" s="524">
        <f t="shared" ref="AY24:BE24" si="8">SUM(AY25:AY26)</f>
        <v>0</v>
      </c>
      <c r="AZ24" s="524">
        <f t="shared" si="8"/>
        <v>0</v>
      </c>
      <c r="BA24" s="524">
        <f t="shared" si="8"/>
        <v>0</v>
      </c>
      <c r="BB24" s="524">
        <f t="shared" si="8"/>
        <v>0</v>
      </c>
      <c r="BC24" s="524">
        <f t="shared" si="8"/>
        <v>0</v>
      </c>
      <c r="BD24" s="524">
        <f t="shared" si="8"/>
        <v>0</v>
      </c>
      <c r="BE24" s="525">
        <f t="shared" si="8"/>
        <v>0</v>
      </c>
      <c r="BF24" s="526"/>
      <c r="BG24" s="514"/>
    </row>
    <row r="25" spans="23:61">
      <c r="W25" s="494"/>
      <c r="X25" s="500" t="s">
        <v>190</v>
      </c>
      <c r="Y25" s="501"/>
      <c r="Z25" s="515"/>
      <c r="AA25" s="502">
        <f>'2) CO2-Sector'!AA29</f>
        <v>63788.363125296608</v>
      </c>
      <c r="AB25" s="502">
        <f>'2) CO2-Sector'!AB29</f>
        <v>64870.115051805849</v>
      </c>
      <c r="AC25" s="502">
        <f>'2) CO2-Sector'!AC29</f>
        <v>64806.829365931328</v>
      </c>
      <c r="AD25" s="502">
        <f>'2) CO2-Sector'!AD29</f>
        <v>63440.100756284679</v>
      </c>
      <c r="AE25" s="502">
        <f>'2) CO2-Sector'!AE29</f>
        <v>64925.562647454572</v>
      </c>
      <c r="AF25" s="502">
        <f>'2) CO2-Sector'!AF29</f>
        <v>65178.238671075029</v>
      </c>
      <c r="AG25" s="502">
        <f>'2) CO2-Sector'!AG29</f>
        <v>65665.92398665892</v>
      </c>
      <c r="AH25" s="502">
        <f>'2) CO2-Sector'!AH29</f>
        <v>63065.049504458839</v>
      </c>
      <c r="AI25" s="502">
        <f>'2) CO2-Sector'!AI29</f>
        <v>57263.756218177929</v>
      </c>
      <c r="AJ25" s="502">
        <f>'2) CO2-Sector'!AJ29</f>
        <v>57467.763283308908</v>
      </c>
      <c r="AK25" s="502">
        <f>'2) CO2-Sector'!AK29</f>
        <v>57941.627908633069</v>
      </c>
      <c r="AL25" s="502">
        <f>'2) CO2-Sector'!AL29</f>
        <v>56515.266445745438</v>
      </c>
      <c r="AM25" s="502">
        <f>'2) CO2-Sector'!AM29</f>
        <v>53788.629624539826</v>
      </c>
      <c r="AN25" s="502">
        <f>'2) CO2-Sector'!AN29</f>
        <v>53024.744282592779</v>
      </c>
      <c r="AO25" s="502">
        <f>'2) CO2-Sector'!AO29</f>
        <v>53029.393889327752</v>
      </c>
      <c r="AP25" s="502">
        <f>'2) CO2-Sector'!AP29</f>
        <v>54072.021003246526</v>
      </c>
      <c r="AQ25" s="502">
        <f>'2) CO2-Sector'!AQ29</f>
        <v>54268.742841401297</v>
      </c>
      <c r="AR25" s="502">
        <f>'2) CO2-Sector'!AR29</f>
        <v>53547.756491777873</v>
      </c>
      <c r="AS25" s="502">
        <f>'2) CO2-Sector'!AS29</f>
        <v>49361.689495955223</v>
      </c>
      <c r="AT25" s="502">
        <f>'2) CO2-Sector'!AT29</f>
        <v>43815.709932783218</v>
      </c>
      <c r="AU25" s="502">
        <f>'2) CO2-Sector'!AU29</f>
        <v>44962.898327964518</v>
      </c>
      <c r="AV25" s="502">
        <f>'2) CO2-Sector'!AV29</f>
        <v>45597.414150910357</v>
      </c>
      <c r="AW25" s="502">
        <f>'2) CO2-Sector'!AW29</f>
        <v>45187.543667604892</v>
      </c>
      <c r="AX25" s="502">
        <f>'2) CO2-Sector'!AX29</f>
        <v>46926.489167883039</v>
      </c>
      <c r="AY25" s="503"/>
      <c r="AZ25" s="503"/>
      <c r="BA25" s="503"/>
      <c r="BB25" s="503"/>
      <c r="BC25" s="503"/>
      <c r="BD25" s="503"/>
      <c r="BE25" s="518"/>
      <c r="BF25" s="521"/>
      <c r="BG25" s="399"/>
    </row>
    <row r="26" spans="23:61" ht="14.4" thickBot="1">
      <c r="W26" s="494"/>
      <c r="X26" s="512" t="s">
        <v>21</v>
      </c>
      <c r="Y26" s="495"/>
      <c r="Z26" s="516"/>
      <c r="AA26" s="516">
        <f>'2) CO2-Sector'!AA30</f>
        <v>22460.2489541221</v>
      </c>
      <c r="AB26" s="516">
        <f>'2) CO2-Sector'!AB30</f>
        <v>22789.779258699917</v>
      </c>
      <c r="AC26" s="516">
        <f>'2) CO2-Sector'!AC30</f>
        <v>24203.340001294397</v>
      </c>
      <c r="AD26" s="516">
        <f>'2) CO2-Sector'!AD30</f>
        <v>23724.289661010836</v>
      </c>
      <c r="AE26" s="516">
        <f>'2) CO2-Sector'!AE30</f>
        <v>26905.432519362806</v>
      </c>
      <c r="AF26" s="516">
        <f>'2) CO2-Sector'!AF30</f>
        <v>27474.005708784054</v>
      </c>
      <c r="AG26" s="516">
        <f>'2) CO2-Sector'!AG30</f>
        <v>28185.879177648138</v>
      </c>
      <c r="AH26" s="516">
        <f>'2) CO2-Sector'!AH30</f>
        <v>29544.358461396219</v>
      </c>
      <c r="AI26" s="516">
        <f>'2) CO2-Sector'!AI30</f>
        <v>29913.4289188031</v>
      </c>
      <c r="AJ26" s="516">
        <f>'2) CO2-Sector'!AJ30</f>
        <v>29986.619780807174</v>
      </c>
      <c r="AK26" s="516">
        <f>'2) CO2-Sector'!AK30</f>
        <v>31117.697110134941</v>
      </c>
      <c r="AL26" s="516">
        <f>'2) CO2-Sector'!AL30</f>
        <v>30900.097365295507</v>
      </c>
      <c r="AM26" s="516">
        <f>'2) CO2-Sector'!AM30</f>
        <v>31151.211648970831</v>
      </c>
      <c r="AN26" s="516">
        <f>'2) CO2-Sector'!AN30</f>
        <v>31907.706386129146</v>
      </c>
      <c r="AO26" s="516">
        <f>'2) CO2-Sector'!AO30</f>
        <v>31100.085564819303</v>
      </c>
      <c r="AP26" s="516">
        <f>'2) CO2-Sector'!AP30</f>
        <v>30114.059780006515</v>
      </c>
      <c r="AQ26" s="516">
        <f>'2) CO2-Sector'!AQ30</f>
        <v>28329.809849460646</v>
      </c>
      <c r="AR26" s="516">
        <f>'2) CO2-Sector'!AR30</f>
        <v>28888.84484425799</v>
      </c>
      <c r="AS26" s="516">
        <f>'2) CO2-Sector'!AS30</f>
        <v>30224.570535075814</v>
      </c>
      <c r="AT26" s="516">
        <f>'2) CO2-Sector'!AT30</f>
        <v>26448.595773792731</v>
      </c>
      <c r="AU26" s="516">
        <f>'2) CO2-Sector'!AU30</f>
        <v>26955.263688509396</v>
      </c>
      <c r="AV26" s="516">
        <f>'2) CO2-Sector'!AV30</f>
        <v>26775.309367648428</v>
      </c>
      <c r="AW26" s="516">
        <f>'2) CO2-Sector'!AW30</f>
        <v>27021.497630444705</v>
      </c>
      <c r="AX26" s="516">
        <f>'2) CO2-Sector'!AX30</f>
        <v>27424.659433284221</v>
      </c>
      <c r="AY26" s="517"/>
      <c r="AZ26" s="517"/>
      <c r="BA26" s="517"/>
      <c r="BB26" s="517"/>
      <c r="BC26" s="517"/>
      <c r="BD26" s="517"/>
      <c r="BE26" s="519"/>
      <c r="BF26" s="522"/>
      <c r="BG26" s="400"/>
    </row>
    <row r="27" spans="23:61" ht="15" thickTop="1" thickBot="1">
      <c r="W27" s="494"/>
      <c r="X27" s="586"/>
      <c r="Y27" s="580" t="s">
        <v>86</v>
      </c>
      <c r="Z27" s="581"/>
      <c r="AA27" s="582">
        <f>'2) CO2-Sector'!AA31</f>
        <v>9305.8490968990445</v>
      </c>
      <c r="AB27" s="582">
        <f>'2) CO2-Sector'!AB31</f>
        <v>9619.0945901810555</v>
      </c>
      <c r="AC27" s="582">
        <f>'2) CO2-Sector'!AC31</f>
        <v>9985.4533262327241</v>
      </c>
      <c r="AD27" s="582">
        <f>'2) CO2-Sector'!AD31</f>
        <v>9753.8511188583252</v>
      </c>
      <c r="AE27" s="582">
        <f>'2) CO2-Sector'!AE31</f>
        <v>10419.238512792494</v>
      </c>
      <c r="AF27" s="582">
        <f>'2) CO2-Sector'!AF31</f>
        <v>10721.287371712273</v>
      </c>
      <c r="AG27" s="582">
        <f>'2) CO2-Sector'!AG31</f>
        <v>11013.279649819982</v>
      </c>
      <c r="AH27" s="582">
        <f>'2) CO2-Sector'!AH31</f>
        <v>11767.877939821828</v>
      </c>
      <c r="AI27" s="582">
        <f>'2) CO2-Sector'!AI31</f>
        <v>12168.19860708524</v>
      </c>
      <c r="AJ27" s="582">
        <f>'2) CO2-Sector'!AJ31</f>
        <v>12434.512070398654</v>
      </c>
      <c r="AK27" s="582">
        <f>'2) CO2-Sector'!AK31</f>
        <v>13406.672009572152</v>
      </c>
      <c r="AL27" s="582">
        <f>'2) CO2-Sector'!AL31</f>
        <v>14448.603463209365</v>
      </c>
      <c r="AM27" s="582">
        <f>'2) CO2-Sector'!AM31</f>
        <v>15318.080805141299</v>
      </c>
      <c r="AN27" s="582">
        <f>'2) CO2-Sector'!AN31</f>
        <v>16139.746507774025</v>
      </c>
      <c r="AO27" s="582">
        <f>'2) CO2-Sector'!AO31</f>
        <v>15886.023475059583</v>
      </c>
      <c r="AP27" s="582">
        <f>'2) CO2-Sector'!AP31</f>
        <v>15440.212814413757</v>
      </c>
      <c r="AQ27" s="582">
        <f>'2) CO2-Sector'!AQ31</f>
        <v>14497.942072813215</v>
      </c>
      <c r="AR27" s="582">
        <f>'2) CO2-Sector'!AR31</f>
        <v>15175.083592988783</v>
      </c>
      <c r="AS27" s="582">
        <f>'2) CO2-Sector'!AS31</f>
        <v>14907.062205944216</v>
      </c>
      <c r="AT27" s="582">
        <f>'2) CO2-Sector'!AT31</f>
        <v>13842.846225657315</v>
      </c>
      <c r="AU27" s="582">
        <f>'2) CO2-Sector'!AU31</f>
        <v>13803.032332898114</v>
      </c>
      <c r="AV27" s="582">
        <f>'2) CO2-Sector'!AV31</f>
        <v>14115.460621567574</v>
      </c>
      <c r="AW27" s="582">
        <f>'2) CO2-Sector'!AW31</f>
        <v>14577.263572138794</v>
      </c>
      <c r="AX27" s="582">
        <f>'2) CO2-Sector'!AX31</f>
        <v>14943.316972446153</v>
      </c>
      <c r="AY27" s="583"/>
      <c r="AZ27" s="583"/>
      <c r="BA27" s="583"/>
      <c r="BB27" s="583"/>
      <c r="BC27" s="583"/>
      <c r="BD27" s="583"/>
      <c r="BE27" s="584"/>
      <c r="BF27" s="585"/>
      <c r="BG27" s="400"/>
    </row>
    <row r="28" spans="23:61" ht="15" thickTop="1" thickBot="1">
      <c r="W28" s="597"/>
      <c r="X28" s="599" t="s">
        <v>218</v>
      </c>
      <c r="Y28" s="600"/>
      <c r="Z28" s="601"/>
      <c r="AA28" s="602">
        <f>'2) CO2-Sector'!AA32</f>
        <v>9023.7775683783966</v>
      </c>
      <c r="AB28" s="602">
        <f>'2) CO2-Sector'!AB32</f>
        <v>9311.5105293184461</v>
      </c>
      <c r="AC28" s="602">
        <f>'2) CO2-Sector'!AC32</f>
        <v>9604.933589123295</v>
      </c>
      <c r="AD28" s="602">
        <f>'2) CO2-Sector'!AD32</f>
        <v>9951.0087081070815</v>
      </c>
      <c r="AE28" s="602">
        <f>'2) CO2-Sector'!AE32</f>
        <v>10020.494002875443</v>
      </c>
      <c r="AF28" s="602">
        <f>'2) CO2-Sector'!AF32</f>
        <v>10529.567474101732</v>
      </c>
      <c r="AG28" s="602">
        <f>'2) CO2-Sector'!AG32</f>
        <v>10769.388393187222</v>
      </c>
      <c r="AH28" s="602">
        <f>'2) CO2-Sector'!AH32</f>
        <v>11566.312155737134</v>
      </c>
      <c r="AI28" s="602">
        <f>'2) CO2-Sector'!AI32</f>
        <v>11640.090393920282</v>
      </c>
      <c r="AJ28" s="602">
        <f>'2) CO2-Sector'!AJ32</f>
        <v>12063.596406037392</v>
      </c>
      <c r="AK28" s="602">
        <f>'2) CO2-Sector'!AK32</f>
        <v>11837.616607828999</v>
      </c>
      <c r="AL28" s="602">
        <f>'2) CO2-Sector'!AL32</f>
        <v>11970.707843354154</v>
      </c>
      <c r="AM28" s="602">
        <f>'2) CO2-Sector'!AM32</f>
        <v>11299.037943727863</v>
      </c>
      <c r="AN28" s="602">
        <f>'2) CO2-Sector'!AN32</f>
        <v>11048.540584856792</v>
      </c>
      <c r="AO28" s="602">
        <f>'2) CO2-Sector'!AO32</f>
        <v>11213.529252193688</v>
      </c>
      <c r="AP28" s="602">
        <f>'2) CO2-Sector'!AP32</f>
        <v>9937.4782293534445</v>
      </c>
      <c r="AQ28" s="602">
        <f>'2) CO2-Sector'!AQ32</f>
        <v>11307.20779053397</v>
      </c>
      <c r="AR28" s="602">
        <f>'2) CO2-Sector'!AR32</f>
        <v>11779.925364714349</v>
      </c>
      <c r="AS28" s="602">
        <f>'2) CO2-Sector'!AS32</f>
        <v>11632.627166682765</v>
      </c>
      <c r="AT28" s="602">
        <f>'2) CO2-Sector'!AT32</f>
        <v>11391.515879183498</v>
      </c>
      <c r="AU28" s="602">
        <f>'2) CO2-Sector'!AU32</f>
        <v>11558.043341953866</v>
      </c>
      <c r="AV28" s="602">
        <f>'2) CO2-Sector'!AV32</f>
        <v>10799.216098376648</v>
      </c>
      <c r="AW28" s="602">
        <f>'2) CO2-Sector'!AW32</f>
        <v>10586.61521703309</v>
      </c>
      <c r="AX28" s="602">
        <f>'2) CO2-Sector'!AX32</f>
        <v>11280.221597567954</v>
      </c>
      <c r="AY28" s="603"/>
      <c r="AZ28" s="603"/>
      <c r="BA28" s="603"/>
      <c r="BB28" s="603"/>
      <c r="BC28" s="603"/>
      <c r="BD28" s="603"/>
      <c r="BE28" s="603"/>
      <c r="BF28" s="604"/>
      <c r="BG28" s="589"/>
      <c r="BI28" s="486"/>
    </row>
    <row r="29" spans="23:61" ht="15" thickTop="1" thickBot="1">
      <c r="W29" s="587" t="s">
        <v>36</v>
      </c>
      <c r="X29" s="333"/>
      <c r="Y29" s="52"/>
      <c r="Z29" s="221"/>
      <c r="AA29" s="221">
        <f t="shared" ref="AA29:AX29" si="9">SUM(AA5,AA24)</f>
        <v>1154416.1260179034</v>
      </c>
      <c r="AB29" s="221">
        <f t="shared" si="9"/>
        <v>1163599.455594132</v>
      </c>
      <c r="AC29" s="221">
        <f t="shared" si="9"/>
        <v>1172300.0020572401</v>
      </c>
      <c r="AD29" s="221">
        <f t="shared" si="9"/>
        <v>1164675.2244185151</v>
      </c>
      <c r="AE29" s="221">
        <f t="shared" si="9"/>
        <v>1224801.3986612521</v>
      </c>
      <c r="AF29" s="221">
        <f t="shared" si="9"/>
        <v>1238448.3307834279</v>
      </c>
      <c r="AG29" s="221">
        <f t="shared" si="9"/>
        <v>1251744.6528058345</v>
      </c>
      <c r="AH29" s="221">
        <f t="shared" si="9"/>
        <v>1247547.2893156961</v>
      </c>
      <c r="AI29" s="221">
        <f t="shared" si="9"/>
        <v>1211881.9275338463</v>
      </c>
      <c r="AJ29" s="221">
        <f t="shared" si="9"/>
        <v>1247441.445782094</v>
      </c>
      <c r="AK29" s="221">
        <f t="shared" si="9"/>
        <v>1267798.8897144275</v>
      </c>
      <c r="AL29" s="221">
        <f t="shared" si="9"/>
        <v>1252603.239644235</v>
      </c>
      <c r="AM29" s="221">
        <f t="shared" si="9"/>
        <v>1289110.8563330751</v>
      </c>
      <c r="AN29" s="221">
        <f t="shared" si="9"/>
        <v>1294056.5309027792</v>
      </c>
      <c r="AO29" s="221">
        <f t="shared" si="9"/>
        <v>1293763.969438636</v>
      </c>
      <c r="AP29" s="221">
        <f t="shared" si="9"/>
        <v>1296696.7723736602</v>
      </c>
      <c r="AQ29" s="221">
        <f t="shared" si="9"/>
        <v>1279015.2508433324</v>
      </c>
      <c r="AR29" s="221">
        <f t="shared" si="9"/>
        <v>1312712.9208014007</v>
      </c>
      <c r="AS29" s="221">
        <f t="shared" si="9"/>
        <v>1229660.2944483589</v>
      </c>
      <c r="AT29" s="221">
        <f t="shared" si="9"/>
        <v>1156896.8647289211</v>
      </c>
      <c r="AU29" s="221">
        <f t="shared" si="9"/>
        <v>1206946.150932651</v>
      </c>
      <c r="AV29" s="221">
        <f t="shared" si="9"/>
        <v>1256297.9222202154</v>
      </c>
      <c r="AW29" s="221">
        <f t="shared" si="9"/>
        <v>1290588.2532188902</v>
      </c>
      <c r="AX29" s="221">
        <f t="shared" si="9"/>
        <v>1309920.9287489098</v>
      </c>
      <c r="AY29" s="102"/>
      <c r="AZ29" s="102"/>
      <c r="BA29" s="102"/>
      <c r="BB29" s="102"/>
      <c r="BC29" s="102"/>
      <c r="BD29" s="102"/>
      <c r="BE29" s="390"/>
      <c r="BF29" s="523"/>
      <c r="BG29" s="401"/>
    </row>
    <row r="30" spans="23:61">
      <c r="Y30" s="224"/>
      <c r="Z30" s="53"/>
      <c r="AA30" s="53"/>
      <c r="AB30" s="53"/>
      <c r="AC30" s="53"/>
      <c r="AD30" s="53"/>
      <c r="AE30" s="53"/>
      <c r="AF30" s="53"/>
      <c r="AG30" s="53"/>
      <c r="AH30" s="53"/>
      <c r="AI30" s="53"/>
      <c r="AJ30" s="53"/>
      <c r="AK30" s="53"/>
      <c r="AL30" s="53"/>
      <c r="AM30" s="53"/>
      <c r="AN30" s="53"/>
      <c r="AO30" s="53"/>
      <c r="AP30" s="53"/>
      <c r="AQ30" s="53"/>
      <c r="AR30" s="53"/>
      <c r="AS30" s="53"/>
      <c r="AT30" s="53"/>
      <c r="AU30" s="53"/>
      <c r="AV30" s="53"/>
      <c r="AW30" s="53"/>
      <c r="AX30" s="53"/>
      <c r="AY30" s="53"/>
      <c r="AZ30" s="53"/>
      <c r="BA30" s="53"/>
      <c r="BB30" s="53"/>
      <c r="BC30" s="53"/>
      <c r="BD30" s="53"/>
      <c r="BE30" s="53"/>
    </row>
    <row r="31" spans="23:61" ht="3.75" customHeight="1">
      <c r="Z31" s="55"/>
      <c r="AA31" s="55"/>
      <c r="AB31" s="55"/>
      <c r="AC31" s="55"/>
      <c r="AD31" s="55"/>
      <c r="AE31" s="55"/>
      <c r="AF31" s="55"/>
      <c r="AG31" s="55"/>
      <c r="AH31" s="55"/>
      <c r="AI31" s="55"/>
      <c r="AJ31" s="55"/>
      <c r="AK31" s="55"/>
      <c r="AL31" s="55"/>
      <c r="AM31" s="55"/>
      <c r="AN31" s="55"/>
      <c r="AO31" s="55"/>
      <c r="AP31" s="53"/>
      <c r="AQ31" s="53"/>
      <c r="AR31" s="53"/>
      <c r="AS31" s="53"/>
      <c r="AT31" s="53"/>
      <c r="AU31" s="53"/>
      <c r="AV31" s="53"/>
      <c r="AW31" s="53"/>
      <c r="AX31" s="53"/>
      <c r="AY31" s="53"/>
      <c r="AZ31" s="53"/>
      <c r="BA31" s="53"/>
      <c r="BB31" s="53"/>
      <c r="BC31" s="53"/>
      <c r="BD31" s="53"/>
      <c r="BE31" s="53"/>
    </row>
    <row r="32" spans="23:61" ht="3.75" customHeight="1">
      <c r="Z32" s="55"/>
      <c r="AA32" s="55"/>
      <c r="AB32" s="55"/>
      <c r="AC32" s="55"/>
      <c r="AD32" s="55"/>
      <c r="AE32" s="55"/>
      <c r="AF32" s="55"/>
      <c r="AG32" s="55"/>
      <c r="AH32" s="55"/>
      <c r="AI32" s="55"/>
      <c r="AJ32" s="55"/>
      <c r="AK32" s="55"/>
      <c r="AL32" s="55"/>
      <c r="AM32" s="55"/>
      <c r="AN32" s="55"/>
      <c r="AO32" s="55"/>
      <c r="AP32" s="53"/>
      <c r="AQ32" s="53"/>
      <c r="AR32" s="53"/>
      <c r="AS32" s="53"/>
      <c r="AT32" s="53"/>
      <c r="AU32" s="53"/>
      <c r="AV32" s="53"/>
      <c r="AW32" s="53"/>
      <c r="AX32" s="53"/>
      <c r="AY32" s="53"/>
      <c r="AZ32" s="53"/>
      <c r="BA32" s="53"/>
      <c r="BB32" s="53"/>
      <c r="BC32" s="53"/>
      <c r="BD32" s="53"/>
      <c r="BE32" s="53"/>
    </row>
    <row r="33" spans="1:59" ht="3.75" customHeight="1">
      <c r="Z33" s="55"/>
      <c r="AA33" s="55"/>
      <c r="AB33" s="55"/>
      <c r="AC33" s="55"/>
      <c r="AD33" s="55"/>
      <c r="AE33" s="55"/>
      <c r="AF33" s="55"/>
      <c r="AG33" s="55"/>
      <c r="AH33" s="55"/>
      <c r="AI33" s="55"/>
      <c r="AJ33" s="55"/>
      <c r="AK33" s="55"/>
      <c r="AL33" s="55"/>
      <c r="AM33" s="55"/>
      <c r="AN33" s="55"/>
      <c r="AO33" s="55"/>
      <c r="AP33" s="53"/>
      <c r="AQ33" s="53"/>
      <c r="AR33" s="53"/>
      <c r="AS33" s="53"/>
      <c r="AT33" s="53"/>
      <c r="AU33" s="53"/>
      <c r="AV33" s="53"/>
      <c r="AW33" s="53"/>
      <c r="AX33" s="53"/>
      <c r="AY33" s="53"/>
      <c r="AZ33" s="53"/>
      <c r="BA33" s="53"/>
      <c r="BB33" s="53"/>
      <c r="BC33" s="53"/>
      <c r="BD33" s="53"/>
      <c r="BE33" s="53"/>
    </row>
    <row r="34" spans="1:59" ht="3.75" customHeight="1">
      <c r="Z34" s="53"/>
      <c r="AA34" s="53"/>
      <c r="AB34" s="53"/>
      <c r="AC34" s="53"/>
      <c r="AD34" s="53"/>
      <c r="AE34" s="53"/>
      <c r="AF34" s="53"/>
      <c r="AG34" s="53"/>
      <c r="AH34" s="53"/>
      <c r="AI34" s="53"/>
      <c r="AJ34" s="53"/>
      <c r="AK34" s="53"/>
      <c r="AL34" s="53"/>
      <c r="AM34" s="53"/>
      <c r="AN34" s="53"/>
      <c r="AO34" s="53"/>
      <c r="AP34" s="53"/>
      <c r="AQ34" s="53"/>
      <c r="AR34" s="53"/>
      <c r="AS34" s="53"/>
      <c r="AT34" s="53"/>
      <c r="AU34" s="53"/>
      <c r="AV34" s="53"/>
      <c r="AW34" s="53"/>
      <c r="AX34" s="53"/>
      <c r="AY34" s="53"/>
      <c r="AZ34" s="53"/>
      <c r="BA34" s="53"/>
      <c r="BB34" s="53"/>
      <c r="BC34" s="53"/>
      <c r="BD34" s="53"/>
      <c r="BE34" s="53"/>
    </row>
    <row r="35" spans="1:59" s="373" customFormat="1" ht="3.75" customHeight="1">
      <c r="Y35" s="374"/>
      <c r="Z35" s="375"/>
      <c r="AA35" s="375"/>
      <c r="AB35" s="375"/>
      <c r="AC35" s="375"/>
      <c r="AD35" s="375"/>
      <c r="AE35" s="375"/>
      <c r="AF35" s="375"/>
      <c r="AG35" s="375"/>
      <c r="AH35" s="375"/>
      <c r="AI35" s="375"/>
      <c r="AJ35" s="375"/>
      <c r="AK35" s="375"/>
      <c r="AL35" s="375"/>
      <c r="AM35" s="375"/>
      <c r="AN35" s="375"/>
      <c r="AO35" s="375"/>
      <c r="AP35" s="375"/>
      <c r="AQ35" s="375"/>
      <c r="AR35" s="375"/>
      <c r="AS35" s="375"/>
      <c r="AT35" s="375"/>
      <c r="AU35" s="375"/>
      <c r="AV35" s="375"/>
      <c r="AW35" s="375"/>
      <c r="AX35" s="375"/>
      <c r="AY35" s="375"/>
      <c r="AZ35" s="375"/>
      <c r="BA35" s="375"/>
      <c r="BB35" s="375"/>
      <c r="BC35" s="375"/>
      <c r="BD35" s="375"/>
      <c r="BE35" s="375"/>
    </row>
    <row r="36" spans="1:59" s="373" customFormat="1" ht="3.75" customHeight="1">
      <c r="Y36" s="376"/>
      <c r="Z36" s="377"/>
      <c r="AA36" s="378"/>
      <c r="AB36" s="378"/>
      <c r="AC36" s="378"/>
      <c r="AD36" s="378"/>
      <c r="AE36" s="378"/>
      <c r="AF36" s="378"/>
      <c r="AG36" s="378"/>
      <c r="AH36" s="378"/>
      <c r="AI36" s="378"/>
      <c r="AJ36" s="378"/>
      <c r="AK36" s="378"/>
      <c r="AL36" s="378"/>
      <c r="AM36" s="378"/>
      <c r="AN36" s="378"/>
      <c r="AO36" s="378"/>
      <c r="AP36" s="378"/>
      <c r="AQ36" s="378"/>
      <c r="AR36" s="378"/>
      <c r="AS36" s="379"/>
      <c r="AT36" s="379"/>
      <c r="AU36" s="379"/>
      <c r="AV36" s="379"/>
      <c r="AW36" s="379"/>
      <c r="AX36" s="379"/>
      <c r="AY36" s="378"/>
      <c r="AZ36" s="378"/>
      <c r="BA36" s="378"/>
      <c r="BB36" s="378"/>
      <c r="BC36" s="378"/>
      <c r="BD36" s="378"/>
      <c r="BE36" s="378"/>
      <c r="BF36" s="380"/>
      <c r="BG36" s="378"/>
    </row>
    <row r="37" spans="1:59" s="382" customFormat="1" ht="3.75" customHeight="1">
      <c r="A37" s="373"/>
      <c r="B37" s="373"/>
      <c r="C37" s="373"/>
      <c r="D37" s="373"/>
      <c r="E37" s="373"/>
      <c r="F37" s="373"/>
      <c r="G37" s="373"/>
      <c r="H37" s="373"/>
      <c r="I37" s="373"/>
      <c r="J37" s="373"/>
      <c r="K37" s="373"/>
      <c r="L37" s="373"/>
      <c r="M37" s="373"/>
      <c r="N37" s="373"/>
      <c r="O37" s="373"/>
      <c r="P37" s="373"/>
      <c r="Q37" s="373"/>
      <c r="R37" s="373"/>
      <c r="S37" s="373"/>
      <c r="T37" s="373"/>
      <c r="U37" s="373"/>
      <c r="V37" s="373"/>
      <c r="W37" s="373"/>
      <c r="X37" s="373"/>
      <c r="Y37" s="381"/>
      <c r="Z37" s="375"/>
      <c r="AA37" s="375"/>
      <c r="AB37" s="375"/>
      <c r="AC37" s="375"/>
      <c r="AD37" s="375"/>
      <c r="AE37" s="375"/>
      <c r="AF37" s="375"/>
      <c r="AG37" s="375"/>
      <c r="AH37" s="375"/>
      <c r="AI37" s="375"/>
      <c r="AJ37" s="375"/>
      <c r="AK37" s="375"/>
      <c r="AL37" s="375"/>
      <c r="AM37" s="375"/>
      <c r="AN37" s="375"/>
      <c r="AO37" s="375"/>
      <c r="AP37" s="375"/>
      <c r="AQ37" s="375"/>
      <c r="AR37" s="375"/>
      <c r="AS37" s="375"/>
      <c r="AT37" s="375"/>
      <c r="AU37" s="375"/>
      <c r="AV37" s="375"/>
      <c r="AW37" s="375"/>
    </row>
    <row r="38" spans="1:59" s="382" customFormat="1">
      <c r="A38" s="373"/>
      <c r="B38" s="373"/>
      <c r="C38" s="373"/>
      <c r="D38" s="373"/>
      <c r="E38" s="373"/>
      <c r="F38" s="373"/>
      <c r="G38" s="373"/>
      <c r="H38" s="373"/>
      <c r="I38" s="373"/>
      <c r="J38" s="373"/>
      <c r="K38" s="373"/>
      <c r="L38" s="373"/>
      <c r="M38" s="373"/>
      <c r="N38" s="373"/>
      <c r="O38" s="373"/>
      <c r="P38" s="373"/>
      <c r="Q38" s="373"/>
      <c r="R38" s="373"/>
      <c r="S38" s="373"/>
      <c r="T38" s="373"/>
      <c r="U38" s="373"/>
      <c r="V38" s="373"/>
      <c r="W38" s="373"/>
      <c r="X38" s="373"/>
      <c r="Y38" s="381"/>
      <c r="Z38" s="375"/>
      <c r="AA38" s="375"/>
      <c r="AB38" s="375"/>
      <c r="AC38" s="375"/>
      <c r="AD38" s="375"/>
      <c r="AE38" s="375"/>
      <c r="AF38" s="375"/>
      <c r="AG38" s="375"/>
      <c r="AH38" s="375"/>
      <c r="AI38" s="375"/>
      <c r="AJ38" s="375"/>
      <c r="AK38" s="375"/>
      <c r="AL38" s="375"/>
      <c r="AM38" s="375"/>
      <c r="AN38" s="375"/>
      <c r="AO38" s="375"/>
      <c r="AP38" s="375"/>
      <c r="AQ38" s="375"/>
      <c r="AR38" s="375"/>
      <c r="AS38" s="375"/>
      <c r="AT38" s="375"/>
      <c r="AU38" s="375"/>
      <c r="AV38" s="375"/>
      <c r="AW38" s="375"/>
    </row>
    <row r="39" spans="1:59" ht="16.2">
      <c r="Y39" s="302" t="s">
        <v>118</v>
      </c>
      <c r="Z39" s="53"/>
      <c r="AA39" s="53"/>
      <c r="AB39" s="53"/>
      <c r="AC39" s="53"/>
      <c r="AD39" s="53"/>
      <c r="AE39" s="53"/>
      <c r="AF39" s="53"/>
      <c r="AG39" s="53"/>
      <c r="AH39" s="53"/>
      <c r="AI39" s="53"/>
      <c r="AJ39" s="53"/>
      <c r="AK39" s="53"/>
      <c r="AL39" s="53"/>
      <c r="AM39" s="53"/>
      <c r="AN39" s="53"/>
      <c r="AO39" s="53"/>
      <c r="AP39" s="53"/>
      <c r="AQ39" s="53"/>
      <c r="AR39" s="53"/>
      <c r="AS39" s="53"/>
      <c r="AT39" s="53"/>
      <c r="AU39" s="53"/>
      <c r="AV39" s="53"/>
      <c r="AW39" s="53"/>
      <c r="AX39" s="53"/>
      <c r="AY39" s="53"/>
      <c r="AZ39" s="53"/>
      <c r="BA39" s="53"/>
      <c r="BB39" s="53"/>
      <c r="BC39" s="53"/>
      <c r="BD39" s="53"/>
      <c r="BE39" s="53"/>
    </row>
    <row r="40" spans="1:59">
      <c r="Y40" s="245" t="s">
        <v>24</v>
      </c>
      <c r="Z40" s="246"/>
      <c r="AA40" s="232">
        <v>1990</v>
      </c>
      <c r="AB40" s="232">
        <f t="shared" ref="AB40:BE40" si="10">AA40+1</f>
        <v>1991</v>
      </c>
      <c r="AC40" s="232">
        <f t="shared" si="10"/>
        <v>1992</v>
      </c>
      <c r="AD40" s="232">
        <f t="shared" si="10"/>
        <v>1993</v>
      </c>
      <c r="AE40" s="232">
        <f t="shared" si="10"/>
        <v>1994</v>
      </c>
      <c r="AF40" s="232">
        <f t="shared" si="10"/>
        <v>1995</v>
      </c>
      <c r="AG40" s="232">
        <f t="shared" si="10"/>
        <v>1996</v>
      </c>
      <c r="AH40" s="232">
        <f t="shared" si="10"/>
        <v>1997</v>
      </c>
      <c r="AI40" s="232">
        <f t="shared" si="10"/>
        <v>1998</v>
      </c>
      <c r="AJ40" s="232">
        <f t="shared" si="10"/>
        <v>1999</v>
      </c>
      <c r="AK40" s="232">
        <f t="shared" si="10"/>
        <v>2000</v>
      </c>
      <c r="AL40" s="232">
        <f t="shared" si="10"/>
        <v>2001</v>
      </c>
      <c r="AM40" s="232">
        <f t="shared" si="10"/>
        <v>2002</v>
      </c>
      <c r="AN40" s="232">
        <f t="shared" si="10"/>
        <v>2003</v>
      </c>
      <c r="AO40" s="232">
        <f t="shared" si="10"/>
        <v>2004</v>
      </c>
      <c r="AP40" s="232">
        <f t="shared" si="10"/>
        <v>2005</v>
      </c>
      <c r="AQ40" s="232">
        <f t="shared" si="10"/>
        <v>2006</v>
      </c>
      <c r="AR40" s="232">
        <f t="shared" si="10"/>
        <v>2007</v>
      </c>
      <c r="AS40" s="233">
        <v>2008</v>
      </c>
      <c r="AT40" s="233">
        <v>2009</v>
      </c>
      <c r="AU40" s="233">
        <v>2010</v>
      </c>
      <c r="AV40" s="233">
        <v>2011</v>
      </c>
      <c r="AW40" s="233">
        <v>2012</v>
      </c>
      <c r="AX40" s="233">
        <v>2013</v>
      </c>
      <c r="AY40" s="232">
        <f t="shared" si="10"/>
        <v>2014</v>
      </c>
      <c r="AZ40" s="232">
        <f t="shared" si="10"/>
        <v>2015</v>
      </c>
      <c r="BA40" s="232">
        <f t="shared" si="10"/>
        <v>2016</v>
      </c>
      <c r="BB40" s="232">
        <f t="shared" si="10"/>
        <v>2017</v>
      </c>
      <c r="BC40" s="232">
        <f t="shared" si="10"/>
        <v>2018</v>
      </c>
      <c r="BD40" s="232">
        <f t="shared" si="10"/>
        <v>2019</v>
      </c>
      <c r="BE40" s="232">
        <f t="shared" si="10"/>
        <v>2020</v>
      </c>
      <c r="BF40" s="247" t="s">
        <v>25</v>
      </c>
      <c r="BG40" s="40" t="s">
        <v>26</v>
      </c>
    </row>
    <row r="41" spans="1:59" s="55" customForma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29" t="s">
        <v>27</v>
      </c>
      <c r="Z41" s="41"/>
      <c r="AA41" s="41">
        <f t="shared" ref="AA41:BE41" si="11">AA6/10^3</f>
        <v>67.833953087208386</v>
      </c>
      <c r="AB41" s="41">
        <f t="shared" si="11"/>
        <v>68.776891737580286</v>
      </c>
      <c r="AC41" s="41">
        <f t="shared" si="11"/>
        <v>68.97931439545097</v>
      </c>
      <c r="AD41" s="41">
        <f t="shared" si="11"/>
        <v>67.258611496971838</v>
      </c>
      <c r="AE41" s="41">
        <f t="shared" si="11"/>
        <v>74.262907430690305</v>
      </c>
      <c r="AF41" s="41">
        <f t="shared" si="11"/>
        <v>73.301235912775866</v>
      </c>
      <c r="AG41" s="41">
        <f t="shared" si="11"/>
        <v>71.67407233612596</v>
      </c>
      <c r="AH41" s="41">
        <f t="shared" si="11"/>
        <v>72.270062870111261</v>
      </c>
      <c r="AI41" s="41">
        <f t="shared" si="11"/>
        <v>73.146068992367759</v>
      </c>
      <c r="AJ41" s="41">
        <f t="shared" si="11"/>
        <v>72.093990055277231</v>
      </c>
      <c r="AK41" s="41">
        <f t="shared" si="11"/>
        <v>70.766462102115185</v>
      </c>
      <c r="AL41" s="41">
        <f t="shared" si="11"/>
        <v>68.937502911945955</v>
      </c>
      <c r="AM41" s="41">
        <f t="shared" si="11"/>
        <v>76.612636208222</v>
      </c>
      <c r="AN41" s="41">
        <f t="shared" si="11"/>
        <v>73.792827660491994</v>
      </c>
      <c r="AO41" s="41">
        <f t="shared" si="11"/>
        <v>73.88881123102847</v>
      </c>
      <c r="AP41" s="41">
        <f t="shared" si="11"/>
        <v>79.322760959610505</v>
      </c>
      <c r="AQ41" s="41">
        <f t="shared" si="11"/>
        <v>76.958550385104346</v>
      </c>
      <c r="AR41" s="41">
        <f t="shared" si="11"/>
        <v>82.922924689208131</v>
      </c>
      <c r="AS41" s="41">
        <f t="shared" si="11"/>
        <v>79.095568902735124</v>
      </c>
      <c r="AT41" s="41">
        <f t="shared" si="11"/>
        <v>80.024124019011211</v>
      </c>
      <c r="AU41" s="41">
        <f t="shared" si="11"/>
        <v>81.138556227883981</v>
      </c>
      <c r="AV41" s="41">
        <f t="shared" si="11"/>
        <v>87.637755185133813</v>
      </c>
      <c r="AW41" s="41">
        <f t="shared" si="11"/>
        <v>87.832793380780885</v>
      </c>
      <c r="AX41" s="41">
        <f t="shared" si="11"/>
        <v>88.032095565586161</v>
      </c>
      <c r="AY41" s="41">
        <f t="shared" si="11"/>
        <v>0</v>
      </c>
      <c r="AZ41" s="41">
        <f t="shared" si="11"/>
        <v>0</v>
      </c>
      <c r="BA41" s="41">
        <f t="shared" si="11"/>
        <v>0</v>
      </c>
      <c r="BB41" s="41">
        <f t="shared" si="11"/>
        <v>0</v>
      </c>
      <c r="BC41" s="41">
        <f t="shared" si="11"/>
        <v>0</v>
      </c>
      <c r="BD41" s="41">
        <f t="shared" si="11"/>
        <v>0</v>
      </c>
      <c r="BE41" s="41">
        <f t="shared" si="11"/>
        <v>0</v>
      </c>
      <c r="BF41" s="54"/>
      <c r="BG41" s="54"/>
    </row>
    <row r="42" spans="1:59" s="55" customForma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29" t="s">
        <v>28</v>
      </c>
      <c r="Z42" s="41"/>
      <c r="AA42" s="41">
        <f t="shared" ref="AA42:BE42" si="12">AA7/10^3</f>
        <v>482.16891446457407</v>
      </c>
      <c r="AB42" s="41">
        <f t="shared" si="12"/>
        <v>476.07085077485743</v>
      </c>
      <c r="AC42" s="41">
        <f t="shared" si="12"/>
        <v>466.38568607030152</v>
      </c>
      <c r="AD42" s="41">
        <f t="shared" si="12"/>
        <v>455.23255849896009</v>
      </c>
      <c r="AE42" s="41">
        <f t="shared" si="12"/>
        <v>472.64407929760154</v>
      </c>
      <c r="AF42" s="41">
        <f t="shared" si="12"/>
        <v>471.1490404211583</v>
      </c>
      <c r="AG42" s="41">
        <f t="shared" si="12"/>
        <v>479.95893113300093</v>
      </c>
      <c r="AH42" s="41">
        <f t="shared" si="12"/>
        <v>480.44239260556725</v>
      </c>
      <c r="AI42" s="41">
        <f t="shared" si="12"/>
        <v>444.86456003160509</v>
      </c>
      <c r="AJ42" s="41">
        <f t="shared" si="12"/>
        <v>456.45231906954223</v>
      </c>
      <c r="AK42" s="41">
        <f t="shared" si="12"/>
        <v>467.19557337436123</v>
      </c>
      <c r="AL42" s="41">
        <f t="shared" si="12"/>
        <v>449.63320365291139</v>
      </c>
      <c r="AM42" s="41">
        <f t="shared" si="12"/>
        <v>461.16454735925106</v>
      </c>
      <c r="AN42" s="41">
        <f t="shared" si="12"/>
        <v>465.02551088323958</v>
      </c>
      <c r="AO42" s="41">
        <f t="shared" si="12"/>
        <v>465.31640194060412</v>
      </c>
      <c r="AP42" s="41">
        <f t="shared" si="12"/>
        <v>459.26690244731066</v>
      </c>
      <c r="AQ42" s="41">
        <f t="shared" si="12"/>
        <v>456.98378609931655</v>
      </c>
      <c r="AR42" s="41">
        <f t="shared" si="12"/>
        <v>467.46369281228084</v>
      </c>
      <c r="AS42" s="41">
        <f t="shared" si="12"/>
        <v>418.99058733515727</v>
      </c>
      <c r="AT42" s="41">
        <f t="shared" si="12"/>
        <v>388.05409981520154</v>
      </c>
      <c r="AU42" s="41">
        <f t="shared" si="12"/>
        <v>420.93862915308262</v>
      </c>
      <c r="AV42" s="41">
        <f t="shared" si="12"/>
        <v>417.13719495536765</v>
      </c>
      <c r="AW42" s="41">
        <f t="shared" si="12"/>
        <v>417.74988045511179</v>
      </c>
      <c r="AX42" s="41">
        <f t="shared" si="12"/>
        <v>430.10669311053607</v>
      </c>
      <c r="AY42" s="41">
        <f t="shared" si="12"/>
        <v>0</v>
      </c>
      <c r="AZ42" s="41">
        <f t="shared" si="12"/>
        <v>0</v>
      </c>
      <c r="BA42" s="41">
        <f t="shared" si="12"/>
        <v>0</v>
      </c>
      <c r="BB42" s="41">
        <f t="shared" si="12"/>
        <v>0</v>
      </c>
      <c r="BC42" s="41">
        <f t="shared" si="12"/>
        <v>0</v>
      </c>
      <c r="BD42" s="41">
        <f t="shared" si="12"/>
        <v>0</v>
      </c>
      <c r="BE42" s="41">
        <f t="shared" si="12"/>
        <v>0</v>
      </c>
      <c r="BF42" s="54"/>
      <c r="BG42" s="54"/>
    </row>
    <row r="43" spans="1:59" s="55" customForma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29" t="s">
        <v>29</v>
      </c>
      <c r="Z43" s="41"/>
      <c r="AA43" s="41">
        <f t="shared" ref="AA43:BE43" si="13">AA16/10^3</f>
        <v>217.38240351899807</v>
      </c>
      <c r="AB43" s="41">
        <f t="shared" si="13"/>
        <v>228.859997453495</v>
      </c>
      <c r="AC43" s="41">
        <f t="shared" si="13"/>
        <v>233.45874231792916</v>
      </c>
      <c r="AD43" s="41">
        <f t="shared" si="13"/>
        <v>237.97503322043784</v>
      </c>
      <c r="AE43" s="41">
        <f t="shared" si="13"/>
        <v>250.4097276536738</v>
      </c>
      <c r="AF43" s="41">
        <f t="shared" si="13"/>
        <v>257.58948372347487</v>
      </c>
      <c r="AG43" s="41">
        <f t="shared" si="13"/>
        <v>263.04742145164266</v>
      </c>
      <c r="AH43" s="41">
        <f t="shared" si="13"/>
        <v>264.81399580046451</v>
      </c>
      <c r="AI43" s="41">
        <f t="shared" si="13"/>
        <v>263.77432966838848</v>
      </c>
      <c r="AJ43" s="41">
        <f t="shared" si="13"/>
        <v>266.22998159018715</v>
      </c>
      <c r="AK43" s="41">
        <f t="shared" si="13"/>
        <v>265.38246922400191</v>
      </c>
      <c r="AL43" s="41">
        <f t="shared" si="13"/>
        <v>267.45677575813204</v>
      </c>
      <c r="AM43" s="41">
        <f t="shared" si="13"/>
        <v>262.38828929906492</v>
      </c>
      <c r="AN43" s="41">
        <f t="shared" si="13"/>
        <v>260.30330402612003</v>
      </c>
      <c r="AO43" s="41">
        <f t="shared" si="13"/>
        <v>259.65171314465823</v>
      </c>
      <c r="AP43" s="41">
        <f t="shared" si="13"/>
        <v>254.38822653541732</v>
      </c>
      <c r="AQ43" s="41">
        <f t="shared" si="13"/>
        <v>250.74428393064073</v>
      </c>
      <c r="AR43" s="41">
        <f t="shared" si="13"/>
        <v>245.68119928268362</v>
      </c>
      <c r="AS43" s="41">
        <f t="shared" si="13"/>
        <v>235.73483011606214</v>
      </c>
      <c r="AT43" s="41">
        <f t="shared" si="13"/>
        <v>230.06747744561872</v>
      </c>
      <c r="AU43" s="41">
        <f t="shared" si="13"/>
        <v>232.50161891615664</v>
      </c>
      <c r="AV43" s="41">
        <f t="shared" si="13"/>
        <v>229.58802299039854</v>
      </c>
      <c r="AW43" s="41">
        <f t="shared" si="13"/>
        <v>226.34165354520374</v>
      </c>
      <c r="AX43" s="41">
        <f t="shared" si="13"/>
        <v>222.30185606456598</v>
      </c>
      <c r="AY43" s="41">
        <f t="shared" si="13"/>
        <v>0</v>
      </c>
      <c r="AZ43" s="41">
        <f t="shared" si="13"/>
        <v>0</v>
      </c>
      <c r="BA43" s="41">
        <f t="shared" si="13"/>
        <v>0</v>
      </c>
      <c r="BB43" s="41">
        <f t="shared" si="13"/>
        <v>0</v>
      </c>
      <c r="BC43" s="41">
        <f t="shared" si="13"/>
        <v>0</v>
      </c>
      <c r="BD43" s="41">
        <f t="shared" si="13"/>
        <v>0</v>
      </c>
      <c r="BE43" s="41">
        <f t="shared" si="13"/>
        <v>0</v>
      </c>
      <c r="BF43" s="54"/>
      <c r="BG43" s="54"/>
    </row>
    <row r="44" spans="1:59" s="55" customForma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29" t="s">
        <v>53</v>
      </c>
      <c r="Z44" s="41"/>
      <c r="AA44" s="41">
        <f t="shared" ref="AA44:BE44" si="14">(AA23)/10^3</f>
        <v>164.30808217447824</v>
      </c>
      <c r="AB44" s="41">
        <f t="shared" si="14"/>
        <v>163.54881678512854</v>
      </c>
      <c r="AC44" s="41">
        <f t="shared" si="14"/>
        <v>168.45201534582344</v>
      </c>
      <c r="AD44" s="41">
        <f t="shared" si="14"/>
        <v>169.17384691868958</v>
      </c>
      <c r="AE44" s="41">
        <f t="shared" si="14"/>
        <v>180.61473669106201</v>
      </c>
      <c r="AF44" s="41">
        <f t="shared" si="14"/>
        <v>185.12220401172112</v>
      </c>
      <c r="AG44" s="41">
        <f t="shared" si="14"/>
        <v>184.61684067281359</v>
      </c>
      <c r="AH44" s="41">
        <f t="shared" si="14"/>
        <v>181.53652717685475</v>
      </c>
      <c r="AI44" s="41">
        <f t="shared" si="14"/>
        <v>187.35212877627077</v>
      </c>
      <c r="AJ44" s="41">
        <f t="shared" si="14"/>
        <v>201.23191097388548</v>
      </c>
      <c r="AK44" s="41">
        <f t="shared" si="14"/>
        <v>206.02034069810205</v>
      </c>
      <c r="AL44" s="41">
        <f t="shared" si="14"/>
        <v>213.4632988311233</v>
      </c>
      <c r="AM44" s="41">
        <f t="shared" si="14"/>
        <v>227.26545676564487</v>
      </c>
      <c r="AN44" s="41">
        <f t="shared" si="14"/>
        <v>231.42940770999584</v>
      </c>
      <c r="AO44" s="41">
        <f t="shared" si="14"/>
        <v>232.00623054401288</v>
      </c>
      <c r="AP44" s="41">
        <f t="shared" si="14"/>
        <v>235.37598275475855</v>
      </c>
      <c r="AQ44" s="41">
        <f t="shared" si="14"/>
        <v>234.66413086091902</v>
      </c>
      <c r="AR44" s="41">
        <f t="shared" si="14"/>
        <v>242.65355890881864</v>
      </c>
      <c r="AS44" s="41">
        <f t="shared" si="14"/>
        <v>233.59385538682511</v>
      </c>
      <c r="AT44" s="41">
        <f t="shared" si="14"/>
        <v>215.40572869596758</v>
      </c>
      <c r="AU44" s="41">
        <f t="shared" si="14"/>
        <v>216.9156391167341</v>
      </c>
      <c r="AV44" s="41">
        <f t="shared" si="14"/>
        <v>250.01238323849248</v>
      </c>
      <c r="AW44" s="41">
        <f t="shared" si="14"/>
        <v>272.37375640169995</v>
      </c>
      <c r="AX44" s="41">
        <f t="shared" si="14"/>
        <v>281.19712063541482</v>
      </c>
      <c r="AY44" s="41">
        <f t="shared" si="14"/>
        <v>0</v>
      </c>
      <c r="AZ44" s="41">
        <f t="shared" si="14"/>
        <v>0</v>
      </c>
      <c r="BA44" s="41">
        <f t="shared" si="14"/>
        <v>0</v>
      </c>
      <c r="BB44" s="41">
        <f t="shared" si="14"/>
        <v>0</v>
      </c>
      <c r="BC44" s="41">
        <f t="shared" si="14"/>
        <v>0</v>
      </c>
      <c r="BD44" s="41">
        <f t="shared" si="14"/>
        <v>0</v>
      </c>
      <c r="BE44" s="41">
        <f t="shared" si="14"/>
        <v>0</v>
      </c>
      <c r="BF44" s="54"/>
      <c r="BG44" s="54"/>
    </row>
    <row r="45" spans="1:59" s="55" customForma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29" t="s">
        <v>37</v>
      </c>
      <c r="Z45" s="41"/>
      <c r="AA45" s="41">
        <f t="shared" ref="AA45:BE45" si="15">AA22/10^3</f>
        <v>127.45038312484743</v>
      </c>
      <c r="AB45" s="41">
        <f t="shared" si="15"/>
        <v>129.37149400324654</v>
      </c>
      <c r="AC45" s="41">
        <f t="shared" si="15"/>
        <v>136.40914097138605</v>
      </c>
      <c r="AD45" s="41">
        <f t="shared" si="15"/>
        <v>137.91977515805328</v>
      </c>
      <c r="AE45" s="41">
        <f t="shared" si="15"/>
        <v>145.01845841853171</v>
      </c>
      <c r="AF45" s="41">
        <f t="shared" si="15"/>
        <v>148.10455486033692</v>
      </c>
      <c r="AG45" s="41">
        <f t="shared" si="15"/>
        <v>147.82619565475727</v>
      </c>
      <c r="AH45" s="41">
        <f t="shared" si="15"/>
        <v>144.30859074110609</v>
      </c>
      <c r="AI45" s="41">
        <f t="shared" si="15"/>
        <v>143.92756453431289</v>
      </c>
      <c r="AJ45" s="41">
        <f t="shared" si="15"/>
        <v>151.91526462304833</v>
      </c>
      <c r="AK45" s="41">
        <f t="shared" si="15"/>
        <v>157.53710268925025</v>
      </c>
      <c r="AL45" s="41">
        <f t="shared" si="15"/>
        <v>153.7263868357272</v>
      </c>
      <c r="AM45" s="41">
        <f t="shared" si="15"/>
        <v>165.44104748365376</v>
      </c>
      <c r="AN45" s="41">
        <f t="shared" si="15"/>
        <v>167.52448936935298</v>
      </c>
      <c r="AO45" s="41">
        <f t="shared" si="15"/>
        <v>167.55780387199155</v>
      </c>
      <c r="AP45" s="41">
        <f t="shared" si="15"/>
        <v>174.21934066395676</v>
      </c>
      <c r="AQ45" s="41">
        <f t="shared" si="15"/>
        <v>165.75873908595554</v>
      </c>
      <c r="AR45" s="41">
        <f t="shared" si="15"/>
        <v>179.77501840765913</v>
      </c>
      <c r="AS45" s="41">
        <f t="shared" si="15"/>
        <v>171.02656550986543</v>
      </c>
      <c r="AT45" s="41">
        <f t="shared" si="15"/>
        <v>161.68961316736238</v>
      </c>
      <c r="AU45" s="41">
        <f t="shared" si="15"/>
        <v>171.97550216036601</v>
      </c>
      <c r="AV45" s="41">
        <f t="shared" si="15"/>
        <v>188.75062623388763</v>
      </c>
      <c r="AW45" s="41">
        <f t="shared" si="15"/>
        <v>203.49451292101116</v>
      </c>
      <c r="AX45" s="41">
        <f t="shared" si="15"/>
        <v>202.65179317407143</v>
      </c>
      <c r="AY45" s="41">
        <f t="shared" si="15"/>
        <v>0</v>
      </c>
      <c r="AZ45" s="41">
        <f t="shared" si="15"/>
        <v>0</v>
      </c>
      <c r="BA45" s="41">
        <f t="shared" si="15"/>
        <v>0</v>
      </c>
      <c r="BB45" s="41">
        <f t="shared" si="15"/>
        <v>0</v>
      </c>
      <c r="BC45" s="41">
        <f t="shared" si="15"/>
        <v>0</v>
      </c>
      <c r="BD45" s="41">
        <f t="shared" si="15"/>
        <v>0</v>
      </c>
      <c r="BE45" s="41">
        <f t="shared" si="15"/>
        <v>0</v>
      </c>
      <c r="BF45" s="54"/>
      <c r="BG45" s="54"/>
    </row>
    <row r="46" spans="1:59" s="55" customForma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29" t="s">
        <v>157</v>
      </c>
      <c r="Z46" s="41"/>
      <c r="AA46" s="41">
        <f t="shared" ref="AA46:BE46" si="16">AA25/10^3</f>
        <v>63.788363125296605</v>
      </c>
      <c r="AB46" s="41">
        <f t="shared" si="16"/>
        <v>64.870115051805854</v>
      </c>
      <c r="AC46" s="41">
        <f t="shared" si="16"/>
        <v>64.806829365931321</v>
      </c>
      <c r="AD46" s="41">
        <f t="shared" si="16"/>
        <v>63.440100756284679</v>
      </c>
      <c r="AE46" s="41">
        <f t="shared" si="16"/>
        <v>64.925562647454569</v>
      </c>
      <c r="AF46" s="41">
        <f t="shared" si="16"/>
        <v>65.178238671075036</v>
      </c>
      <c r="AG46" s="41">
        <f t="shared" si="16"/>
        <v>65.665923986658925</v>
      </c>
      <c r="AH46" s="41">
        <f t="shared" si="16"/>
        <v>63.065049504458841</v>
      </c>
      <c r="AI46" s="41">
        <f t="shared" si="16"/>
        <v>57.263756218177932</v>
      </c>
      <c r="AJ46" s="41">
        <f t="shared" si="16"/>
        <v>57.467763283308905</v>
      </c>
      <c r="AK46" s="41">
        <f t="shared" si="16"/>
        <v>57.941627908633066</v>
      </c>
      <c r="AL46" s="41">
        <f t="shared" si="16"/>
        <v>56.515266445745439</v>
      </c>
      <c r="AM46" s="41">
        <f t="shared" si="16"/>
        <v>53.788629624539823</v>
      </c>
      <c r="AN46" s="41">
        <f t="shared" si="16"/>
        <v>53.024744282592778</v>
      </c>
      <c r="AO46" s="41">
        <f t="shared" si="16"/>
        <v>53.02939388932775</v>
      </c>
      <c r="AP46" s="41">
        <f t="shared" si="16"/>
        <v>54.072021003246526</v>
      </c>
      <c r="AQ46" s="41">
        <f t="shared" si="16"/>
        <v>54.268742841401298</v>
      </c>
      <c r="AR46" s="41">
        <f t="shared" si="16"/>
        <v>53.547756491777875</v>
      </c>
      <c r="AS46" s="41">
        <f t="shared" si="16"/>
        <v>49.361689495955225</v>
      </c>
      <c r="AT46" s="41">
        <f t="shared" si="16"/>
        <v>43.815709932783221</v>
      </c>
      <c r="AU46" s="41">
        <f t="shared" si="16"/>
        <v>44.962898327964517</v>
      </c>
      <c r="AV46" s="41">
        <f t="shared" si="16"/>
        <v>45.59741415091036</v>
      </c>
      <c r="AW46" s="41">
        <f t="shared" si="16"/>
        <v>45.187543667604892</v>
      </c>
      <c r="AX46" s="41">
        <f t="shared" si="16"/>
        <v>46.926489167883041</v>
      </c>
      <c r="AY46" s="41">
        <f t="shared" si="16"/>
        <v>0</v>
      </c>
      <c r="AZ46" s="41">
        <f t="shared" si="16"/>
        <v>0</v>
      </c>
      <c r="BA46" s="41">
        <f t="shared" si="16"/>
        <v>0</v>
      </c>
      <c r="BB46" s="41">
        <f t="shared" si="16"/>
        <v>0</v>
      </c>
      <c r="BC46" s="41">
        <f t="shared" si="16"/>
        <v>0</v>
      </c>
      <c r="BD46" s="41">
        <f t="shared" si="16"/>
        <v>0</v>
      </c>
      <c r="BE46" s="41">
        <f t="shared" si="16"/>
        <v>0</v>
      </c>
      <c r="BF46" s="54"/>
      <c r="BG46" s="54"/>
    </row>
    <row r="47" spans="1:59" s="55" customForma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29" t="s">
        <v>38</v>
      </c>
      <c r="Z47" s="41"/>
      <c r="AA47" s="41">
        <f t="shared" ref="AA47:BE47" si="17">AA26/10^3</f>
        <v>22.4602489541221</v>
      </c>
      <c r="AB47" s="41">
        <f t="shared" si="17"/>
        <v>22.789779258699916</v>
      </c>
      <c r="AC47" s="41">
        <f t="shared" si="17"/>
        <v>24.203340001294396</v>
      </c>
      <c r="AD47" s="41">
        <f t="shared" si="17"/>
        <v>23.724289661010836</v>
      </c>
      <c r="AE47" s="41">
        <f t="shared" si="17"/>
        <v>26.905432519362808</v>
      </c>
      <c r="AF47" s="41">
        <f t="shared" si="17"/>
        <v>27.474005708784055</v>
      </c>
      <c r="AG47" s="41">
        <f t="shared" si="17"/>
        <v>28.185879177648136</v>
      </c>
      <c r="AH47" s="41">
        <f t="shared" si="17"/>
        <v>29.544358461396218</v>
      </c>
      <c r="AI47" s="41">
        <f t="shared" si="17"/>
        <v>29.913428918803099</v>
      </c>
      <c r="AJ47" s="41">
        <f t="shared" si="17"/>
        <v>29.986619780807175</v>
      </c>
      <c r="AK47" s="41">
        <f t="shared" si="17"/>
        <v>31.117697110134941</v>
      </c>
      <c r="AL47" s="41">
        <f t="shared" si="17"/>
        <v>30.900097365295508</v>
      </c>
      <c r="AM47" s="41">
        <f t="shared" si="17"/>
        <v>31.151211648970833</v>
      </c>
      <c r="AN47" s="41">
        <f t="shared" si="17"/>
        <v>31.907706386129146</v>
      </c>
      <c r="AO47" s="41">
        <f t="shared" si="17"/>
        <v>31.100085564819302</v>
      </c>
      <c r="AP47" s="41">
        <f t="shared" si="17"/>
        <v>30.114059780006514</v>
      </c>
      <c r="AQ47" s="41">
        <f t="shared" si="17"/>
        <v>28.329809849460645</v>
      </c>
      <c r="AR47" s="41">
        <f t="shared" si="17"/>
        <v>28.888844844257989</v>
      </c>
      <c r="AS47" s="41">
        <f t="shared" si="17"/>
        <v>30.224570535075813</v>
      </c>
      <c r="AT47" s="41">
        <f t="shared" si="17"/>
        <v>26.448595773792732</v>
      </c>
      <c r="AU47" s="41">
        <f t="shared" si="17"/>
        <v>26.955263688509397</v>
      </c>
      <c r="AV47" s="41">
        <f t="shared" si="17"/>
        <v>26.775309367648429</v>
      </c>
      <c r="AW47" s="41">
        <f t="shared" si="17"/>
        <v>27.021497630444706</v>
      </c>
      <c r="AX47" s="41">
        <f t="shared" si="17"/>
        <v>27.424659433284223</v>
      </c>
      <c r="AY47" s="41">
        <f t="shared" si="17"/>
        <v>0</v>
      </c>
      <c r="AZ47" s="41">
        <f t="shared" si="17"/>
        <v>0</v>
      </c>
      <c r="BA47" s="41">
        <f t="shared" si="17"/>
        <v>0</v>
      </c>
      <c r="BB47" s="41">
        <f t="shared" si="17"/>
        <v>0</v>
      </c>
      <c r="BC47" s="41">
        <f t="shared" si="17"/>
        <v>0</v>
      </c>
      <c r="BD47" s="41">
        <f t="shared" si="17"/>
        <v>0</v>
      </c>
      <c r="BE47" s="41">
        <f t="shared" si="17"/>
        <v>0</v>
      </c>
      <c r="BF47" s="54"/>
      <c r="BG47" s="54"/>
    </row>
    <row r="48" spans="1:59" s="55" customFormat="1" ht="14.4" thickBo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30" t="s">
        <v>191</v>
      </c>
      <c r="Z48" s="42"/>
      <c r="AA48" s="42">
        <f t="shared" ref="AA48:AW48" si="18">SUM(AA28)/10^3</f>
        <v>9.0237775683783958</v>
      </c>
      <c r="AB48" s="42">
        <f t="shared" si="18"/>
        <v>9.3115105293184453</v>
      </c>
      <c r="AC48" s="42">
        <f t="shared" si="18"/>
        <v>9.604933589123295</v>
      </c>
      <c r="AD48" s="42">
        <f t="shared" si="18"/>
        <v>9.9510087081070822</v>
      </c>
      <c r="AE48" s="42">
        <f t="shared" si="18"/>
        <v>10.020494002875443</v>
      </c>
      <c r="AF48" s="42">
        <f t="shared" si="18"/>
        <v>10.529567474101732</v>
      </c>
      <c r="AG48" s="42">
        <f t="shared" si="18"/>
        <v>10.769388393187223</v>
      </c>
      <c r="AH48" s="42">
        <f t="shared" si="18"/>
        <v>11.566312155737133</v>
      </c>
      <c r="AI48" s="42">
        <f t="shared" si="18"/>
        <v>11.640090393920282</v>
      </c>
      <c r="AJ48" s="42">
        <f t="shared" si="18"/>
        <v>12.063596406037393</v>
      </c>
      <c r="AK48" s="42">
        <f t="shared" si="18"/>
        <v>11.837616607828998</v>
      </c>
      <c r="AL48" s="42">
        <f t="shared" si="18"/>
        <v>11.970707843354154</v>
      </c>
      <c r="AM48" s="42">
        <f t="shared" si="18"/>
        <v>11.299037943727862</v>
      </c>
      <c r="AN48" s="42">
        <f t="shared" si="18"/>
        <v>11.048540584856791</v>
      </c>
      <c r="AO48" s="42">
        <f t="shared" si="18"/>
        <v>11.213529252193688</v>
      </c>
      <c r="AP48" s="42">
        <f t="shared" si="18"/>
        <v>9.9374782293534452</v>
      </c>
      <c r="AQ48" s="42">
        <f t="shared" si="18"/>
        <v>11.307207790533971</v>
      </c>
      <c r="AR48" s="42">
        <f t="shared" si="18"/>
        <v>11.779925364714348</v>
      </c>
      <c r="AS48" s="42">
        <f t="shared" si="18"/>
        <v>11.632627166682765</v>
      </c>
      <c r="AT48" s="42">
        <f t="shared" si="18"/>
        <v>11.391515879183498</v>
      </c>
      <c r="AU48" s="42">
        <f t="shared" si="18"/>
        <v>11.558043341953866</v>
      </c>
      <c r="AV48" s="42">
        <f t="shared" si="18"/>
        <v>10.799216098376649</v>
      </c>
      <c r="AW48" s="42">
        <f t="shared" si="18"/>
        <v>10.58661521703309</v>
      </c>
      <c r="AX48" s="42">
        <f>SUM(AX28)/10^3</f>
        <v>11.280221597567953</v>
      </c>
      <c r="AY48" s="42" t="e">
        <f>#REF!/10^3</f>
        <v>#REF!</v>
      </c>
      <c r="AZ48" s="42" t="e">
        <f>#REF!/10^3</f>
        <v>#REF!</v>
      </c>
      <c r="BA48" s="42" t="e">
        <f>#REF!/10^3</f>
        <v>#REF!</v>
      </c>
      <c r="BB48" s="42" t="e">
        <f>#REF!/10^3</f>
        <v>#REF!</v>
      </c>
      <c r="BC48" s="42" t="e">
        <f>#REF!/10^3</f>
        <v>#REF!</v>
      </c>
      <c r="BD48" s="42" t="e">
        <f>#REF!/10^3</f>
        <v>#REF!</v>
      </c>
      <c r="BE48" s="42" t="e">
        <f>#REF!/10^3</f>
        <v>#REF!</v>
      </c>
      <c r="BF48" s="56"/>
      <c r="BG48" s="56"/>
    </row>
    <row r="49" spans="1:59" s="55" customFormat="1" ht="14.4" thickTop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31" t="s">
        <v>36</v>
      </c>
      <c r="Z49" s="43"/>
      <c r="AA49" s="43">
        <f t="shared" ref="AA49:AX49" si="19">SUM(AA41:AA48)</f>
        <v>1154.4161260179033</v>
      </c>
      <c r="AB49" s="43">
        <f t="shared" si="19"/>
        <v>1163.599455594132</v>
      </c>
      <c r="AC49" s="43">
        <f t="shared" si="19"/>
        <v>1172.3000020572399</v>
      </c>
      <c r="AD49" s="43">
        <f t="shared" si="19"/>
        <v>1164.6752244185152</v>
      </c>
      <c r="AE49" s="43">
        <f t="shared" si="19"/>
        <v>1224.8013986612523</v>
      </c>
      <c r="AF49" s="43">
        <f t="shared" si="19"/>
        <v>1238.4483307834278</v>
      </c>
      <c r="AG49" s="43">
        <f t="shared" si="19"/>
        <v>1251.7446528058347</v>
      </c>
      <c r="AH49" s="43">
        <f t="shared" si="19"/>
        <v>1247.5472893156959</v>
      </c>
      <c r="AI49" s="43">
        <f t="shared" si="19"/>
        <v>1211.881927533846</v>
      </c>
      <c r="AJ49" s="43">
        <f t="shared" si="19"/>
        <v>1247.441445782094</v>
      </c>
      <c r="AK49" s="43">
        <f t="shared" si="19"/>
        <v>1267.7988897144278</v>
      </c>
      <c r="AL49" s="43">
        <f t="shared" si="19"/>
        <v>1252.6032396442351</v>
      </c>
      <c r="AM49" s="43">
        <f t="shared" si="19"/>
        <v>1289.1108563330752</v>
      </c>
      <c r="AN49" s="43">
        <f t="shared" si="19"/>
        <v>1294.0565309027791</v>
      </c>
      <c r="AO49" s="43">
        <f t="shared" si="19"/>
        <v>1293.763969438636</v>
      </c>
      <c r="AP49" s="43">
        <f t="shared" si="19"/>
        <v>1296.6967723736605</v>
      </c>
      <c r="AQ49" s="43">
        <f t="shared" si="19"/>
        <v>1279.0152508433323</v>
      </c>
      <c r="AR49" s="43">
        <f t="shared" si="19"/>
        <v>1312.7129208014007</v>
      </c>
      <c r="AS49" s="43">
        <f t="shared" si="19"/>
        <v>1229.6602944483591</v>
      </c>
      <c r="AT49" s="43">
        <f t="shared" si="19"/>
        <v>1156.8968647289207</v>
      </c>
      <c r="AU49" s="43">
        <f t="shared" si="19"/>
        <v>1206.9461509326511</v>
      </c>
      <c r="AV49" s="43">
        <f t="shared" si="19"/>
        <v>1256.2979222202155</v>
      </c>
      <c r="AW49" s="43">
        <f t="shared" si="19"/>
        <v>1290.58825321889</v>
      </c>
      <c r="AX49" s="43">
        <f t="shared" si="19"/>
        <v>1309.9209287489098</v>
      </c>
      <c r="AY49" s="57"/>
      <c r="AZ49" s="57"/>
      <c r="BA49" s="57"/>
      <c r="BB49" s="57"/>
      <c r="BC49" s="57"/>
      <c r="BD49" s="57"/>
      <c r="BE49" s="57"/>
      <c r="BF49" s="57"/>
      <c r="BG49" s="57"/>
    </row>
    <row r="50" spans="1:59">
      <c r="Z50" s="105"/>
      <c r="AA50" s="105"/>
    </row>
    <row r="51" spans="1:59">
      <c r="Y51" s="302" t="s">
        <v>152</v>
      </c>
    </row>
    <row r="52" spans="1:59">
      <c r="Y52" s="245" t="s">
        <v>24</v>
      </c>
      <c r="Z52" s="233">
        <v>1990</v>
      </c>
      <c r="AA52" s="232">
        <v>1990</v>
      </c>
      <c r="AB52" s="232">
        <f t="shared" ref="AB52:BE52" si="20">AA52+1</f>
        <v>1991</v>
      </c>
      <c r="AC52" s="232">
        <f t="shared" si="20"/>
        <v>1992</v>
      </c>
      <c r="AD52" s="232">
        <f t="shared" si="20"/>
        <v>1993</v>
      </c>
      <c r="AE52" s="232">
        <f t="shared" si="20"/>
        <v>1994</v>
      </c>
      <c r="AF52" s="232">
        <f t="shared" si="20"/>
        <v>1995</v>
      </c>
      <c r="AG52" s="232">
        <f t="shared" si="20"/>
        <v>1996</v>
      </c>
      <c r="AH52" s="232">
        <f t="shared" si="20"/>
        <v>1997</v>
      </c>
      <c r="AI52" s="232">
        <f t="shared" si="20"/>
        <v>1998</v>
      </c>
      <c r="AJ52" s="232">
        <f t="shared" si="20"/>
        <v>1999</v>
      </c>
      <c r="AK52" s="232">
        <f t="shared" si="20"/>
        <v>2000</v>
      </c>
      <c r="AL52" s="232">
        <f t="shared" si="20"/>
        <v>2001</v>
      </c>
      <c r="AM52" s="232">
        <f t="shared" si="20"/>
        <v>2002</v>
      </c>
      <c r="AN52" s="232">
        <f t="shared" si="20"/>
        <v>2003</v>
      </c>
      <c r="AO52" s="232">
        <f t="shared" si="20"/>
        <v>2004</v>
      </c>
      <c r="AP52" s="232">
        <f t="shared" si="20"/>
        <v>2005</v>
      </c>
      <c r="AQ52" s="232">
        <f t="shared" si="20"/>
        <v>2006</v>
      </c>
      <c r="AR52" s="232">
        <f t="shared" si="20"/>
        <v>2007</v>
      </c>
      <c r="AS52" s="233">
        <v>2008</v>
      </c>
      <c r="AT52" s="233">
        <v>2009</v>
      </c>
      <c r="AU52" s="233">
        <v>2010</v>
      </c>
      <c r="AV52" s="233">
        <v>2011</v>
      </c>
      <c r="AW52" s="233">
        <v>2012</v>
      </c>
      <c r="AX52" s="233">
        <v>2013</v>
      </c>
      <c r="AY52" s="232">
        <f t="shared" si="20"/>
        <v>2014</v>
      </c>
      <c r="AZ52" s="232">
        <f t="shared" si="20"/>
        <v>2015</v>
      </c>
      <c r="BA52" s="232">
        <f t="shared" si="20"/>
        <v>2016</v>
      </c>
      <c r="BB52" s="232">
        <f t="shared" si="20"/>
        <v>2017</v>
      </c>
      <c r="BC52" s="232">
        <f t="shared" si="20"/>
        <v>2018</v>
      </c>
      <c r="BD52" s="232">
        <f t="shared" si="20"/>
        <v>2019</v>
      </c>
      <c r="BE52" s="232">
        <f t="shared" si="20"/>
        <v>2020</v>
      </c>
      <c r="BF52" s="247" t="s">
        <v>25</v>
      </c>
      <c r="BG52" s="40" t="s">
        <v>26</v>
      </c>
    </row>
    <row r="53" spans="1:59" s="55" customForma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29" t="s">
        <v>27</v>
      </c>
      <c r="Z53" s="367">
        <f>AA41</f>
        <v>67.833953087208386</v>
      </c>
      <c r="AA53" s="45">
        <f t="shared" ref="AA53:AA61" si="21">AA41/$Z53-1</f>
        <v>0</v>
      </c>
      <c r="AB53" s="45">
        <f t="shared" ref="AB53:AX61" si="22">AB41/$Z53-1</f>
        <v>1.3900688482059165E-2</v>
      </c>
      <c r="AC53" s="45">
        <f t="shared" si="22"/>
        <v>1.6884779024599839E-2</v>
      </c>
      <c r="AD53" s="45">
        <f t="shared" si="22"/>
        <v>-8.4816167133423548E-3</v>
      </c>
      <c r="AE53" s="45">
        <f t="shared" si="22"/>
        <v>9.4774873804225335E-2</v>
      </c>
      <c r="AF53" s="45">
        <f t="shared" si="22"/>
        <v>8.0598027635786718E-2</v>
      </c>
      <c r="AG53" s="45">
        <f t="shared" si="22"/>
        <v>5.661057736058317E-2</v>
      </c>
      <c r="AH53" s="45">
        <f t="shared" si="22"/>
        <v>6.539659832591127E-2</v>
      </c>
      <c r="AI53" s="45">
        <f t="shared" si="22"/>
        <v>7.8310575506782554E-2</v>
      </c>
      <c r="AJ53" s="45">
        <f t="shared" si="22"/>
        <v>6.2800954008858545E-2</v>
      </c>
      <c r="AK53" s="45">
        <f t="shared" si="22"/>
        <v>4.323069615501729E-2</v>
      </c>
      <c r="AL53" s="45">
        <f t="shared" si="22"/>
        <v>1.6268399149889312E-2</v>
      </c>
      <c r="AM53" s="45">
        <f t="shared" si="22"/>
        <v>0.12941429360201973</v>
      </c>
      <c r="AN53" s="45">
        <f t="shared" si="22"/>
        <v>8.7845014216151984E-2</v>
      </c>
      <c r="AO53" s="45">
        <f t="shared" si="22"/>
        <v>8.9259992500154928E-2</v>
      </c>
      <c r="AP53" s="45">
        <f t="shared" si="22"/>
        <v>0.16936662761835408</v>
      </c>
      <c r="AQ53" s="45">
        <f t="shared" si="22"/>
        <v>0.13451371890659591</v>
      </c>
      <c r="AR53" s="45">
        <f t="shared" si="22"/>
        <v>0.22243980949482811</v>
      </c>
      <c r="AS53" s="45">
        <f t="shared" si="22"/>
        <v>0.16601738956667655</v>
      </c>
      <c r="AT53" s="45">
        <f t="shared" si="22"/>
        <v>0.17970603771434268</v>
      </c>
      <c r="AU53" s="45">
        <f t="shared" si="22"/>
        <v>0.19613486366585464</v>
      </c>
      <c r="AV53" s="45">
        <f t="shared" si="22"/>
        <v>0.29194527514068591</v>
      </c>
      <c r="AW53" s="45">
        <f t="shared" si="22"/>
        <v>0.29482050482686262</v>
      </c>
      <c r="AX53" s="45">
        <f t="shared" si="22"/>
        <v>0.29775859372976132</v>
      </c>
      <c r="AY53" s="54"/>
      <c r="AZ53" s="54"/>
      <c r="BA53" s="54"/>
      <c r="BB53" s="54"/>
      <c r="BC53" s="54"/>
      <c r="BD53" s="54"/>
      <c r="BE53" s="54"/>
      <c r="BF53" s="54"/>
      <c r="BG53" s="54"/>
    </row>
    <row r="54" spans="1:59" s="55" customForma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29" t="s">
        <v>28</v>
      </c>
      <c r="Z54" s="367">
        <f t="shared" ref="Z54:Z61" si="23">AA42</f>
        <v>482.16891446457407</v>
      </c>
      <c r="AA54" s="45">
        <f t="shared" si="21"/>
        <v>0</v>
      </c>
      <c r="AB54" s="45">
        <f t="shared" ref="AB54:AP54" si="24">AB42/$Z54-1</f>
        <v>-1.2647152287882824E-2</v>
      </c>
      <c r="AC54" s="45">
        <f t="shared" si="24"/>
        <v>-3.2733815724721893E-2</v>
      </c>
      <c r="AD54" s="45">
        <f t="shared" si="24"/>
        <v>-5.5864978345867788E-2</v>
      </c>
      <c r="AE54" s="45">
        <f t="shared" si="24"/>
        <v>-1.975414607046877E-2</v>
      </c>
      <c r="AF54" s="45">
        <f t="shared" si="24"/>
        <v>-2.2854799869570286E-2</v>
      </c>
      <c r="AG54" s="45">
        <f t="shared" si="24"/>
        <v>-4.5834214219869773E-3</v>
      </c>
      <c r="AH54" s="45">
        <f t="shared" si="24"/>
        <v>-3.5807407056177576E-3</v>
      </c>
      <c r="AI54" s="45">
        <f t="shared" si="24"/>
        <v>-7.7367813050316037E-2</v>
      </c>
      <c r="AJ54" s="45">
        <f t="shared" si="24"/>
        <v>-5.3335241289017787E-2</v>
      </c>
      <c r="AK54" s="45">
        <f t="shared" si="24"/>
        <v>-3.1054140242201322E-2</v>
      </c>
      <c r="AL54" s="45">
        <f t="shared" si="24"/>
        <v>-6.7477827449312189E-2</v>
      </c>
      <c r="AM54" s="45">
        <f t="shared" si="24"/>
        <v>-4.3562258941241327E-2</v>
      </c>
      <c r="AN54" s="45">
        <f t="shared" si="24"/>
        <v>-3.5554767358595529E-2</v>
      </c>
      <c r="AO54" s="45">
        <f t="shared" si="24"/>
        <v>-3.4951470363210557E-2</v>
      </c>
      <c r="AP54" s="45">
        <f t="shared" si="24"/>
        <v>-4.7497902353773713E-2</v>
      </c>
      <c r="AQ54" s="45">
        <f t="shared" si="22"/>
        <v>-5.2232998871825753E-2</v>
      </c>
      <c r="AR54" s="45">
        <f t="shared" si="22"/>
        <v>-3.0498070719931603E-2</v>
      </c>
      <c r="AS54" s="45">
        <f t="shared" si="22"/>
        <v>-0.1310294488801157</v>
      </c>
      <c r="AT54" s="45">
        <f t="shared" si="22"/>
        <v>-0.19519054801341273</v>
      </c>
      <c r="AU54" s="45">
        <f t="shared" si="22"/>
        <v>-0.12698928420029898</v>
      </c>
      <c r="AV54" s="45">
        <f t="shared" si="22"/>
        <v>-0.13487331422313087</v>
      </c>
      <c r="AW54" s="45">
        <f t="shared" si="22"/>
        <v>-0.1336026277865644</v>
      </c>
      <c r="AX54" s="45">
        <f t="shared" si="22"/>
        <v>-0.10797506805649359</v>
      </c>
      <c r="AY54" s="54"/>
      <c r="AZ54" s="54"/>
      <c r="BA54" s="54"/>
      <c r="BB54" s="54"/>
      <c r="BC54" s="54"/>
      <c r="BD54" s="54"/>
      <c r="BE54" s="54"/>
      <c r="BF54" s="54"/>
      <c r="BG54" s="54"/>
    </row>
    <row r="55" spans="1:59" s="55" customForma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29" t="s">
        <v>29</v>
      </c>
      <c r="Z55" s="367">
        <f t="shared" si="23"/>
        <v>217.38240351899807</v>
      </c>
      <c r="AA55" s="45">
        <f t="shared" si="21"/>
        <v>0</v>
      </c>
      <c r="AB55" s="45">
        <f t="shared" si="22"/>
        <v>5.2799093894892124E-2</v>
      </c>
      <c r="AC55" s="45">
        <f t="shared" si="22"/>
        <v>7.3954186441434366E-2</v>
      </c>
      <c r="AD55" s="45">
        <f t="shared" si="22"/>
        <v>9.4729975232977326E-2</v>
      </c>
      <c r="AE55" s="45">
        <f t="shared" si="22"/>
        <v>0.15193191169122988</v>
      </c>
      <c r="AF55" s="45">
        <f t="shared" si="22"/>
        <v>0.18496014191398391</v>
      </c>
      <c r="AG55" s="45">
        <f t="shared" si="22"/>
        <v>0.21006768346203186</v>
      </c>
      <c r="AH55" s="45">
        <f t="shared" si="22"/>
        <v>0.21819425819956573</v>
      </c>
      <c r="AI55" s="45">
        <f t="shared" si="22"/>
        <v>0.21341159817167998</v>
      </c>
      <c r="AJ55" s="45">
        <f t="shared" si="22"/>
        <v>0.22470805953215089</v>
      </c>
      <c r="AK55" s="45">
        <f t="shared" si="22"/>
        <v>0.22080934301938049</v>
      </c>
      <c r="AL55" s="45">
        <f t="shared" si="22"/>
        <v>0.23035154377045863</v>
      </c>
      <c r="AM55" s="45">
        <f t="shared" si="22"/>
        <v>0.20703555141312791</v>
      </c>
      <c r="AN55" s="45">
        <f t="shared" si="22"/>
        <v>0.19744422645216964</v>
      </c>
      <c r="AO55" s="45">
        <f t="shared" si="22"/>
        <v>0.19444678567079166</v>
      </c>
      <c r="AP55" s="45">
        <f t="shared" si="22"/>
        <v>0.17023375589452949</v>
      </c>
      <c r="AQ55" s="45">
        <f t="shared" si="22"/>
        <v>0.15347093357870167</v>
      </c>
      <c r="AR55" s="45">
        <f t="shared" si="22"/>
        <v>0.13017979056990403</v>
      </c>
      <c r="AS55" s="45">
        <f t="shared" si="22"/>
        <v>8.4424619012275048E-2</v>
      </c>
      <c r="AT55" s="45">
        <f t="shared" si="22"/>
        <v>5.8353729286611866E-2</v>
      </c>
      <c r="AU55" s="45">
        <f t="shared" si="22"/>
        <v>6.9551238519806047E-2</v>
      </c>
      <c r="AV55" s="45">
        <f t="shared" si="22"/>
        <v>5.6148148487712213E-2</v>
      </c>
      <c r="AW55" s="45">
        <f t="shared" si="22"/>
        <v>4.1214237588566682E-2</v>
      </c>
      <c r="AX55" s="45">
        <f t="shared" si="22"/>
        <v>2.2630408284808556E-2</v>
      </c>
      <c r="AY55" s="54"/>
      <c r="AZ55" s="54"/>
      <c r="BA55" s="54"/>
      <c r="BB55" s="54"/>
      <c r="BC55" s="54"/>
      <c r="BD55" s="54"/>
      <c r="BE55" s="54"/>
      <c r="BF55" s="54"/>
      <c r="BG55" s="54"/>
    </row>
    <row r="56" spans="1:59" s="55" customForma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29" t="s">
        <v>53</v>
      </c>
      <c r="Z56" s="367">
        <f t="shared" si="23"/>
        <v>164.30808217447824</v>
      </c>
      <c r="AA56" s="45">
        <f t="shared" si="21"/>
        <v>0</v>
      </c>
      <c r="AB56" s="45">
        <f t="shared" si="22"/>
        <v>-4.6209862552193393E-3</v>
      </c>
      <c r="AC56" s="45">
        <f t="shared" si="22"/>
        <v>2.5220507211232368E-2</v>
      </c>
      <c r="AD56" s="45">
        <f t="shared" si="22"/>
        <v>2.9613666472257938E-2</v>
      </c>
      <c r="AE56" s="45">
        <f t="shared" si="22"/>
        <v>9.9244384699638699E-2</v>
      </c>
      <c r="AF56" s="45">
        <f t="shared" si="22"/>
        <v>0.1266774072327157</v>
      </c>
      <c r="AG56" s="45">
        <f t="shared" si="22"/>
        <v>0.12360170132574222</v>
      </c>
      <c r="AH56" s="45">
        <f t="shared" si="22"/>
        <v>0.10485451947568625</v>
      </c>
      <c r="AI56" s="45">
        <f t="shared" si="22"/>
        <v>0.14024901451483163</v>
      </c>
      <c r="AJ56" s="45">
        <f t="shared" si="22"/>
        <v>0.22472314393030235</v>
      </c>
      <c r="AK56" s="45">
        <f t="shared" si="22"/>
        <v>0.25386613958119053</v>
      </c>
      <c r="AL56" s="45">
        <f t="shared" si="22"/>
        <v>0.29916493459188009</v>
      </c>
      <c r="AM56" s="45">
        <f t="shared" si="22"/>
        <v>0.3831666328154959</v>
      </c>
      <c r="AN56" s="45">
        <f t="shared" si="22"/>
        <v>0.40850897075313486</v>
      </c>
      <c r="AO56" s="45">
        <f t="shared" si="22"/>
        <v>0.41201958828565832</v>
      </c>
      <c r="AP56" s="45">
        <f t="shared" si="22"/>
        <v>0.43252833116762646</v>
      </c>
      <c r="AQ56" s="45">
        <f t="shared" si="22"/>
        <v>0.42819590950936859</v>
      </c>
      <c r="AR56" s="45">
        <f t="shared" si="22"/>
        <v>0.47682059030514146</v>
      </c>
      <c r="AS56" s="45">
        <f t="shared" si="22"/>
        <v>0.42168207610610731</v>
      </c>
      <c r="AT56" s="45">
        <f t="shared" si="22"/>
        <v>0.31098681114924642</v>
      </c>
      <c r="AU56" s="45">
        <f t="shared" si="22"/>
        <v>0.3201763190589253</v>
      </c>
      <c r="AV56" s="45">
        <f t="shared" si="22"/>
        <v>0.5216073362295417</v>
      </c>
      <c r="AW56" s="45">
        <f t="shared" si="22"/>
        <v>0.65770151289616474</v>
      </c>
      <c r="AX56" s="45">
        <f t="shared" si="22"/>
        <v>0.71140163596342432</v>
      </c>
      <c r="AY56" s="54"/>
      <c r="AZ56" s="54"/>
      <c r="BA56" s="54"/>
      <c r="BB56" s="54"/>
      <c r="BC56" s="54"/>
      <c r="BD56" s="54"/>
      <c r="BE56" s="54"/>
      <c r="BF56" s="54"/>
      <c r="BG56" s="54"/>
    </row>
    <row r="57" spans="1:59" s="55" customForma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29" t="s">
        <v>37</v>
      </c>
      <c r="Z57" s="367">
        <f t="shared" si="23"/>
        <v>127.45038312484743</v>
      </c>
      <c r="AA57" s="45">
        <f t="shared" si="21"/>
        <v>0</v>
      </c>
      <c r="AB57" s="45">
        <f t="shared" si="22"/>
        <v>1.5073402145187931E-2</v>
      </c>
      <c r="AC57" s="45">
        <f t="shared" si="22"/>
        <v>7.0292121740919589E-2</v>
      </c>
      <c r="AD57" s="45">
        <f t="shared" si="22"/>
        <v>8.2144845519611209E-2</v>
      </c>
      <c r="AE57" s="45">
        <f t="shared" si="22"/>
        <v>0.13784246749948958</v>
      </c>
      <c r="AF57" s="45">
        <f t="shared" si="22"/>
        <v>0.1620565684393207</v>
      </c>
      <c r="AG57" s="45">
        <f t="shared" si="22"/>
        <v>0.15987250905279882</v>
      </c>
      <c r="AH57" s="45">
        <f t="shared" si="22"/>
        <v>0.13227271039071531</v>
      </c>
      <c r="AI57" s="45">
        <f t="shared" si="22"/>
        <v>0.12928310614276306</v>
      </c>
      <c r="AJ57" s="45">
        <f t="shared" si="22"/>
        <v>0.1919561236174212</v>
      </c>
      <c r="AK57" s="45">
        <f t="shared" si="22"/>
        <v>0.23606613669360699</v>
      </c>
      <c r="AL57" s="45">
        <f t="shared" si="22"/>
        <v>0.20616653372583738</v>
      </c>
      <c r="AM57" s="45">
        <f t="shared" si="22"/>
        <v>0.29808199416389014</v>
      </c>
      <c r="AN57" s="45">
        <f t="shared" si="22"/>
        <v>0.3144290763351405</v>
      </c>
      <c r="AO57" s="45">
        <f t="shared" si="22"/>
        <v>0.3146904682730991</v>
      </c>
      <c r="AP57" s="45">
        <f t="shared" si="22"/>
        <v>0.36695815573418522</v>
      </c>
      <c r="AQ57" s="45">
        <f t="shared" si="22"/>
        <v>0.3005746630324535</v>
      </c>
      <c r="AR57" s="45">
        <f t="shared" si="22"/>
        <v>0.41054906230886501</v>
      </c>
      <c r="AS57" s="45">
        <f t="shared" si="22"/>
        <v>0.34190703328315442</v>
      </c>
      <c r="AT57" s="45">
        <f t="shared" si="22"/>
        <v>0.26864752543721271</v>
      </c>
      <c r="AU57" s="45">
        <f t="shared" si="22"/>
        <v>0.34935257112489659</v>
      </c>
      <c r="AV57" s="45">
        <f t="shared" si="22"/>
        <v>0.48097339220229651</v>
      </c>
      <c r="AW57" s="45">
        <f t="shared" si="22"/>
        <v>0.59665673756094306</v>
      </c>
      <c r="AX57" s="45">
        <f t="shared" si="22"/>
        <v>0.59004459779111396</v>
      </c>
      <c r="AY57" s="54"/>
      <c r="AZ57" s="54"/>
      <c r="BA57" s="54"/>
      <c r="BB57" s="54"/>
      <c r="BC57" s="54"/>
      <c r="BD57" s="54"/>
      <c r="BE57" s="54"/>
      <c r="BF57" s="54"/>
      <c r="BG57" s="54"/>
    </row>
    <row r="58" spans="1:59" s="55" customForma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29" t="s">
        <v>157</v>
      </c>
      <c r="Z58" s="367">
        <f t="shared" si="23"/>
        <v>63.788363125296605</v>
      </c>
      <c r="AA58" s="45">
        <f t="shared" si="21"/>
        <v>0</v>
      </c>
      <c r="AB58" s="45">
        <f t="shared" si="22"/>
        <v>1.6958452506210531E-2</v>
      </c>
      <c r="AC58" s="45">
        <f t="shared" si="22"/>
        <v>1.5966332897337177E-2</v>
      </c>
      <c r="AD58" s="45">
        <f t="shared" si="22"/>
        <v>-5.4596536413366037E-3</v>
      </c>
      <c r="AE58" s="45">
        <f t="shared" si="22"/>
        <v>1.7827695624109685E-2</v>
      </c>
      <c r="AF58" s="45">
        <f t="shared" si="22"/>
        <v>2.1788857366481729E-2</v>
      </c>
      <c r="AG58" s="45">
        <f t="shared" si="22"/>
        <v>2.9434222315350977E-2</v>
      </c>
      <c r="AH58" s="45">
        <f t="shared" si="22"/>
        <v>-1.1339272328041883E-2</v>
      </c>
      <c r="AI58" s="45">
        <f t="shared" si="22"/>
        <v>-0.10228522237359627</v>
      </c>
      <c r="AJ58" s="45">
        <f t="shared" si="22"/>
        <v>-9.9087036134983264E-2</v>
      </c>
      <c r="AK58" s="45">
        <f t="shared" si="22"/>
        <v>-9.1658335944113545E-2</v>
      </c>
      <c r="AL58" s="45">
        <f t="shared" si="22"/>
        <v>-0.11401917721677468</v>
      </c>
      <c r="AM58" s="45">
        <f t="shared" si="22"/>
        <v>-0.15676422800056422</v>
      </c>
      <c r="AN58" s="45">
        <f t="shared" si="22"/>
        <v>-0.16873953673276321</v>
      </c>
      <c r="AO58" s="45">
        <f t="shared" si="22"/>
        <v>-0.16866664558918842</v>
      </c>
      <c r="AP58" s="45">
        <f t="shared" si="22"/>
        <v>-0.15232154653294216</v>
      </c>
      <c r="AQ58" s="45">
        <f t="shared" si="22"/>
        <v>-0.14923756963627277</v>
      </c>
      <c r="AR58" s="45">
        <f t="shared" si="22"/>
        <v>-0.16054035770448549</v>
      </c>
      <c r="AS58" s="45">
        <f t="shared" si="22"/>
        <v>-0.22616466268312474</v>
      </c>
      <c r="AT58" s="45">
        <f t="shared" si="22"/>
        <v>-0.31310810019191126</v>
      </c>
      <c r="AU58" s="45">
        <f t="shared" si="22"/>
        <v>-0.29512381059777437</v>
      </c>
      <c r="AV58" s="45">
        <f t="shared" si="22"/>
        <v>-0.28517660719173155</v>
      </c>
      <c r="AW58" s="45">
        <f t="shared" si="22"/>
        <v>-0.29160208141969346</v>
      </c>
      <c r="AX58" s="45">
        <f t="shared" si="22"/>
        <v>-0.26434091002292293</v>
      </c>
      <c r="AY58" s="54"/>
      <c r="AZ58" s="54"/>
      <c r="BA58" s="54"/>
      <c r="BB58" s="54"/>
      <c r="BC58" s="54"/>
      <c r="BD58" s="54"/>
      <c r="BE58" s="54"/>
      <c r="BF58" s="54"/>
      <c r="BG58" s="54"/>
    </row>
    <row r="59" spans="1:59" s="55" customForma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29" t="s">
        <v>38</v>
      </c>
      <c r="Z59" s="367">
        <f t="shared" si="23"/>
        <v>22.4602489541221</v>
      </c>
      <c r="AA59" s="45">
        <f t="shared" si="21"/>
        <v>0</v>
      </c>
      <c r="AB59" s="45">
        <f t="shared" si="22"/>
        <v>1.4671712021132155E-2</v>
      </c>
      <c r="AC59" s="45">
        <f t="shared" si="22"/>
        <v>7.7607823970819778E-2</v>
      </c>
      <c r="AD59" s="45">
        <f t="shared" si="22"/>
        <v>5.6279015850211556E-2</v>
      </c>
      <c r="AE59" s="45">
        <f t="shared" si="22"/>
        <v>0.19791337016435384</v>
      </c>
      <c r="AF59" s="45">
        <f t="shared" si="22"/>
        <v>0.22322801340729526</v>
      </c>
      <c r="AG59" s="45">
        <f t="shared" si="22"/>
        <v>0.2549228298947781</v>
      </c>
      <c r="AH59" s="45">
        <f t="shared" si="22"/>
        <v>0.31540654432389892</v>
      </c>
      <c r="AI59" s="45">
        <f t="shared" si="22"/>
        <v>0.33183870668152715</v>
      </c>
      <c r="AJ59" s="45">
        <f t="shared" si="22"/>
        <v>0.33509739104222036</v>
      </c>
      <c r="AK59" s="45">
        <f t="shared" si="22"/>
        <v>0.38545646460539129</v>
      </c>
      <c r="AL59" s="45">
        <f t="shared" si="22"/>
        <v>0.37576824853601876</v>
      </c>
      <c r="AM59" s="45">
        <f t="shared" si="22"/>
        <v>0.38694863590341866</v>
      </c>
      <c r="AN59" s="45">
        <f t="shared" si="22"/>
        <v>0.42063012975967773</v>
      </c>
      <c r="AO59" s="45">
        <f t="shared" si="22"/>
        <v>0.38467234394174166</v>
      </c>
      <c r="AP59" s="45">
        <f t="shared" si="22"/>
        <v>0.34077141538004718</v>
      </c>
      <c r="AQ59" s="45">
        <f t="shared" si="22"/>
        <v>0.26133107016435408</v>
      </c>
      <c r="AR59" s="45">
        <f t="shared" si="22"/>
        <v>0.28622104337610454</v>
      </c>
      <c r="AS59" s="45">
        <f t="shared" si="22"/>
        <v>0.34569169722086879</v>
      </c>
      <c r="AT59" s="45">
        <f t="shared" si="22"/>
        <v>0.17757358023133829</v>
      </c>
      <c r="AU59" s="45">
        <f t="shared" si="22"/>
        <v>0.20013200849059753</v>
      </c>
      <c r="AV59" s="45">
        <f t="shared" si="22"/>
        <v>0.19211988354805798</v>
      </c>
      <c r="AW59" s="45">
        <f t="shared" si="22"/>
        <v>0.20308094917556496</v>
      </c>
      <c r="AX59" s="45">
        <f t="shared" si="22"/>
        <v>0.22103096405131395</v>
      </c>
      <c r="AY59" s="54"/>
      <c r="AZ59" s="54"/>
      <c r="BA59" s="54"/>
      <c r="BB59" s="54"/>
      <c r="BC59" s="54"/>
      <c r="BD59" s="54"/>
      <c r="BE59" s="54"/>
      <c r="BF59" s="54"/>
      <c r="BG59" s="54"/>
    </row>
    <row r="60" spans="1:59" s="55" customFormat="1" ht="14.4" thickBo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30" t="s">
        <v>191</v>
      </c>
      <c r="Z60" s="368">
        <f t="shared" si="23"/>
        <v>9.0237775683783958</v>
      </c>
      <c r="AA60" s="46">
        <f>AA48/$Z60-1</f>
        <v>0</v>
      </c>
      <c r="AB60" s="46">
        <f t="shared" si="22"/>
        <v>3.1886087479409797E-2</v>
      </c>
      <c r="AC60" s="46">
        <f t="shared" si="22"/>
        <v>6.4402742237509969E-2</v>
      </c>
      <c r="AD60" s="46">
        <f t="shared" si="22"/>
        <v>0.10275421049582811</v>
      </c>
      <c r="AE60" s="46">
        <f t="shared" si="22"/>
        <v>0.11045445512639795</v>
      </c>
      <c r="AF60" s="46">
        <f t="shared" si="22"/>
        <v>0.16686912928793873</v>
      </c>
      <c r="AG60" s="46">
        <f t="shared" si="22"/>
        <v>0.19344568409198049</v>
      </c>
      <c r="AH60" s="46">
        <f t="shared" si="22"/>
        <v>0.2817594480906116</v>
      </c>
      <c r="AI60" s="46">
        <f t="shared" si="22"/>
        <v>0.2899354295600225</v>
      </c>
      <c r="AJ60" s="46">
        <f t="shared" si="22"/>
        <v>0.33686766042541794</v>
      </c>
      <c r="AK60" s="46">
        <f t="shared" si="22"/>
        <v>0.31182495558301526</v>
      </c>
      <c r="AL60" s="46">
        <f t="shared" si="22"/>
        <v>0.32657390462532554</v>
      </c>
      <c r="AM60" s="46">
        <f t="shared" si="22"/>
        <v>0.25214056509133775</v>
      </c>
      <c r="AN60" s="46">
        <f t="shared" si="22"/>
        <v>0.22438086501308252</v>
      </c>
      <c r="AO60" s="46">
        <f t="shared" si="22"/>
        <v>0.2426646343199701</v>
      </c>
      <c r="AP60" s="46">
        <f t="shared" si="22"/>
        <v>0.10125478537690125</v>
      </c>
      <c r="AQ60" s="46">
        <f>AQ48/$Z60-1</f>
        <v>0.25304593390658181</v>
      </c>
      <c r="AR60" s="46">
        <f t="shared" si="22"/>
        <v>0.30543170811237563</v>
      </c>
      <c r="AS60" s="46">
        <f t="shared" si="22"/>
        <v>0.28910836714841448</v>
      </c>
      <c r="AT60" s="46">
        <f t="shared" si="22"/>
        <v>0.26238881586601348</v>
      </c>
      <c r="AU60" s="46">
        <f t="shared" si="22"/>
        <v>0.28084311191979938</v>
      </c>
      <c r="AV60" s="46">
        <f t="shared" si="22"/>
        <v>0.19675114069963784</v>
      </c>
      <c r="AW60" s="46">
        <f t="shared" si="22"/>
        <v>0.17319106514008875</v>
      </c>
      <c r="AX60" s="46">
        <f>AX48/$Z60-1</f>
        <v>0.25005536895066083</v>
      </c>
      <c r="AY60" s="56"/>
      <c r="AZ60" s="56"/>
      <c r="BA60" s="56"/>
      <c r="BB60" s="56"/>
      <c r="BC60" s="56"/>
      <c r="BD60" s="56"/>
      <c r="BE60" s="56"/>
      <c r="BF60" s="56"/>
      <c r="BG60" s="56"/>
    </row>
    <row r="61" spans="1:59" s="55" customFormat="1" ht="14.4" thickTop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31" t="s">
        <v>36</v>
      </c>
      <c r="Z61" s="369">
        <f t="shared" si="23"/>
        <v>1154.4161260179033</v>
      </c>
      <c r="AA61" s="47">
        <f t="shared" si="21"/>
        <v>0</v>
      </c>
      <c r="AB61" s="47">
        <f t="shared" si="22"/>
        <v>7.9549560762861571E-3</v>
      </c>
      <c r="AC61" s="47">
        <f t="shared" si="22"/>
        <v>1.5491706704605868E-2</v>
      </c>
      <c r="AD61" s="47">
        <f t="shared" si="22"/>
        <v>8.8868287347996233E-3</v>
      </c>
      <c r="AE61" s="47">
        <f t="shared" si="22"/>
        <v>6.0970451691574334E-2</v>
      </c>
      <c r="AF61" s="47">
        <f t="shared" si="22"/>
        <v>7.2791953327427272E-2</v>
      </c>
      <c r="AG61" s="47">
        <f t="shared" si="22"/>
        <v>8.4309742903246665E-2</v>
      </c>
      <c r="AH61" s="47">
        <f t="shared" si="22"/>
        <v>8.0673823934739763E-2</v>
      </c>
      <c r="AI61" s="47">
        <f t="shared" si="22"/>
        <v>4.9779104969858601E-2</v>
      </c>
      <c r="AJ61" s="47">
        <f t="shared" si="22"/>
        <v>8.0582138162844874E-2</v>
      </c>
      <c r="AK61" s="47">
        <f t="shared" si="22"/>
        <v>9.821654526572865E-2</v>
      </c>
      <c r="AL61" s="47">
        <f t="shared" si="22"/>
        <v>8.5053484106310195E-2</v>
      </c>
      <c r="AM61" s="47">
        <f t="shared" si="22"/>
        <v>0.11667779692214997</v>
      </c>
      <c r="AN61" s="47">
        <f t="shared" si="22"/>
        <v>0.12096193195651028</v>
      </c>
      <c r="AO61" s="47">
        <f t="shared" si="22"/>
        <v>0.12070850387494647</v>
      </c>
      <c r="AP61" s="47">
        <f t="shared" si="22"/>
        <v>0.12324901146915423</v>
      </c>
      <c r="AQ61" s="47">
        <f t="shared" si="22"/>
        <v>0.10793259208464723</v>
      </c>
      <c r="AR61" s="47">
        <f t="shared" si="22"/>
        <v>0.13712282011299837</v>
      </c>
      <c r="AS61" s="47">
        <f t="shared" si="22"/>
        <v>6.5179415580416844E-2</v>
      </c>
      <c r="AT61" s="47">
        <f t="shared" si="22"/>
        <v>2.1489120388282767E-3</v>
      </c>
      <c r="AU61" s="47">
        <f t="shared" si="22"/>
        <v>4.5503543939521496E-2</v>
      </c>
      <c r="AV61" s="47">
        <f t="shared" si="22"/>
        <v>8.8253961380241552E-2</v>
      </c>
      <c r="AW61" s="47">
        <f t="shared" si="22"/>
        <v>0.1179575753768316</v>
      </c>
      <c r="AX61" s="47">
        <f t="shared" si="22"/>
        <v>0.13470428836386072</v>
      </c>
      <c r="AY61" s="57"/>
      <c r="AZ61" s="57"/>
      <c r="BA61" s="57"/>
      <c r="BB61" s="57"/>
      <c r="BC61" s="57"/>
      <c r="BD61" s="57"/>
      <c r="BE61" s="57"/>
      <c r="BF61" s="57"/>
      <c r="BG61" s="57"/>
    </row>
    <row r="63" spans="1:59">
      <c r="Y63" s="302" t="s">
        <v>153</v>
      </c>
    </row>
    <row r="64" spans="1:59">
      <c r="Y64" s="245" t="s">
        <v>24</v>
      </c>
      <c r="Z64" s="233">
        <v>2005</v>
      </c>
      <c r="AA64" s="232">
        <v>1990</v>
      </c>
      <c r="AB64" s="232">
        <f t="shared" ref="AB64:AR64" si="25">AA64+1</f>
        <v>1991</v>
      </c>
      <c r="AC64" s="232">
        <f t="shared" si="25"/>
        <v>1992</v>
      </c>
      <c r="AD64" s="232">
        <f t="shared" si="25"/>
        <v>1993</v>
      </c>
      <c r="AE64" s="232">
        <f t="shared" si="25"/>
        <v>1994</v>
      </c>
      <c r="AF64" s="232">
        <f t="shared" si="25"/>
        <v>1995</v>
      </c>
      <c r="AG64" s="232">
        <f t="shared" si="25"/>
        <v>1996</v>
      </c>
      <c r="AH64" s="232">
        <f t="shared" si="25"/>
        <v>1997</v>
      </c>
      <c r="AI64" s="232">
        <f t="shared" si="25"/>
        <v>1998</v>
      </c>
      <c r="AJ64" s="232">
        <f t="shared" si="25"/>
        <v>1999</v>
      </c>
      <c r="AK64" s="232">
        <f t="shared" si="25"/>
        <v>2000</v>
      </c>
      <c r="AL64" s="232">
        <f t="shared" si="25"/>
        <v>2001</v>
      </c>
      <c r="AM64" s="232">
        <f t="shared" si="25"/>
        <v>2002</v>
      </c>
      <c r="AN64" s="232">
        <f t="shared" si="25"/>
        <v>2003</v>
      </c>
      <c r="AO64" s="232">
        <f t="shared" si="25"/>
        <v>2004</v>
      </c>
      <c r="AP64" s="232">
        <f t="shared" si="25"/>
        <v>2005</v>
      </c>
      <c r="AQ64" s="232">
        <f t="shared" si="25"/>
        <v>2006</v>
      </c>
      <c r="AR64" s="232">
        <f t="shared" si="25"/>
        <v>2007</v>
      </c>
      <c r="AS64" s="233">
        <v>2008</v>
      </c>
      <c r="AT64" s="233">
        <v>2009</v>
      </c>
      <c r="AU64" s="233">
        <v>2010</v>
      </c>
      <c r="AV64" s="233">
        <v>2011</v>
      </c>
      <c r="AW64" s="233">
        <v>2012</v>
      </c>
      <c r="AX64" s="233">
        <v>2013</v>
      </c>
      <c r="AY64" s="232">
        <f t="shared" ref="AY64:BE64" si="26">AX64+1</f>
        <v>2014</v>
      </c>
      <c r="AZ64" s="232">
        <f t="shared" si="26"/>
        <v>2015</v>
      </c>
      <c r="BA64" s="232">
        <f t="shared" si="26"/>
        <v>2016</v>
      </c>
      <c r="BB64" s="232">
        <f t="shared" si="26"/>
        <v>2017</v>
      </c>
      <c r="BC64" s="232">
        <f t="shared" si="26"/>
        <v>2018</v>
      </c>
      <c r="BD64" s="232">
        <f t="shared" si="26"/>
        <v>2019</v>
      </c>
      <c r="BE64" s="232">
        <f t="shared" si="26"/>
        <v>2020</v>
      </c>
      <c r="BF64" s="247" t="s">
        <v>25</v>
      </c>
      <c r="BG64" s="40" t="s">
        <v>26</v>
      </c>
    </row>
    <row r="65" spans="1:59" s="55" customForma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29" t="s">
        <v>27</v>
      </c>
      <c r="Z65" s="367">
        <f>AP41</f>
        <v>79.322760959610505</v>
      </c>
      <c r="AA65" s="370"/>
      <c r="AB65" s="370"/>
      <c r="AC65" s="370"/>
      <c r="AD65" s="370"/>
      <c r="AE65" s="370"/>
      <c r="AF65" s="370"/>
      <c r="AG65" s="370"/>
      <c r="AH65" s="370"/>
      <c r="AI65" s="370"/>
      <c r="AJ65" s="370"/>
      <c r="AK65" s="370"/>
      <c r="AL65" s="370"/>
      <c r="AM65" s="370"/>
      <c r="AN65" s="370"/>
      <c r="AO65" s="370"/>
      <c r="AP65" s="45">
        <f t="shared" ref="AP65:AX73" si="27">AP41/$Z65-1</f>
        <v>0</v>
      </c>
      <c r="AQ65" s="45">
        <f t="shared" si="27"/>
        <v>-2.9804945590710896E-2</v>
      </c>
      <c r="AR65" s="45">
        <f t="shared" si="27"/>
        <v>4.5386263489123335E-2</v>
      </c>
      <c r="AS65" s="45">
        <f t="shared" si="27"/>
        <v>-2.8641471139798647E-3</v>
      </c>
      <c r="AT65" s="45">
        <f t="shared" si="27"/>
        <v>8.8418891490404938E-3</v>
      </c>
      <c r="AU65" s="45">
        <f t="shared" si="27"/>
        <v>2.2891226254694308E-2</v>
      </c>
      <c r="AV65" s="45">
        <f t="shared" si="27"/>
        <v>0.10482482108454505</v>
      </c>
      <c r="AW65" s="45">
        <f t="shared" si="27"/>
        <v>0.10728361340704606</v>
      </c>
      <c r="AX65" s="45">
        <f t="shared" si="27"/>
        <v>0.10979616065570719</v>
      </c>
      <c r="AY65" s="54"/>
      <c r="AZ65" s="54"/>
      <c r="BA65" s="54"/>
      <c r="BB65" s="54"/>
      <c r="BC65" s="54"/>
      <c r="BD65" s="54"/>
      <c r="BE65" s="54"/>
      <c r="BF65" s="54"/>
      <c r="BG65" s="54"/>
    </row>
    <row r="66" spans="1:59" s="55" customForma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29" t="s">
        <v>28</v>
      </c>
      <c r="Z66" s="367">
        <f t="shared" ref="Z66:Z73" si="28">AP42</f>
        <v>459.26690244731066</v>
      </c>
      <c r="AA66" s="370"/>
      <c r="AB66" s="370"/>
      <c r="AC66" s="370"/>
      <c r="AD66" s="370"/>
      <c r="AE66" s="370"/>
      <c r="AF66" s="370"/>
      <c r="AG66" s="370"/>
      <c r="AH66" s="370"/>
      <c r="AI66" s="370"/>
      <c r="AJ66" s="370"/>
      <c r="AK66" s="370"/>
      <c r="AL66" s="370"/>
      <c r="AM66" s="370"/>
      <c r="AN66" s="370"/>
      <c r="AO66" s="370"/>
      <c r="AP66" s="45">
        <f t="shared" si="27"/>
        <v>0</v>
      </c>
      <c r="AQ66" s="45">
        <f t="shared" si="27"/>
        <v>-4.9712189923288852E-3</v>
      </c>
      <c r="AR66" s="45">
        <f t="shared" si="27"/>
        <v>1.7847552961669289E-2</v>
      </c>
      <c r="AS66" s="45">
        <f t="shared" si="27"/>
        <v>-8.7696968576511103E-2</v>
      </c>
      <c r="AT66" s="45">
        <f t="shared" si="27"/>
        <v>-0.15505755422965406</v>
      </c>
      <c r="AU66" s="45">
        <f t="shared" si="27"/>
        <v>-8.3455335209193016E-2</v>
      </c>
      <c r="AV66" s="45">
        <f t="shared" si="27"/>
        <v>-9.1732513855113607E-2</v>
      </c>
      <c r="AW66" s="45">
        <f t="shared" si="27"/>
        <v>-9.0398462791387191E-2</v>
      </c>
      <c r="AX66" s="45">
        <f t="shared" si="27"/>
        <v>-6.3492947524386389E-2</v>
      </c>
      <c r="AY66" s="54"/>
      <c r="AZ66" s="54"/>
      <c r="BA66" s="54"/>
      <c r="BB66" s="54"/>
      <c r="BC66" s="54"/>
      <c r="BD66" s="54"/>
      <c r="BE66" s="54"/>
      <c r="BF66" s="54"/>
      <c r="BG66" s="54"/>
    </row>
    <row r="67" spans="1:59" s="55" customForma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29" t="s">
        <v>29</v>
      </c>
      <c r="Z67" s="367">
        <f t="shared" si="28"/>
        <v>254.38822653541732</v>
      </c>
      <c r="AA67" s="370"/>
      <c r="AB67" s="370"/>
      <c r="AC67" s="370"/>
      <c r="AD67" s="370"/>
      <c r="AE67" s="370"/>
      <c r="AF67" s="370"/>
      <c r="AG67" s="370"/>
      <c r="AH67" s="370"/>
      <c r="AI67" s="370"/>
      <c r="AJ67" s="370"/>
      <c r="AK67" s="370"/>
      <c r="AL67" s="370"/>
      <c r="AM67" s="370"/>
      <c r="AN67" s="370"/>
      <c r="AO67" s="370"/>
      <c r="AP67" s="45">
        <f t="shared" si="27"/>
        <v>0</v>
      </c>
      <c r="AQ67" s="45">
        <f t="shared" si="27"/>
        <v>-1.4324336681789229E-2</v>
      </c>
      <c r="AR67" s="45">
        <f t="shared" si="27"/>
        <v>-3.4227320074191603E-2</v>
      </c>
      <c r="AS67" s="45">
        <f t="shared" si="27"/>
        <v>-7.332649263450941E-2</v>
      </c>
      <c r="AT67" s="45">
        <f t="shared" si="27"/>
        <v>-9.5604853341797802E-2</v>
      </c>
      <c r="AU67" s="45">
        <f t="shared" si="27"/>
        <v>-8.6036244355095937E-2</v>
      </c>
      <c r="AV67" s="45">
        <f t="shared" si="27"/>
        <v>-9.7489588581906927E-2</v>
      </c>
      <c r="AW67" s="45">
        <f t="shared" si="27"/>
        <v>-0.11025106535859586</v>
      </c>
      <c r="AX67" s="45">
        <f t="shared" si="27"/>
        <v>-0.12613150737298018</v>
      </c>
      <c r="AY67" s="54"/>
      <c r="AZ67" s="54"/>
      <c r="BA67" s="54"/>
      <c r="BB67" s="54"/>
      <c r="BC67" s="54"/>
      <c r="BD67" s="54"/>
      <c r="BE67" s="54"/>
      <c r="BF67" s="54"/>
      <c r="BG67" s="54"/>
    </row>
    <row r="68" spans="1:59" s="55" customForma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29" t="s">
        <v>53</v>
      </c>
      <c r="Z68" s="367">
        <f t="shared" si="28"/>
        <v>235.37598275475855</v>
      </c>
      <c r="AA68" s="370"/>
      <c r="AB68" s="370"/>
      <c r="AC68" s="370"/>
      <c r="AD68" s="370"/>
      <c r="AE68" s="370"/>
      <c r="AF68" s="370"/>
      <c r="AG68" s="370"/>
      <c r="AH68" s="370"/>
      <c r="AI68" s="370"/>
      <c r="AJ68" s="370"/>
      <c r="AK68" s="370"/>
      <c r="AL68" s="370"/>
      <c r="AM68" s="370"/>
      <c r="AN68" s="370"/>
      <c r="AO68" s="370"/>
      <c r="AP68" s="45">
        <f t="shared" si="27"/>
        <v>0</v>
      </c>
      <c r="AQ68" s="45">
        <f t="shared" si="27"/>
        <v>-3.0243183077061087E-3</v>
      </c>
      <c r="AR68" s="45">
        <f t="shared" si="27"/>
        <v>3.0918941129361999E-2</v>
      </c>
      <c r="AS68" s="45">
        <f t="shared" si="27"/>
        <v>-7.5714070190001648E-3</v>
      </c>
      <c r="AT68" s="45">
        <f t="shared" si="27"/>
        <v>-8.4844060235313989E-2</v>
      </c>
      <c r="AU68" s="45">
        <f>AU44/$Z68-1</f>
        <v>-7.8429172857702012E-2</v>
      </c>
      <c r="AV68" s="45">
        <f t="shared" si="27"/>
        <v>6.2183066906124296E-2</v>
      </c>
      <c r="AW68" s="45">
        <f t="shared" si="27"/>
        <v>0.15718584884461162</v>
      </c>
      <c r="AX68" s="45">
        <f t="shared" si="27"/>
        <v>0.19467210436843052</v>
      </c>
      <c r="AY68" s="54"/>
      <c r="AZ68" s="54"/>
      <c r="BA68" s="54"/>
      <c r="BB68" s="54"/>
      <c r="BC68" s="54"/>
      <c r="BD68" s="54"/>
      <c r="BE68" s="54"/>
      <c r="BF68" s="54"/>
      <c r="BG68" s="54"/>
    </row>
    <row r="69" spans="1:59" s="55" customForma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29" t="s">
        <v>37</v>
      </c>
      <c r="Z69" s="367">
        <f t="shared" si="28"/>
        <v>174.21934066395676</v>
      </c>
      <c r="AA69" s="370"/>
      <c r="AB69" s="370"/>
      <c r="AC69" s="370"/>
      <c r="AD69" s="370"/>
      <c r="AE69" s="370"/>
      <c r="AF69" s="370"/>
      <c r="AG69" s="370"/>
      <c r="AH69" s="370"/>
      <c r="AI69" s="370"/>
      <c r="AJ69" s="370"/>
      <c r="AK69" s="370"/>
      <c r="AL69" s="370"/>
      <c r="AM69" s="370"/>
      <c r="AN69" s="370"/>
      <c r="AO69" s="370"/>
      <c r="AP69" s="45">
        <f t="shared" si="27"/>
        <v>0</v>
      </c>
      <c r="AQ69" s="45">
        <f t="shared" si="27"/>
        <v>-4.8562929613655603E-2</v>
      </c>
      <c r="AR69" s="45">
        <f t="shared" si="27"/>
        <v>3.1888983866713572E-2</v>
      </c>
      <c r="AS69" s="45">
        <f t="shared" si="27"/>
        <v>-1.8326180904620126E-2</v>
      </c>
      <c r="AT69" s="45">
        <f t="shared" si="27"/>
        <v>-7.1919268255998925E-2</v>
      </c>
      <c r="AU69" s="45">
        <f t="shared" si="27"/>
        <v>-1.2879388103751221E-2</v>
      </c>
      <c r="AV69" s="45">
        <f t="shared" si="27"/>
        <v>8.3407993134123837E-2</v>
      </c>
      <c r="AW69" s="45">
        <f t="shared" si="27"/>
        <v>0.16803629347629023</v>
      </c>
      <c r="AX69" s="45">
        <f t="shared" si="27"/>
        <v>0.16319917410866935</v>
      </c>
      <c r="AY69" s="54"/>
      <c r="AZ69" s="54"/>
      <c r="BA69" s="54"/>
      <c r="BB69" s="54"/>
      <c r="BC69" s="54"/>
      <c r="BD69" s="54"/>
      <c r="BE69" s="54"/>
      <c r="BF69" s="54"/>
      <c r="BG69" s="54"/>
    </row>
    <row r="70" spans="1:59" s="55" customForma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29" t="s">
        <v>157</v>
      </c>
      <c r="Z70" s="367">
        <f t="shared" si="28"/>
        <v>54.072021003246526</v>
      </c>
      <c r="AA70" s="370"/>
      <c r="AB70" s="370"/>
      <c r="AC70" s="370"/>
      <c r="AD70" s="370"/>
      <c r="AE70" s="370"/>
      <c r="AF70" s="370"/>
      <c r="AG70" s="370"/>
      <c r="AH70" s="370"/>
      <c r="AI70" s="370"/>
      <c r="AJ70" s="370"/>
      <c r="AK70" s="370"/>
      <c r="AL70" s="370"/>
      <c r="AM70" s="370"/>
      <c r="AN70" s="370"/>
      <c r="AO70" s="370"/>
      <c r="AP70" s="45">
        <f t="shared" si="27"/>
        <v>0</v>
      </c>
      <c r="AQ70" s="45">
        <f t="shared" si="27"/>
        <v>3.6381447281756962E-3</v>
      </c>
      <c r="AR70" s="45">
        <f t="shared" si="27"/>
        <v>-9.6956707321366187E-3</v>
      </c>
      <c r="AS70" s="45">
        <f t="shared" si="27"/>
        <v>-8.7112177793548518E-2</v>
      </c>
      <c r="AT70" s="45">
        <f t="shared" si="27"/>
        <v>-0.18967870777102092</v>
      </c>
      <c r="AU70" s="45">
        <f t="shared" si="27"/>
        <v>-0.1684627743937126</v>
      </c>
      <c r="AV70" s="45">
        <f t="shared" si="27"/>
        <v>-0.15672813213005932</v>
      </c>
      <c r="AW70" s="45">
        <f t="shared" si="27"/>
        <v>-0.16430821653786909</v>
      </c>
      <c r="AX70" s="45">
        <f t="shared" si="27"/>
        <v>-0.13214841433307001</v>
      </c>
      <c r="AY70" s="54"/>
      <c r="AZ70" s="54"/>
      <c r="BA70" s="54"/>
      <c r="BB70" s="54"/>
      <c r="BC70" s="54"/>
      <c r="BD70" s="54"/>
      <c r="BE70" s="54"/>
      <c r="BF70" s="54"/>
      <c r="BG70" s="54"/>
    </row>
    <row r="71" spans="1:59" s="55" customForma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29" t="s">
        <v>38</v>
      </c>
      <c r="Z71" s="367">
        <f t="shared" si="28"/>
        <v>30.114059780006514</v>
      </c>
      <c r="AA71" s="370"/>
      <c r="AB71" s="370"/>
      <c r="AC71" s="370"/>
      <c r="AD71" s="370"/>
      <c r="AE71" s="370"/>
      <c r="AF71" s="370"/>
      <c r="AG71" s="370"/>
      <c r="AH71" s="370"/>
      <c r="AI71" s="370"/>
      <c r="AJ71" s="370"/>
      <c r="AK71" s="370"/>
      <c r="AL71" s="370"/>
      <c r="AM71" s="370"/>
      <c r="AN71" s="370"/>
      <c r="AO71" s="370"/>
      <c r="AP71" s="45">
        <f t="shared" si="27"/>
        <v>0</v>
      </c>
      <c r="AQ71" s="45">
        <f t="shared" si="27"/>
        <v>-5.9249730643441079E-2</v>
      </c>
      <c r="AR71" s="45">
        <f t="shared" si="27"/>
        <v>-4.0685810704340075E-2</v>
      </c>
      <c r="AS71" s="45">
        <f t="shared" si="27"/>
        <v>3.6697395129257071E-3</v>
      </c>
      <c r="AT71" s="45">
        <f t="shared" si="27"/>
        <v>-0.12171935743606965</v>
      </c>
      <c r="AU71" s="45">
        <f t="shared" si="27"/>
        <v>-0.10489439532806932</v>
      </c>
      <c r="AV71" s="45">
        <f t="shared" si="27"/>
        <v>-0.11087015290362034</v>
      </c>
      <c r="AW71" s="45">
        <f t="shared" si="27"/>
        <v>-0.10269495950243934</v>
      </c>
      <c r="AX71" s="45">
        <f t="shared" si="27"/>
        <v>-8.9307133158706531E-2</v>
      </c>
      <c r="AY71" s="54"/>
      <c r="AZ71" s="54"/>
      <c r="BA71" s="54"/>
      <c r="BB71" s="54"/>
      <c r="BC71" s="54"/>
      <c r="BD71" s="54"/>
      <c r="BE71" s="54"/>
      <c r="BF71" s="54"/>
      <c r="BG71" s="54"/>
    </row>
    <row r="72" spans="1:59" s="55" customFormat="1" ht="14.4" thickBo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30" t="s">
        <v>191</v>
      </c>
      <c r="Z72" s="368">
        <f t="shared" si="28"/>
        <v>9.9374782293534452</v>
      </c>
      <c r="AA72" s="371"/>
      <c r="AB72" s="371"/>
      <c r="AC72" s="371"/>
      <c r="AD72" s="371"/>
      <c r="AE72" s="371"/>
      <c r="AF72" s="371"/>
      <c r="AG72" s="371"/>
      <c r="AH72" s="371"/>
      <c r="AI72" s="371"/>
      <c r="AJ72" s="371"/>
      <c r="AK72" s="371"/>
      <c r="AL72" s="371"/>
      <c r="AM72" s="371"/>
      <c r="AN72" s="371"/>
      <c r="AO72" s="371"/>
      <c r="AP72" s="46">
        <f t="shared" si="27"/>
        <v>0</v>
      </c>
      <c r="AQ72" s="46">
        <f t="shared" si="27"/>
        <v>0.13783472321323953</v>
      </c>
      <c r="AR72" s="46">
        <f t="shared" si="27"/>
        <v>0.18540389149418823</v>
      </c>
      <c r="AS72" s="46">
        <f t="shared" si="27"/>
        <v>0.1705813988424314</v>
      </c>
      <c r="AT72" s="46">
        <f t="shared" si="27"/>
        <v>0.14631857461937359</v>
      </c>
      <c r="AU72" s="46">
        <f t="shared" si="27"/>
        <v>0.1630760918613714</v>
      </c>
      <c r="AV72" s="46">
        <f t="shared" si="27"/>
        <v>8.6715950378416062E-2</v>
      </c>
      <c r="AW72" s="46">
        <f t="shared" si="27"/>
        <v>6.5322104129216241E-2</v>
      </c>
      <c r="AX72" s="46">
        <f t="shared" si="27"/>
        <v>0.13511912551901717</v>
      </c>
      <c r="AY72" s="56"/>
      <c r="AZ72" s="56"/>
      <c r="BA72" s="56"/>
      <c r="BB72" s="56"/>
      <c r="BC72" s="56"/>
      <c r="BD72" s="56"/>
      <c r="BE72" s="56"/>
      <c r="BF72" s="56"/>
      <c r="BG72" s="56"/>
    </row>
    <row r="73" spans="1:59" s="55" customFormat="1" ht="14.4" thickTop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31" t="s">
        <v>36</v>
      </c>
      <c r="Z73" s="369">
        <f t="shared" si="28"/>
        <v>1296.6967723736605</v>
      </c>
      <c r="AA73" s="372"/>
      <c r="AB73" s="372"/>
      <c r="AC73" s="372"/>
      <c r="AD73" s="372"/>
      <c r="AE73" s="372"/>
      <c r="AF73" s="372"/>
      <c r="AG73" s="372"/>
      <c r="AH73" s="372"/>
      <c r="AI73" s="372"/>
      <c r="AJ73" s="372"/>
      <c r="AK73" s="372"/>
      <c r="AL73" s="372"/>
      <c r="AM73" s="372"/>
      <c r="AN73" s="372"/>
      <c r="AO73" s="372"/>
      <c r="AP73" s="47">
        <f t="shared" si="27"/>
        <v>0</v>
      </c>
      <c r="AQ73" s="47">
        <f t="shared" si="27"/>
        <v>-1.3635818263017185E-2</v>
      </c>
      <c r="AR73" s="47">
        <f t="shared" si="27"/>
        <v>1.2351498645610137E-2</v>
      </c>
      <c r="AS73" s="47">
        <f t="shared" si="27"/>
        <v>-5.1697882923382399E-2</v>
      </c>
      <c r="AT73" s="47">
        <f t="shared" si="27"/>
        <v>-0.1078123356386782</v>
      </c>
      <c r="AU73" s="47">
        <f t="shared" si="27"/>
        <v>-6.9214810550285333E-2</v>
      </c>
      <c r="AV73" s="47">
        <f t="shared" si="27"/>
        <v>-3.115520221392476E-2</v>
      </c>
      <c r="AW73" s="47">
        <f t="shared" si="27"/>
        <v>-4.7108308472061378E-3</v>
      </c>
      <c r="AX73" s="47">
        <f t="shared" si="27"/>
        <v>1.0198341398692579E-2</v>
      </c>
      <c r="AY73" s="57"/>
      <c r="AZ73" s="57"/>
      <c r="BA73" s="57"/>
      <c r="BB73" s="57"/>
      <c r="BC73" s="57"/>
      <c r="BD73" s="57"/>
      <c r="BE73" s="57"/>
      <c r="BF73" s="57"/>
      <c r="BG73" s="57"/>
    </row>
    <row r="75" spans="1:59">
      <c r="Y75" s="302" t="s">
        <v>6</v>
      </c>
    </row>
    <row r="76" spans="1:59">
      <c r="Y76" s="245" t="s">
        <v>24</v>
      </c>
      <c r="Z76" s="246"/>
      <c r="AA76" s="232">
        <v>1990</v>
      </c>
      <c r="AB76" s="232">
        <f t="shared" ref="AB76:BE76" si="29">AA76+1</f>
        <v>1991</v>
      </c>
      <c r="AC76" s="232">
        <f t="shared" si="29"/>
        <v>1992</v>
      </c>
      <c r="AD76" s="232">
        <f t="shared" si="29"/>
        <v>1993</v>
      </c>
      <c r="AE76" s="232">
        <f t="shared" si="29"/>
        <v>1994</v>
      </c>
      <c r="AF76" s="232">
        <f t="shared" si="29"/>
        <v>1995</v>
      </c>
      <c r="AG76" s="232">
        <f t="shared" si="29"/>
        <v>1996</v>
      </c>
      <c r="AH76" s="232">
        <f t="shared" si="29"/>
        <v>1997</v>
      </c>
      <c r="AI76" s="232">
        <f t="shared" si="29"/>
        <v>1998</v>
      </c>
      <c r="AJ76" s="232">
        <f t="shared" si="29"/>
        <v>1999</v>
      </c>
      <c r="AK76" s="232">
        <f t="shared" si="29"/>
        <v>2000</v>
      </c>
      <c r="AL76" s="232">
        <f t="shared" si="29"/>
        <v>2001</v>
      </c>
      <c r="AM76" s="232">
        <f t="shared" si="29"/>
        <v>2002</v>
      </c>
      <c r="AN76" s="232">
        <f t="shared" si="29"/>
        <v>2003</v>
      </c>
      <c r="AO76" s="232">
        <f t="shared" si="29"/>
        <v>2004</v>
      </c>
      <c r="AP76" s="232">
        <f t="shared" si="29"/>
        <v>2005</v>
      </c>
      <c r="AQ76" s="232">
        <f t="shared" si="29"/>
        <v>2006</v>
      </c>
      <c r="AR76" s="232">
        <f t="shared" si="29"/>
        <v>2007</v>
      </c>
      <c r="AS76" s="233">
        <v>2008</v>
      </c>
      <c r="AT76" s="233">
        <v>2009</v>
      </c>
      <c r="AU76" s="233">
        <v>2010</v>
      </c>
      <c r="AV76" s="233">
        <v>2011</v>
      </c>
      <c r="AW76" s="233">
        <v>2012</v>
      </c>
      <c r="AX76" s="233">
        <v>2013</v>
      </c>
      <c r="AY76" s="232">
        <f t="shared" si="29"/>
        <v>2014</v>
      </c>
      <c r="AZ76" s="232">
        <f t="shared" si="29"/>
        <v>2015</v>
      </c>
      <c r="BA76" s="232">
        <f t="shared" si="29"/>
        <v>2016</v>
      </c>
      <c r="BB76" s="232">
        <f t="shared" si="29"/>
        <v>2017</v>
      </c>
      <c r="BC76" s="232">
        <f t="shared" si="29"/>
        <v>2018</v>
      </c>
      <c r="BD76" s="232">
        <f t="shared" si="29"/>
        <v>2019</v>
      </c>
      <c r="BE76" s="232">
        <f t="shared" si="29"/>
        <v>2020</v>
      </c>
      <c r="BF76" s="247" t="s">
        <v>25</v>
      </c>
      <c r="BG76" s="40" t="s">
        <v>26</v>
      </c>
    </row>
    <row r="77" spans="1:59" s="55" customForma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29" t="s">
        <v>27</v>
      </c>
      <c r="Z77" s="58"/>
      <c r="AA77" s="58"/>
      <c r="AB77" s="45">
        <f>AB41/AA41-1</f>
        <v>1.3900688482059165E-2</v>
      </c>
      <c r="AC77" s="45">
        <f t="shared" ref="AC77:BE85" si="30">AC41/AB41-1</f>
        <v>2.9431783373263798E-3</v>
      </c>
      <c r="AD77" s="45">
        <f t="shared" si="30"/>
        <v>-2.4945201522510452E-2</v>
      </c>
      <c r="AE77" s="45">
        <f t="shared" si="30"/>
        <v>0.10413976408112169</v>
      </c>
      <c r="AF77" s="45">
        <f t="shared" si="30"/>
        <v>-1.2949553837653949E-2</v>
      </c>
      <c r="AG77" s="45">
        <f t="shared" si="30"/>
        <v>-2.2198310252041775E-2</v>
      </c>
      <c r="AH77" s="45">
        <f t="shared" si="30"/>
        <v>8.3152877262271385E-3</v>
      </c>
      <c r="AI77" s="45">
        <f t="shared" si="30"/>
        <v>1.2121286290160294E-2</v>
      </c>
      <c r="AJ77" s="45">
        <f t="shared" si="30"/>
        <v>-1.4383260120243824E-2</v>
      </c>
      <c r="AK77" s="45">
        <f t="shared" si="30"/>
        <v>-1.8413850476914684E-2</v>
      </c>
      <c r="AL77" s="45">
        <f t="shared" si="30"/>
        <v>-2.5844999676966518E-2</v>
      </c>
      <c r="AM77" s="45">
        <f t="shared" si="30"/>
        <v>0.11133465779982643</v>
      </c>
      <c r="AN77" s="45">
        <f t="shared" si="30"/>
        <v>-3.6806050376156918E-2</v>
      </c>
      <c r="AO77" s="45">
        <f t="shared" si="30"/>
        <v>1.3007167983598578E-3</v>
      </c>
      <c r="AP77" s="45">
        <f t="shared" si="30"/>
        <v>7.354225407134618E-2</v>
      </c>
      <c r="AQ77" s="45">
        <f t="shared" si="30"/>
        <v>-2.9804945590710896E-2</v>
      </c>
      <c r="AR77" s="45">
        <f t="shared" si="30"/>
        <v>7.7501125921132452E-2</v>
      </c>
      <c r="AS77" s="45">
        <f t="shared" si="30"/>
        <v>-4.6155581231822063E-2</v>
      </c>
      <c r="AT77" s="45">
        <f t="shared" si="30"/>
        <v>1.1739660377409367E-2</v>
      </c>
      <c r="AU77" s="47">
        <f t="shared" si="30"/>
        <v>1.3926203161036987E-2</v>
      </c>
      <c r="AV77" s="47">
        <f t="shared" si="30"/>
        <v>8.0100007436616494E-2</v>
      </c>
      <c r="AW77" s="47">
        <f t="shared" si="30"/>
        <v>2.2255042388414914E-3</v>
      </c>
      <c r="AX77" s="45">
        <f t="shared" si="30"/>
        <v>2.2691090324458152E-3</v>
      </c>
      <c r="AY77" s="45">
        <f t="shared" si="30"/>
        <v>-1</v>
      </c>
      <c r="AZ77" s="45" t="e">
        <f t="shared" si="30"/>
        <v>#DIV/0!</v>
      </c>
      <c r="BA77" s="45" t="e">
        <f t="shared" si="30"/>
        <v>#DIV/0!</v>
      </c>
      <c r="BB77" s="45" t="e">
        <f t="shared" si="30"/>
        <v>#DIV/0!</v>
      </c>
      <c r="BC77" s="45" t="e">
        <f t="shared" si="30"/>
        <v>#DIV/0!</v>
      </c>
      <c r="BD77" s="45" t="e">
        <f t="shared" si="30"/>
        <v>#DIV/0!</v>
      </c>
      <c r="BE77" s="45" t="e">
        <f t="shared" si="30"/>
        <v>#DIV/0!</v>
      </c>
      <c r="BF77" s="54"/>
      <c r="BG77" s="54"/>
    </row>
    <row r="78" spans="1:59" s="55" customForma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29" t="s">
        <v>28</v>
      </c>
      <c r="Z78" s="58"/>
      <c r="AA78" s="58"/>
      <c r="AB78" s="45">
        <f t="shared" ref="AB78:AB85" si="31">AB42/AA42-1</f>
        <v>-1.2647152287882824E-2</v>
      </c>
      <c r="AC78" s="45">
        <f t="shared" si="30"/>
        <v>-2.034395655350929E-2</v>
      </c>
      <c r="AD78" s="45">
        <f t="shared" si="30"/>
        <v>-2.3913957705940958E-2</v>
      </c>
      <c r="AE78" s="45">
        <f t="shared" si="30"/>
        <v>3.8247529693509863E-2</v>
      </c>
      <c r="AF78" s="45">
        <f t="shared" si="30"/>
        <v>-3.1631389071138383E-3</v>
      </c>
      <c r="AG78" s="45">
        <f t="shared" si="30"/>
        <v>1.8698734277305284E-2</v>
      </c>
      <c r="AH78" s="45">
        <f t="shared" si="30"/>
        <v>1.0072975857018385E-3</v>
      </c>
      <c r="AI78" s="45">
        <f t="shared" si="30"/>
        <v>-7.405223419401874E-2</v>
      </c>
      <c r="AJ78" s="45">
        <f t="shared" si="30"/>
        <v>2.6047835856184864E-2</v>
      </c>
      <c r="AK78" s="45">
        <f t="shared" si="30"/>
        <v>2.3536421781619188E-2</v>
      </c>
      <c r="AL78" s="45">
        <f t="shared" si="30"/>
        <v>-3.7591044783673921E-2</v>
      </c>
      <c r="AM78" s="45">
        <f t="shared" si="30"/>
        <v>2.5646112459348336E-2</v>
      </c>
      <c r="AN78" s="45">
        <f t="shared" si="30"/>
        <v>8.3722036875935046E-3</v>
      </c>
      <c r="AO78" s="45">
        <f t="shared" si="30"/>
        <v>6.2553784804642021E-4</v>
      </c>
      <c r="AP78" s="45">
        <f t="shared" si="30"/>
        <v>-1.3000830119170526E-2</v>
      </c>
      <c r="AQ78" s="45">
        <f t="shared" si="30"/>
        <v>-4.9712189923288852E-3</v>
      </c>
      <c r="AR78" s="45">
        <f t="shared" si="30"/>
        <v>2.2932775804624939E-2</v>
      </c>
      <c r="AS78" s="45">
        <f t="shared" si="30"/>
        <v>-0.10369384023282613</v>
      </c>
      <c r="AT78" s="45">
        <f t="shared" si="30"/>
        <v>-7.3835757783286771E-2</v>
      </c>
      <c r="AU78" s="45">
        <f t="shared" si="30"/>
        <v>8.474212578488749E-2</v>
      </c>
      <c r="AV78" s="45">
        <f t="shared" si="30"/>
        <v>-9.0308513746133467E-3</v>
      </c>
      <c r="AW78" s="45">
        <f t="shared" si="30"/>
        <v>1.4687865458982152E-3</v>
      </c>
      <c r="AX78" s="45">
        <f t="shared" si="30"/>
        <v>2.9579452283654328E-2</v>
      </c>
      <c r="AY78" s="45">
        <f t="shared" si="30"/>
        <v>-1</v>
      </c>
      <c r="AZ78" s="45" t="e">
        <f t="shared" si="30"/>
        <v>#DIV/0!</v>
      </c>
      <c r="BA78" s="45" t="e">
        <f t="shared" si="30"/>
        <v>#DIV/0!</v>
      </c>
      <c r="BB78" s="45" t="e">
        <f t="shared" si="30"/>
        <v>#DIV/0!</v>
      </c>
      <c r="BC78" s="45" t="e">
        <f t="shared" si="30"/>
        <v>#DIV/0!</v>
      </c>
      <c r="BD78" s="45" t="e">
        <f t="shared" si="30"/>
        <v>#DIV/0!</v>
      </c>
      <c r="BE78" s="45" t="e">
        <f t="shared" si="30"/>
        <v>#DIV/0!</v>
      </c>
      <c r="BF78" s="54"/>
      <c r="BG78" s="54"/>
    </row>
    <row r="79" spans="1:59" s="55" customForma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29" t="s">
        <v>29</v>
      </c>
      <c r="Z79" s="58"/>
      <c r="AA79" s="58"/>
      <c r="AB79" s="45">
        <f t="shared" si="31"/>
        <v>5.2799093894892124E-2</v>
      </c>
      <c r="AC79" s="45">
        <f t="shared" si="30"/>
        <v>2.009414015382327E-2</v>
      </c>
      <c r="AD79" s="45">
        <f t="shared" si="30"/>
        <v>1.9345135066127783E-2</v>
      </c>
      <c r="AE79" s="45">
        <f t="shared" si="30"/>
        <v>5.2252096637875445E-2</v>
      </c>
      <c r="AF79" s="45">
        <f t="shared" si="30"/>
        <v>2.8672033379353978E-2</v>
      </c>
      <c r="AG79" s="45">
        <f t="shared" si="30"/>
        <v>2.1188511461232462E-2</v>
      </c>
      <c r="AH79" s="45">
        <f t="shared" si="30"/>
        <v>6.7158018089397142E-3</v>
      </c>
      <c r="AI79" s="45">
        <f t="shared" si="30"/>
        <v>-3.9260241096147341E-3</v>
      </c>
      <c r="AJ79" s="45">
        <f t="shared" si="30"/>
        <v>9.3096698412080681E-3</v>
      </c>
      <c r="AK79" s="45">
        <f t="shared" si="30"/>
        <v>-3.1833843848956267E-3</v>
      </c>
      <c r="AL79" s="45">
        <f t="shared" si="30"/>
        <v>7.8162907301131401E-3</v>
      </c>
      <c r="AM79" s="45">
        <f t="shared" si="30"/>
        <v>-1.8950675093947433E-2</v>
      </c>
      <c r="AN79" s="45">
        <f t="shared" si="30"/>
        <v>-7.9461826536338931E-3</v>
      </c>
      <c r="AO79" s="45">
        <f t="shared" si="30"/>
        <v>-2.5031986585787314E-3</v>
      </c>
      <c r="AP79" s="45">
        <f t="shared" si="30"/>
        <v>-2.0271334032402444E-2</v>
      </c>
      <c r="AQ79" s="45">
        <f t="shared" si="30"/>
        <v>-1.4324336681789229E-2</v>
      </c>
      <c r="AR79" s="45">
        <f t="shared" si="30"/>
        <v>-2.0192223601626091E-2</v>
      </c>
      <c r="AS79" s="45">
        <f t="shared" si="30"/>
        <v>-4.0484860850817816E-2</v>
      </c>
      <c r="AT79" s="45">
        <f t="shared" si="30"/>
        <v>-2.4041218973255396E-2</v>
      </c>
      <c r="AU79" s="45">
        <f t="shared" si="30"/>
        <v>1.0580119787305886E-2</v>
      </c>
      <c r="AV79" s="45">
        <f t="shared" si="30"/>
        <v>-1.2531508121708113E-2</v>
      </c>
      <c r="AW79" s="45">
        <f t="shared" si="30"/>
        <v>-1.4139977351216415E-2</v>
      </c>
      <c r="AX79" s="45">
        <f t="shared" si="30"/>
        <v>-1.7848228186735149E-2</v>
      </c>
      <c r="AY79" s="45">
        <f t="shared" si="30"/>
        <v>-1</v>
      </c>
      <c r="AZ79" s="45" t="e">
        <f t="shared" si="30"/>
        <v>#DIV/0!</v>
      </c>
      <c r="BA79" s="45" t="e">
        <f t="shared" si="30"/>
        <v>#DIV/0!</v>
      </c>
      <c r="BB79" s="45" t="e">
        <f t="shared" si="30"/>
        <v>#DIV/0!</v>
      </c>
      <c r="BC79" s="45" t="e">
        <f t="shared" si="30"/>
        <v>#DIV/0!</v>
      </c>
      <c r="BD79" s="45" t="e">
        <f t="shared" si="30"/>
        <v>#DIV/0!</v>
      </c>
      <c r="BE79" s="45" t="e">
        <f t="shared" si="30"/>
        <v>#DIV/0!</v>
      </c>
      <c r="BF79" s="54"/>
      <c r="BG79" s="54"/>
    </row>
    <row r="80" spans="1:59" s="55" customForma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29" t="s">
        <v>53</v>
      </c>
      <c r="Z80" s="58"/>
      <c r="AA80" s="58"/>
      <c r="AB80" s="45">
        <f t="shared" si="31"/>
        <v>-4.6209862552193393E-3</v>
      </c>
      <c r="AC80" s="45">
        <f t="shared" si="30"/>
        <v>2.9980030776601385E-2</v>
      </c>
      <c r="AD80" s="45">
        <f t="shared" si="30"/>
        <v>4.2850871886825903E-3</v>
      </c>
      <c r="AE80" s="45">
        <f t="shared" si="30"/>
        <v>6.7628005041886263E-2</v>
      </c>
      <c r="AF80" s="45">
        <f t="shared" si="30"/>
        <v>2.4956254418868618E-2</v>
      </c>
      <c r="AG80" s="45">
        <f t="shared" si="30"/>
        <v>-2.729890461305895E-3</v>
      </c>
      <c r="AH80" s="45">
        <f t="shared" si="30"/>
        <v>-1.6684899843010137E-2</v>
      </c>
      <c r="AI80" s="45">
        <f t="shared" si="30"/>
        <v>3.2035434905893112E-2</v>
      </c>
      <c r="AJ80" s="45">
        <f t="shared" si="30"/>
        <v>7.4083931088871902E-2</v>
      </c>
      <c r="AK80" s="45">
        <f t="shared" si="30"/>
        <v>2.37955784499706E-2</v>
      </c>
      <c r="AL80" s="45">
        <f t="shared" si="30"/>
        <v>3.61272974687874E-2</v>
      </c>
      <c r="AM80" s="45">
        <f t="shared" si="30"/>
        <v>6.4658224669529085E-2</v>
      </c>
      <c r="AN80" s="45">
        <f t="shared" si="30"/>
        <v>1.8321970279208788E-2</v>
      </c>
      <c r="AO80" s="45">
        <f t="shared" si="30"/>
        <v>2.4924353379491837E-3</v>
      </c>
      <c r="AP80" s="45">
        <f t="shared" si="30"/>
        <v>1.4524403947446585E-2</v>
      </c>
      <c r="AQ80" s="45">
        <f t="shared" si="30"/>
        <v>-3.0243183077061087E-3</v>
      </c>
      <c r="AR80" s="45">
        <f t="shared" si="30"/>
        <v>3.4046226061855256E-2</v>
      </c>
      <c r="AS80" s="45">
        <f t="shared" si="30"/>
        <v>-3.7335959805138819E-2</v>
      </c>
      <c r="AT80" s="45">
        <f t="shared" si="30"/>
        <v>-7.7862179468455972E-2</v>
      </c>
      <c r="AU80" s="45">
        <f t="shared" si="30"/>
        <v>7.0096112573574398E-3</v>
      </c>
      <c r="AV80" s="45">
        <f t="shared" si="30"/>
        <v>0.15257887470228559</v>
      </c>
      <c r="AW80" s="45">
        <f t="shared" si="30"/>
        <v>8.9441062372804359E-2</v>
      </c>
      <c r="AX80" s="45">
        <f t="shared" si="30"/>
        <v>3.2394325908190913E-2</v>
      </c>
      <c r="AY80" s="45">
        <f t="shared" si="30"/>
        <v>-1</v>
      </c>
      <c r="AZ80" s="45" t="e">
        <f t="shared" si="30"/>
        <v>#DIV/0!</v>
      </c>
      <c r="BA80" s="45" t="e">
        <f t="shared" si="30"/>
        <v>#DIV/0!</v>
      </c>
      <c r="BB80" s="45" t="e">
        <f t="shared" si="30"/>
        <v>#DIV/0!</v>
      </c>
      <c r="BC80" s="45" t="e">
        <f t="shared" si="30"/>
        <v>#DIV/0!</v>
      </c>
      <c r="BD80" s="45" t="e">
        <f t="shared" si="30"/>
        <v>#DIV/0!</v>
      </c>
      <c r="BE80" s="45" t="e">
        <f t="shared" si="30"/>
        <v>#DIV/0!</v>
      </c>
      <c r="BF80" s="54"/>
      <c r="BG80" s="54"/>
    </row>
    <row r="81" spans="1:59" s="55" customForma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29" t="s">
        <v>37</v>
      </c>
      <c r="Z81" s="58"/>
      <c r="AA81" s="58"/>
      <c r="AB81" s="45">
        <f t="shared" si="31"/>
        <v>1.5073402145187931E-2</v>
      </c>
      <c r="AC81" s="45">
        <f t="shared" si="30"/>
        <v>5.4398745429676376E-2</v>
      </c>
      <c r="AD81" s="45">
        <f t="shared" si="30"/>
        <v>1.1074288540414701E-2</v>
      </c>
      <c r="AE81" s="45">
        <f t="shared" si="30"/>
        <v>5.1469655111774149E-2</v>
      </c>
      <c r="AF81" s="45">
        <f t="shared" si="30"/>
        <v>2.1280714713561188E-2</v>
      </c>
      <c r="AG81" s="45">
        <f t="shared" si="30"/>
        <v>-1.8794776827906201E-3</v>
      </c>
      <c r="AH81" s="45">
        <f t="shared" si="30"/>
        <v>-2.3795545154029596E-2</v>
      </c>
      <c r="AI81" s="45">
        <f t="shared" si="30"/>
        <v>-2.6403570628499295E-3</v>
      </c>
      <c r="AJ81" s="45">
        <f t="shared" si="30"/>
        <v>5.5498056363144643E-2</v>
      </c>
      <c r="AK81" s="45">
        <f t="shared" si="30"/>
        <v>3.70064066975202E-2</v>
      </c>
      <c r="AL81" s="45">
        <f t="shared" si="30"/>
        <v>-2.4189322949780712E-2</v>
      </c>
      <c r="AM81" s="45">
        <f t="shared" si="30"/>
        <v>7.6204618407150315E-2</v>
      </c>
      <c r="AN81" s="45">
        <f t="shared" si="30"/>
        <v>1.2593258549726372E-2</v>
      </c>
      <c r="AO81" s="45">
        <f t="shared" si="30"/>
        <v>1.9886347819353389E-4</v>
      </c>
      <c r="AP81" s="45">
        <f t="shared" si="30"/>
        <v>3.9756648977414377E-2</v>
      </c>
      <c r="AQ81" s="45">
        <f t="shared" si="30"/>
        <v>-4.8562929613655603E-2</v>
      </c>
      <c r="AR81" s="45">
        <f t="shared" si="30"/>
        <v>8.4558312876857444E-2</v>
      </c>
      <c r="AS81" s="45">
        <f t="shared" si="30"/>
        <v>-4.8663340297680491E-2</v>
      </c>
      <c r="AT81" s="45">
        <f t="shared" si="30"/>
        <v>-5.4593579159282535E-2</v>
      </c>
      <c r="AU81" s="45">
        <f t="shared" si="30"/>
        <v>6.3615026293351695E-2</v>
      </c>
      <c r="AV81" s="45">
        <f t="shared" si="30"/>
        <v>9.7543684203805547E-2</v>
      </c>
      <c r="AW81" s="45">
        <f t="shared" si="30"/>
        <v>7.8113047788534784E-2</v>
      </c>
      <c r="AX81" s="45">
        <f t="shared" si="30"/>
        <v>-4.141240640069932E-3</v>
      </c>
      <c r="AY81" s="45">
        <f t="shared" si="30"/>
        <v>-1</v>
      </c>
      <c r="AZ81" s="45" t="e">
        <f t="shared" si="30"/>
        <v>#DIV/0!</v>
      </c>
      <c r="BA81" s="45" t="e">
        <f t="shared" si="30"/>
        <v>#DIV/0!</v>
      </c>
      <c r="BB81" s="45" t="e">
        <f t="shared" si="30"/>
        <v>#DIV/0!</v>
      </c>
      <c r="BC81" s="45" t="e">
        <f t="shared" si="30"/>
        <v>#DIV/0!</v>
      </c>
      <c r="BD81" s="45" t="e">
        <f t="shared" si="30"/>
        <v>#DIV/0!</v>
      </c>
      <c r="BE81" s="45" t="e">
        <f t="shared" si="30"/>
        <v>#DIV/0!</v>
      </c>
      <c r="BF81" s="54"/>
      <c r="BG81" s="54"/>
    </row>
    <row r="82" spans="1:59" s="55" customForma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29" t="s">
        <v>157</v>
      </c>
      <c r="Z82" s="58"/>
      <c r="AA82" s="58"/>
      <c r="AB82" s="45">
        <f t="shared" si="31"/>
        <v>1.6958452506210531E-2</v>
      </c>
      <c r="AC82" s="45">
        <f t="shared" si="30"/>
        <v>-9.7557536045667081E-4</v>
      </c>
      <c r="AD82" s="45">
        <f t="shared" si="30"/>
        <v>-2.1089268261056504E-2</v>
      </c>
      <c r="AE82" s="45">
        <f t="shared" si="30"/>
        <v>2.3415188082322347E-2</v>
      </c>
      <c r="AF82" s="45">
        <f t="shared" si="30"/>
        <v>3.8917802683127167E-3</v>
      </c>
      <c r="AG82" s="45">
        <f t="shared" si="30"/>
        <v>7.482333452504264E-3</v>
      </c>
      <c r="AH82" s="45">
        <f t="shared" si="30"/>
        <v>-3.9607673574021285E-2</v>
      </c>
      <c r="AI82" s="45">
        <f t="shared" si="30"/>
        <v>-9.1989038807790746E-2</v>
      </c>
      <c r="AJ82" s="45">
        <f t="shared" si="30"/>
        <v>3.5625861557821992E-3</v>
      </c>
      <c r="AK82" s="45">
        <f t="shared" si="30"/>
        <v>8.2457468022214542E-3</v>
      </c>
      <c r="AL82" s="45">
        <f t="shared" si="30"/>
        <v>-2.4617214157959588E-2</v>
      </c>
      <c r="AM82" s="45">
        <f t="shared" si="30"/>
        <v>-4.8246022582644654E-2</v>
      </c>
      <c r="AN82" s="45">
        <f t="shared" si="30"/>
        <v>-1.4201613747722996E-2</v>
      </c>
      <c r="AO82" s="45">
        <f t="shared" si="30"/>
        <v>8.7687490017751557E-5</v>
      </c>
      <c r="AP82" s="45">
        <f t="shared" si="30"/>
        <v>1.966130550341072E-2</v>
      </c>
      <c r="AQ82" s="45">
        <f t="shared" si="30"/>
        <v>3.6381447281756962E-3</v>
      </c>
      <c r="AR82" s="45">
        <f t="shared" si="30"/>
        <v>-1.3285480957804463E-2</v>
      </c>
      <c r="AS82" s="45">
        <f t="shared" si="30"/>
        <v>-7.8174460893901454E-2</v>
      </c>
      <c r="AT82" s="45">
        <f t="shared" si="30"/>
        <v>-0.11235392507435249</v>
      </c>
      <c r="AU82" s="45">
        <f t="shared" si="30"/>
        <v>2.6182125017286673E-2</v>
      </c>
      <c r="AV82" s="45">
        <f t="shared" si="30"/>
        <v>1.4111986694398837E-2</v>
      </c>
      <c r="AW82" s="45">
        <f t="shared" si="30"/>
        <v>-8.9888975271481542E-3</v>
      </c>
      <c r="AX82" s="45">
        <f t="shared" si="30"/>
        <v>3.8482850784491873E-2</v>
      </c>
      <c r="AY82" s="45">
        <f t="shared" si="30"/>
        <v>-1</v>
      </c>
      <c r="AZ82" s="45" t="e">
        <f t="shared" si="30"/>
        <v>#DIV/0!</v>
      </c>
      <c r="BA82" s="45" t="e">
        <f t="shared" si="30"/>
        <v>#DIV/0!</v>
      </c>
      <c r="BB82" s="45" t="e">
        <f t="shared" si="30"/>
        <v>#DIV/0!</v>
      </c>
      <c r="BC82" s="45" t="e">
        <f t="shared" si="30"/>
        <v>#DIV/0!</v>
      </c>
      <c r="BD82" s="45" t="e">
        <f t="shared" si="30"/>
        <v>#DIV/0!</v>
      </c>
      <c r="BE82" s="45" t="e">
        <f t="shared" si="30"/>
        <v>#DIV/0!</v>
      </c>
      <c r="BF82" s="54"/>
      <c r="BG82" s="54"/>
    </row>
    <row r="83" spans="1:59" s="55" customForma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29" t="s">
        <v>38</v>
      </c>
      <c r="Z83" s="58"/>
      <c r="AA83" s="58"/>
      <c r="AB83" s="45">
        <f t="shared" si="31"/>
        <v>1.4671712021132155E-2</v>
      </c>
      <c r="AC83" s="45">
        <f t="shared" si="30"/>
        <v>6.2026083120346964E-2</v>
      </c>
      <c r="AD83" s="45">
        <f t="shared" si="30"/>
        <v>-1.9792736880857809E-2</v>
      </c>
      <c r="AE83" s="45">
        <f t="shared" si="30"/>
        <v>0.1340880129102433</v>
      </c>
      <c r="AF83" s="45">
        <f t="shared" si="30"/>
        <v>2.1132282077683362E-2</v>
      </c>
      <c r="AG83" s="45">
        <f t="shared" si="30"/>
        <v>2.5910800063511541E-2</v>
      </c>
      <c r="AH83" s="45">
        <f t="shared" si="30"/>
        <v>4.8197158413471719E-2</v>
      </c>
      <c r="AI83" s="45">
        <f t="shared" si="30"/>
        <v>1.2492078915476323E-2</v>
      </c>
      <c r="AJ83" s="45">
        <f t="shared" si="30"/>
        <v>2.4467560105778663E-3</v>
      </c>
      <c r="AK83" s="45">
        <f t="shared" si="30"/>
        <v>3.7719400772597611E-2</v>
      </c>
      <c r="AL83" s="45">
        <f t="shared" si="30"/>
        <v>-6.9927971876994066E-3</v>
      </c>
      <c r="AM83" s="45">
        <f t="shared" si="30"/>
        <v>8.1266502401819984E-3</v>
      </c>
      <c r="AN83" s="45">
        <f t="shared" si="30"/>
        <v>2.4284600730235306E-2</v>
      </c>
      <c r="AO83" s="45">
        <f t="shared" si="30"/>
        <v>-2.5311152470079423E-2</v>
      </c>
      <c r="AP83" s="45">
        <f t="shared" si="30"/>
        <v>-3.1704921928838337E-2</v>
      </c>
      <c r="AQ83" s="45">
        <f t="shared" si="30"/>
        <v>-5.9249730643441079E-2</v>
      </c>
      <c r="AR83" s="45">
        <f t="shared" si="30"/>
        <v>1.9733100849174567E-2</v>
      </c>
      <c r="AS83" s="45">
        <f t="shared" si="30"/>
        <v>4.6236729021836176E-2</v>
      </c>
      <c r="AT83" s="45">
        <f t="shared" si="30"/>
        <v>-0.12493063406479299</v>
      </c>
      <c r="AU83" s="45">
        <f t="shared" si="30"/>
        <v>1.9156703783068441E-2</v>
      </c>
      <c r="AV83" s="45">
        <f t="shared" si="30"/>
        <v>-6.6760363742121021E-3</v>
      </c>
      <c r="AW83" s="45">
        <f t="shared" si="30"/>
        <v>9.1946001226688168E-3</v>
      </c>
      <c r="AX83" s="45">
        <f t="shared" si="30"/>
        <v>1.4920039161163245E-2</v>
      </c>
      <c r="AY83" s="45">
        <f t="shared" si="30"/>
        <v>-1</v>
      </c>
      <c r="AZ83" s="45" t="e">
        <f t="shared" si="30"/>
        <v>#DIV/0!</v>
      </c>
      <c r="BA83" s="45" t="e">
        <f t="shared" si="30"/>
        <v>#DIV/0!</v>
      </c>
      <c r="BB83" s="45" t="e">
        <f t="shared" si="30"/>
        <v>#DIV/0!</v>
      </c>
      <c r="BC83" s="45" t="e">
        <f t="shared" si="30"/>
        <v>#DIV/0!</v>
      </c>
      <c r="BD83" s="45" t="e">
        <f t="shared" si="30"/>
        <v>#DIV/0!</v>
      </c>
      <c r="BE83" s="45" t="e">
        <f t="shared" si="30"/>
        <v>#DIV/0!</v>
      </c>
      <c r="BF83" s="54"/>
      <c r="BG83" s="54"/>
    </row>
    <row r="84" spans="1:59" s="55" customFormat="1" ht="14.4" thickBo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30" t="s">
        <v>191</v>
      </c>
      <c r="Z84" s="59"/>
      <c r="AA84" s="59"/>
      <c r="AB84" s="46">
        <f t="shared" si="31"/>
        <v>3.1886087479409797E-2</v>
      </c>
      <c r="AC84" s="46">
        <f t="shared" si="30"/>
        <v>3.1511864684142354E-2</v>
      </c>
      <c r="AD84" s="46">
        <f t="shared" si="30"/>
        <v>3.6030974683227912E-2</v>
      </c>
      <c r="AE84" s="46">
        <f t="shared" si="30"/>
        <v>6.982738816392775E-3</v>
      </c>
      <c r="AF84" s="46">
        <f t="shared" si="30"/>
        <v>5.0803230966478097E-2</v>
      </c>
      <c r="AG84" s="46">
        <f t="shared" si="30"/>
        <v>2.277595159301149E-2</v>
      </c>
      <c r="AH84" s="46">
        <f t="shared" si="30"/>
        <v>7.399898057851173E-2</v>
      </c>
      <c r="AI84" s="46">
        <f t="shared" si="30"/>
        <v>6.3787175367346904E-3</v>
      </c>
      <c r="AJ84" s="46">
        <f t="shared" si="30"/>
        <v>3.6383395470735547E-2</v>
      </c>
      <c r="AK84" s="46">
        <f t="shared" si="30"/>
        <v>-1.8732373879426167E-2</v>
      </c>
      <c r="AL84" s="46">
        <f t="shared" si="30"/>
        <v>1.1243077042817351E-2</v>
      </c>
      <c r="AM84" s="46">
        <f t="shared" si="30"/>
        <v>-5.6109455548962073E-2</v>
      </c>
      <c r="AN84" s="46">
        <f t="shared" si="30"/>
        <v>-2.2169795350596488E-2</v>
      </c>
      <c r="AO84" s="46">
        <f t="shared" si="30"/>
        <v>1.4933073383740059E-2</v>
      </c>
      <c r="AP84" s="46">
        <f t="shared" si="30"/>
        <v>-0.11379566540931885</v>
      </c>
      <c r="AQ84" s="46">
        <f t="shared" si="30"/>
        <v>0.13783472321323953</v>
      </c>
      <c r="AR84" s="46">
        <f t="shared" si="30"/>
        <v>4.180674689432351E-2</v>
      </c>
      <c r="AS84" s="46">
        <f t="shared" si="30"/>
        <v>-1.2504170737176357E-2</v>
      </c>
      <c r="AT84" s="46">
        <f t="shared" si="30"/>
        <v>-2.072715681886883E-2</v>
      </c>
      <c r="AU84" s="46">
        <f t="shared" si="30"/>
        <v>1.4618551607751717E-2</v>
      </c>
      <c r="AV84" s="46">
        <f t="shared" si="30"/>
        <v>-6.5653607719465379E-2</v>
      </c>
      <c r="AW84" s="46">
        <f t="shared" si="30"/>
        <v>-1.9686695720027014E-2</v>
      </c>
      <c r="AX84" s="46">
        <f t="shared" si="30"/>
        <v>6.5517293895682727E-2</v>
      </c>
      <c r="AY84" s="46" t="e">
        <f t="shared" si="30"/>
        <v>#REF!</v>
      </c>
      <c r="AZ84" s="46" t="e">
        <f t="shared" si="30"/>
        <v>#REF!</v>
      </c>
      <c r="BA84" s="46" t="e">
        <f t="shared" si="30"/>
        <v>#REF!</v>
      </c>
      <c r="BB84" s="46" t="e">
        <f t="shared" si="30"/>
        <v>#REF!</v>
      </c>
      <c r="BC84" s="46" t="e">
        <f t="shared" si="30"/>
        <v>#REF!</v>
      </c>
      <c r="BD84" s="46" t="e">
        <f t="shared" si="30"/>
        <v>#REF!</v>
      </c>
      <c r="BE84" s="46" t="e">
        <f t="shared" si="30"/>
        <v>#REF!</v>
      </c>
      <c r="BF84" s="56"/>
      <c r="BG84" s="56"/>
    </row>
    <row r="85" spans="1:59" s="55" customFormat="1" ht="14.4" thickTop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31" t="s">
        <v>36</v>
      </c>
      <c r="Z85" s="60"/>
      <c r="AA85" s="60"/>
      <c r="AB85" s="47">
        <f t="shared" si="31"/>
        <v>7.9549560762861571E-3</v>
      </c>
      <c r="AC85" s="47">
        <f t="shared" si="30"/>
        <v>7.4772692796296614E-3</v>
      </c>
      <c r="AD85" s="47">
        <f t="shared" si="30"/>
        <v>-6.5041180801366227E-3</v>
      </c>
      <c r="AE85" s="47">
        <f t="shared" si="30"/>
        <v>5.1624841828979529E-2</v>
      </c>
      <c r="AF85" s="47">
        <f t="shared" si="30"/>
        <v>1.1142159159102771E-2</v>
      </c>
      <c r="AG85" s="47">
        <f t="shared" si="30"/>
        <v>1.0736275137127382E-2</v>
      </c>
      <c r="AH85" s="47">
        <f t="shared" si="30"/>
        <v>-3.3532106414276841E-3</v>
      </c>
      <c r="AI85" s="47">
        <f t="shared" si="30"/>
        <v>-2.8588384654671506E-2</v>
      </c>
      <c r="AJ85" s="47">
        <f t="shared" si="30"/>
        <v>2.9342395030686585E-2</v>
      </c>
      <c r="AK85" s="47">
        <f t="shared" si="30"/>
        <v>1.6319358316309929E-2</v>
      </c>
      <c r="AL85" s="47">
        <f t="shared" si="30"/>
        <v>-1.1985852167464395E-2</v>
      </c>
      <c r="AM85" s="47">
        <f t="shared" si="30"/>
        <v>2.9145395392086826E-2</v>
      </c>
      <c r="AN85" s="47">
        <f t="shared" si="30"/>
        <v>3.8365005968314936E-3</v>
      </c>
      <c r="AO85" s="47">
        <f t="shared" si="30"/>
        <v>-2.2608089921616337E-4</v>
      </c>
      <c r="AP85" s="47">
        <f t="shared" si="30"/>
        <v>2.2668763424420479E-3</v>
      </c>
      <c r="AQ85" s="47">
        <f t="shared" si="30"/>
        <v>-1.3635818263017185E-2</v>
      </c>
      <c r="AR85" s="47">
        <f t="shared" si="30"/>
        <v>2.6346574003593304E-2</v>
      </c>
      <c r="AS85" s="47">
        <f t="shared" si="30"/>
        <v>-6.3267927843917882E-2</v>
      </c>
      <c r="AT85" s="47">
        <f t="shared" si="30"/>
        <v>-5.9173602699826078E-2</v>
      </c>
      <c r="AU85" s="47">
        <f t="shared" si="30"/>
        <v>4.3261666384978748E-2</v>
      </c>
      <c r="AV85" s="47">
        <f t="shared" si="30"/>
        <v>4.0889787211656925E-2</v>
      </c>
      <c r="AW85" s="47">
        <f t="shared" si="30"/>
        <v>2.7294744655849135E-2</v>
      </c>
      <c r="AX85" s="47">
        <f t="shared" si="30"/>
        <v>1.4979739263705216E-2</v>
      </c>
      <c r="AY85" s="47">
        <f t="shared" si="30"/>
        <v>-1</v>
      </c>
      <c r="AZ85" s="47" t="e">
        <f t="shared" ref="AZ85:BE85" si="32">AZ49/AY49-1</f>
        <v>#DIV/0!</v>
      </c>
      <c r="BA85" s="47" t="e">
        <f t="shared" si="32"/>
        <v>#DIV/0!</v>
      </c>
      <c r="BB85" s="47" t="e">
        <f t="shared" si="32"/>
        <v>#DIV/0!</v>
      </c>
      <c r="BC85" s="47" t="e">
        <f t="shared" si="32"/>
        <v>#DIV/0!</v>
      </c>
      <c r="BD85" s="47" t="e">
        <f t="shared" si="32"/>
        <v>#DIV/0!</v>
      </c>
      <c r="BE85" s="47" t="e">
        <f t="shared" si="32"/>
        <v>#DIV/0!</v>
      </c>
      <c r="BF85" s="57"/>
      <c r="BG85" s="57"/>
    </row>
  </sheetData>
  <phoneticPr fontId="9"/>
  <pageMargins left="0.19685039370078741" right="0.19685039370078741" top="0.2" bottom="0.27559055118110237" header="0.51181102362204722" footer="0.27559055118110237"/>
  <pageSetup paperSize="9" scale="45" orientation="landscape" verticalDpi="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I13"/>
  <sheetViews>
    <sheetView zoomScaleNormal="100" workbookViewId="0">
      <selection activeCell="I25" sqref="I25"/>
    </sheetView>
  </sheetViews>
  <sheetFormatPr defaultColWidth="9" defaultRowHeight="15.6"/>
  <cols>
    <col min="1" max="1" width="1.6640625" style="164" customWidth="1"/>
    <col min="2" max="2" width="25.77734375" style="164" bestFit="1" customWidth="1"/>
    <col min="3" max="4" width="14.109375" style="164" bestFit="1" customWidth="1"/>
    <col min="5" max="5" width="14.109375" style="170" customWidth="1"/>
    <col min="6" max="6" width="15.21875" style="164" customWidth="1"/>
    <col min="7" max="16384" width="9" style="164"/>
  </cols>
  <sheetData>
    <row r="1" spans="1:9" s="295" customFormat="1" ht="30" customHeight="1">
      <c r="A1" s="305" t="s">
        <v>159</v>
      </c>
    </row>
    <row r="2" spans="1:9" ht="13.2">
      <c r="C2" s="32"/>
      <c r="E2" s="164"/>
    </row>
    <row r="3" spans="1:9" ht="16.2" thickBot="1">
      <c r="D3" s="306" t="s">
        <v>97</v>
      </c>
      <c r="E3" s="164"/>
    </row>
    <row r="4" spans="1:9" ht="36">
      <c r="B4" s="234"/>
      <c r="C4" s="235" t="s">
        <v>227</v>
      </c>
      <c r="D4" s="236" t="s">
        <v>221</v>
      </c>
      <c r="E4" s="237" t="s">
        <v>226</v>
      </c>
      <c r="F4" s="238" t="s">
        <v>222</v>
      </c>
      <c r="H4" s="33"/>
      <c r="I4" s="165"/>
    </row>
    <row r="5" spans="1:9" ht="13.2">
      <c r="B5" s="34" t="s">
        <v>58</v>
      </c>
      <c r="C5" s="227">
        <f>'2) CO2-Sector'!$AA$6</f>
        <v>317760.47818417865</v>
      </c>
      <c r="D5" s="228">
        <f>'3) Allocated_CO2-Sector'!$AA$6</f>
        <v>67833.953087208385</v>
      </c>
      <c r="E5" s="264">
        <f>C5/C$13</f>
        <v>0.27525644438134833</v>
      </c>
      <c r="F5" s="265">
        <f t="shared" ref="E5:F12" si="0">D5/D$13</f>
        <v>5.876039978859094E-2</v>
      </c>
      <c r="H5" s="33"/>
      <c r="I5" s="166"/>
    </row>
    <row r="6" spans="1:9" ht="13.2">
      <c r="B6" s="34" t="s">
        <v>0</v>
      </c>
      <c r="C6" s="227">
        <f>'2) CO2-Sector'!$AA$11</f>
        <v>390068.02964779432</v>
      </c>
      <c r="D6" s="228">
        <f>'3) Allocated_CO2-Sector'!$AA$7</f>
        <v>482168.91446457407</v>
      </c>
      <c r="E6" s="264">
        <f t="shared" si="0"/>
        <v>0.33789204850534538</v>
      </c>
      <c r="F6" s="265">
        <f t="shared" si="0"/>
        <v>0.41767340528045976</v>
      </c>
      <c r="H6" s="33"/>
      <c r="I6" s="165"/>
    </row>
    <row r="7" spans="1:9" ht="13.2">
      <c r="B7" s="34" t="s">
        <v>39</v>
      </c>
      <c r="C7" s="227">
        <f>'2) CO2-Sector'!$AA$20</f>
        <v>211056.80938490652</v>
      </c>
      <c r="D7" s="228">
        <f>'3) Allocated_CO2-Sector'!$AA$16</f>
        <v>217382.40351899806</v>
      </c>
      <c r="E7" s="264">
        <f t="shared" si="0"/>
        <v>0.18282559003479593</v>
      </c>
      <c r="F7" s="265">
        <f t="shared" si="0"/>
        <v>0.18830506488925014</v>
      </c>
      <c r="H7" s="166"/>
      <c r="I7" s="165"/>
    </row>
    <row r="8" spans="1:9" ht="13.2">
      <c r="B8" s="34" t="s">
        <v>54</v>
      </c>
      <c r="C8" s="227">
        <f>'2) CO2-Sector'!$AA$27</f>
        <v>83590.124777844656</v>
      </c>
      <c r="D8" s="228">
        <f>'3) Allocated_CO2-Sector'!$AA$23</f>
        <v>164308.08217447824</v>
      </c>
      <c r="E8" s="264">
        <f t="shared" si="0"/>
        <v>7.2409006504599263E-2</v>
      </c>
      <c r="F8" s="265">
        <f t="shared" si="0"/>
        <v>0.142330030282278</v>
      </c>
    </row>
    <row r="9" spans="1:9" ht="13.2">
      <c r="B9" s="34" t="s">
        <v>20</v>
      </c>
      <c r="C9" s="227">
        <f>'2) CO2-Sector'!$AA$26</f>
        <v>56668.294375382</v>
      </c>
      <c r="D9" s="228">
        <f>'3) Allocated_CO2-Sector'!$AA$22</f>
        <v>127450.38312484743</v>
      </c>
      <c r="E9" s="264">
        <f t="shared" si="0"/>
        <v>4.908827336885551E-2</v>
      </c>
      <c r="F9" s="265">
        <f t="shared" si="0"/>
        <v>0.11040246255436564</v>
      </c>
    </row>
    <row r="10" spans="1:9" ht="13.2">
      <c r="B10" s="34" t="s">
        <v>182</v>
      </c>
      <c r="C10" s="227">
        <f>'2) CO2-Sector'!$AA$29</f>
        <v>63788.363125296608</v>
      </c>
      <c r="D10" s="228">
        <f>'3) Allocated_CO2-Sector'!$AA$25</f>
        <v>63788.363125296608</v>
      </c>
      <c r="E10" s="264">
        <f t="shared" si="0"/>
        <v>5.5255952933827381E-2</v>
      </c>
      <c r="F10" s="265">
        <f t="shared" si="0"/>
        <v>5.5255952933827381E-2</v>
      </c>
    </row>
    <row r="11" spans="1:9" ht="13.2">
      <c r="B11" s="34" t="s">
        <v>21</v>
      </c>
      <c r="C11" s="227">
        <f>'2) CO2-Sector'!$AA$30</f>
        <v>22460.2489541221</v>
      </c>
      <c r="D11" s="228">
        <f>'3) Allocated_CO2-Sector'!$AA$26</f>
        <v>22460.2489541221</v>
      </c>
      <c r="E11" s="264">
        <f t="shared" si="0"/>
        <v>1.9455938329272587E-2</v>
      </c>
      <c r="F11" s="265">
        <f t="shared" si="0"/>
        <v>1.9455938329272587E-2</v>
      </c>
    </row>
    <row r="12" spans="1:9" ht="13.8" thickBot="1">
      <c r="B12" s="35" t="s">
        <v>22</v>
      </c>
      <c r="C12" s="229">
        <f>'2) CO2-Sector'!$AA$32</f>
        <v>9023.7775683783966</v>
      </c>
      <c r="D12" s="230">
        <f>'3) Allocated_CO2-Sector'!$AA$28</f>
        <v>9023.7775683783966</v>
      </c>
      <c r="E12" s="431">
        <f t="shared" si="0"/>
        <v>7.8167459419554667E-3</v>
      </c>
      <c r="F12" s="432">
        <f t="shared" si="0"/>
        <v>7.8167459419554667E-3</v>
      </c>
      <c r="H12" s="165"/>
      <c r="I12" s="165"/>
    </row>
    <row r="13" spans="1:9" ht="13.8" thickBot="1">
      <c r="B13" s="36" t="s">
        <v>23</v>
      </c>
      <c r="C13" s="167">
        <f>SUM(C5:C12)</f>
        <v>1154416.1260179034</v>
      </c>
      <c r="D13" s="168">
        <f>SUM(D5:D12)</f>
        <v>1154416.1260179034</v>
      </c>
      <c r="E13" s="169"/>
      <c r="F13" s="169"/>
    </row>
  </sheetData>
  <phoneticPr fontId="9"/>
  <pageMargins left="0.78700000000000003" right="0.78700000000000003" top="0.98399999999999999" bottom="0.98399999999999999" header="0.51200000000000001" footer="0.51200000000000001"/>
  <pageSetup paperSize="9" orientation="portrait" verticalDpi="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I13"/>
  <sheetViews>
    <sheetView zoomScaleNormal="100" workbookViewId="0">
      <selection activeCell="D12" sqref="D12"/>
    </sheetView>
  </sheetViews>
  <sheetFormatPr defaultColWidth="9" defaultRowHeight="15.6"/>
  <cols>
    <col min="1" max="1" width="1.6640625" style="164" customWidth="1"/>
    <col min="2" max="2" width="25.77734375" style="164" bestFit="1" customWidth="1"/>
    <col min="3" max="4" width="14.109375" style="164" bestFit="1" customWidth="1"/>
    <col min="5" max="5" width="14.109375" style="170" customWidth="1"/>
    <col min="6" max="6" width="15.21875" style="164" customWidth="1"/>
    <col min="7" max="16384" width="9" style="164"/>
  </cols>
  <sheetData>
    <row r="1" spans="1:9" s="295" customFormat="1" ht="30" customHeight="1">
      <c r="A1" s="305" t="s">
        <v>158</v>
      </c>
    </row>
    <row r="2" spans="1:9" ht="13.2">
      <c r="C2" s="32"/>
      <c r="E2" s="164"/>
    </row>
    <row r="3" spans="1:9" ht="16.2" thickBot="1">
      <c r="D3" s="306" t="s">
        <v>97</v>
      </c>
      <c r="E3" s="164"/>
    </row>
    <row r="4" spans="1:9" ht="36">
      <c r="B4" s="234"/>
      <c r="C4" s="235" t="s">
        <v>223</v>
      </c>
      <c r="D4" s="236" t="s">
        <v>221</v>
      </c>
      <c r="E4" s="237" t="s">
        <v>226</v>
      </c>
      <c r="F4" s="238" t="s">
        <v>222</v>
      </c>
      <c r="H4" s="33"/>
      <c r="I4" s="165"/>
    </row>
    <row r="5" spans="1:9" ht="13.2">
      <c r="B5" s="34" t="s">
        <v>58</v>
      </c>
      <c r="C5" s="227">
        <f>'2) CO2-Sector'!$AP$6</f>
        <v>397828.14673061034</v>
      </c>
      <c r="D5" s="228">
        <f>'3) Allocated_CO2-Sector'!$AP$6</f>
        <v>79322.760959610503</v>
      </c>
      <c r="E5" s="264">
        <f t="shared" ref="E5:F12" si="0">C5/C$13</f>
        <v>0.30680121614120198</v>
      </c>
      <c r="F5" s="265">
        <f t="shared" si="0"/>
        <v>6.1172945479309487E-2</v>
      </c>
      <c r="H5" s="33"/>
      <c r="I5" s="166"/>
    </row>
    <row r="6" spans="1:9" ht="13.2">
      <c r="B6" s="34" t="s">
        <v>0</v>
      </c>
      <c r="C6" s="227">
        <f>'2) CO2-Sector'!$AP$11</f>
        <v>379474.43436189537</v>
      </c>
      <c r="D6" s="228">
        <f>'3) Allocated_CO2-Sector'!$AP$7</f>
        <v>459266.90244731068</v>
      </c>
      <c r="E6" s="264">
        <f t="shared" si="0"/>
        <v>0.29264701080982164</v>
      </c>
      <c r="F6" s="265">
        <f t="shared" si="0"/>
        <v>0.35418218987821071</v>
      </c>
      <c r="H6" s="33"/>
      <c r="I6" s="165"/>
    </row>
    <row r="7" spans="1:9" ht="13.2">
      <c r="B7" s="34" t="s">
        <v>39</v>
      </c>
      <c r="C7" s="227">
        <f>'2) CO2-Sector'!$AP$20</f>
        <v>247211.90099066682</v>
      </c>
      <c r="D7" s="228">
        <f>'3) Allocated_CO2-Sector'!$AP$16</f>
        <v>254388.22653541731</v>
      </c>
      <c r="E7" s="264">
        <f t="shared" si="0"/>
        <v>0.19064742525589434</v>
      </c>
      <c r="F7" s="265">
        <f t="shared" si="0"/>
        <v>0.19618173805565084</v>
      </c>
      <c r="H7" s="166"/>
      <c r="I7" s="165"/>
    </row>
    <row r="8" spans="1:9" ht="13.2">
      <c r="B8" s="34" t="s">
        <v>54</v>
      </c>
      <c r="C8" s="227">
        <f>'2) CO2-Sector'!$AP$27</f>
        <v>110476.0587100127</v>
      </c>
      <c r="D8" s="228">
        <f>'3) Allocated_CO2-Sector'!$AP$23</f>
        <v>235375.98275475856</v>
      </c>
      <c r="E8" s="264">
        <f t="shared" si="0"/>
        <v>8.5198067168611391E-2</v>
      </c>
      <c r="F8" s="265">
        <f t="shared" si="0"/>
        <v>0.18151967967336921</v>
      </c>
    </row>
    <row r="9" spans="1:9" ht="13.2">
      <c r="B9" s="34" t="s">
        <v>20</v>
      </c>
      <c r="C9" s="227">
        <f>'2) CO2-Sector'!$AP$26</f>
        <v>67582.672567868576</v>
      </c>
      <c r="D9" s="228">
        <f>'3) Allocated_CO2-Sector'!$AP$22</f>
        <v>174219.34066395677</v>
      </c>
      <c r="E9" s="264">
        <f t="shared" si="0"/>
        <v>5.2119102945059032E-2</v>
      </c>
      <c r="F9" s="265">
        <f t="shared" si="0"/>
        <v>0.13435626923404817</v>
      </c>
    </row>
    <row r="10" spans="1:9" ht="13.2">
      <c r="B10" s="34" t="s">
        <v>183</v>
      </c>
      <c r="C10" s="227">
        <f>'2) CO2-Sector'!$AP$29</f>
        <v>54072.021003246526</v>
      </c>
      <c r="D10" s="228">
        <f>'3) Allocated_CO2-Sector'!$AP$25</f>
        <v>54072.021003246526</v>
      </c>
      <c r="E10" s="264">
        <f t="shared" si="0"/>
        <v>4.1699819229337111E-2</v>
      </c>
      <c r="F10" s="265">
        <f t="shared" si="0"/>
        <v>4.1699819229337111E-2</v>
      </c>
    </row>
    <row r="11" spans="1:9" ht="13.2">
      <c r="B11" s="34" t="s">
        <v>21</v>
      </c>
      <c r="C11" s="227">
        <f>'2) CO2-Sector'!$AP$30</f>
        <v>30114.059780006515</v>
      </c>
      <c r="D11" s="228">
        <f>'3) Allocated_CO2-Sector'!$AP$26</f>
        <v>30114.059780006515</v>
      </c>
      <c r="E11" s="264">
        <f t="shared" si="0"/>
        <v>2.3223671425418459E-2</v>
      </c>
      <c r="F11" s="265">
        <f t="shared" si="0"/>
        <v>2.3223671425418459E-2</v>
      </c>
    </row>
    <row r="12" spans="1:9" ht="13.8" thickBot="1">
      <c r="B12" s="35" t="s">
        <v>22</v>
      </c>
      <c r="C12" s="227">
        <f>'2) CO2-Sector'!$AP$32</f>
        <v>9937.4782293534445</v>
      </c>
      <c r="D12" s="228">
        <f>'3) Allocated_CO2-Sector'!$AP$28</f>
        <v>9937.4782293534445</v>
      </c>
      <c r="E12" s="431">
        <f>C12/C$13</f>
        <v>7.6636870246560851E-3</v>
      </c>
      <c r="F12" s="432">
        <f t="shared" si="0"/>
        <v>7.6636870246560851E-3</v>
      </c>
      <c r="H12" s="165"/>
      <c r="I12" s="165"/>
    </row>
    <row r="13" spans="1:9" ht="13.8" thickBot="1">
      <c r="B13" s="36" t="s">
        <v>23</v>
      </c>
      <c r="C13" s="167">
        <f>SUM(C5:C12)</f>
        <v>1296696.7723736602</v>
      </c>
      <c r="D13" s="168">
        <f>SUM(D5:D12)</f>
        <v>1296696.7723736602</v>
      </c>
      <c r="E13" s="169"/>
      <c r="F13" s="169"/>
    </row>
  </sheetData>
  <phoneticPr fontId="9"/>
  <pageMargins left="0.78700000000000003" right="0.78700000000000003" top="0.98399999999999999" bottom="0.98399999999999999" header="0.51200000000000001" footer="0.51200000000000001"/>
  <pageSetup paperSize="9" orientation="portrait" verticalDpi="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I14"/>
  <sheetViews>
    <sheetView zoomScaleNormal="100" workbookViewId="0">
      <selection activeCell="I18" sqref="I18"/>
    </sheetView>
  </sheetViews>
  <sheetFormatPr defaultColWidth="9" defaultRowHeight="15.6"/>
  <cols>
    <col min="1" max="1" width="1.6640625" style="164" customWidth="1"/>
    <col min="2" max="2" width="25.77734375" style="164" bestFit="1" customWidth="1"/>
    <col min="3" max="4" width="14.109375" style="164" bestFit="1" customWidth="1"/>
    <col min="5" max="5" width="14.109375" style="170" customWidth="1"/>
    <col min="6" max="6" width="15.21875" style="164" customWidth="1"/>
    <col min="7" max="16384" width="9" style="164"/>
  </cols>
  <sheetData>
    <row r="1" spans="1:9" s="295" customFormat="1" ht="30" customHeight="1">
      <c r="A1" s="305" t="s">
        <v>224</v>
      </c>
    </row>
    <row r="2" spans="1:9" ht="13.2">
      <c r="E2" s="164"/>
    </row>
    <row r="3" spans="1:9" ht="16.2" thickBot="1">
      <c r="D3" s="306" t="s">
        <v>98</v>
      </c>
      <c r="E3" s="164"/>
    </row>
    <row r="4" spans="1:9" ht="36">
      <c r="B4" s="234"/>
      <c r="C4" s="235" t="s">
        <v>223</v>
      </c>
      <c r="D4" s="236" t="s">
        <v>221</v>
      </c>
      <c r="E4" s="237" t="s">
        <v>226</v>
      </c>
      <c r="F4" s="238" t="s">
        <v>222</v>
      </c>
      <c r="H4" s="33"/>
      <c r="I4" s="165"/>
    </row>
    <row r="5" spans="1:9" ht="13.2">
      <c r="B5" s="34" t="s">
        <v>58</v>
      </c>
      <c r="C5" s="227">
        <f>'2) CO2-Sector'!$AX$6</f>
        <v>507813.77697428426</v>
      </c>
      <c r="D5" s="228">
        <f>'3) Allocated_CO2-Sector'!$AX$6</f>
        <v>88032.095565586162</v>
      </c>
      <c r="E5" s="264">
        <f t="shared" ref="E5:F12" si="0">C5/C$13</f>
        <v>0.38766750406781514</v>
      </c>
      <c r="F5" s="265">
        <f t="shared" si="0"/>
        <v>6.7204129374178787E-2</v>
      </c>
      <c r="H5" s="33"/>
      <c r="I5" s="166"/>
    </row>
    <row r="6" spans="1:9" ht="13.2">
      <c r="B6" s="34" t="s">
        <v>0</v>
      </c>
      <c r="C6" s="227">
        <f>'2) CO2-Sector'!$AX$11</f>
        <v>351003.54608050152</v>
      </c>
      <c r="D6" s="228">
        <f>'3) Allocated_CO2-Sector'!$AX$7</f>
        <v>430106.69311053609</v>
      </c>
      <c r="E6" s="264">
        <f t="shared" si="0"/>
        <v>0.2679578120915595</v>
      </c>
      <c r="F6" s="265">
        <f t="shared" si="0"/>
        <v>0.32834553878097511</v>
      </c>
      <c r="H6" s="33"/>
      <c r="I6" s="165"/>
    </row>
    <row r="7" spans="1:9" ht="13.2">
      <c r="B7" s="34" t="s">
        <v>39</v>
      </c>
      <c r="C7" s="227">
        <f>'2) CO2-Sector'!$AX$20</f>
        <v>213013.44990491486</v>
      </c>
      <c r="D7" s="228">
        <f>'3) Allocated_CO2-Sector'!$AX$16</f>
        <v>222301.85606456597</v>
      </c>
      <c r="E7" s="264">
        <f t="shared" si="0"/>
        <v>0.16261550237872868</v>
      </c>
      <c r="F7" s="265">
        <f t="shared" si="0"/>
        <v>0.16970631675980921</v>
      </c>
      <c r="H7" s="166"/>
      <c r="I7" s="165"/>
    </row>
    <row r="8" spans="1:9" ht="13.2">
      <c r="B8" s="34" t="s">
        <v>54</v>
      </c>
      <c r="C8" s="227">
        <f>'2) CO2-Sector'!$AX$27</f>
        <v>96190.093913858902</v>
      </c>
      <c r="D8" s="228">
        <f>'3) Allocated_CO2-Sector'!$AX$23</f>
        <v>281197.12063541485</v>
      </c>
      <c r="E8" s="264">
        <f t="shared" si="0"/>
        <v>7.3431984941052061E-2</v>
      </c>
      <c r="F8" s="265">
        <f t="shared" si="0"/>
        <v>0.21466724781928856</v>
      </c>
      <c r="H8" s="165"/>
      <c r="I8" s="165"/>
    </row>
    <row r="9" spans="1:9" ht="13.2">
      <c r="B9" s="34" t="s">
        <v>20</v>
      </c>
      <c r="C9" s="227">
        <f>'2) CO2-Sector'!$AX$26</f>
        <v>56268.691676615126</v>
      </c>
      <c r="D9" s="228">
        <f>'3) Allocated_CO2-Sector'!$AX$22</f>
        <v>202651.79317407144</v>
      </c>
      <c r="E9" s="264">
        <f t="shared" si="0"/>
        <v>4.295579255333884E-2</v>
      </c>
      <c r="F9" s="265">
        <f t="shared" si="0"/>
        <v>0.15470536329824258</v>
      </c>
      <c r="H9" s="165"/>
      <c r="I9" s="165"/>
    </row>
    <row r="10" spans="1:9" ht="13.2">
      <c r="B10" s="34" t="s">
        <v>182</v>
      </c>
      <c r="C10" s="227">
        <f>'2) CO2-Sector'!$AX$29</f>
        <v>46926.489167883039</v>
      </c>
      <c r="D10" s="228">
        <f>'3) Allocated_CO2-Sector'!$AX$25</f>
        <v>46926.489167883039</v>
      </c>
      <c r="E10" s="264">
        <f t="shared" si="0"/>
        <v>3.5823909778051999E-2</v>
      </c>
      <c r="F10" s="265">
        <f t="shared" si="0"/>
        <v>3.5823909778052006E-2</v>
      </c>
      <c r="H10" s="166"/>
      <c r="I10" s="166"/>
    </row>
    <row r="11" spans="1:9" ht="13.2">
      <c r="B11" s="34" t="s">
        <v>21</v>
      </c>
      <c r="C11" s="227">
        <f>'2) CO2-Sector'!$AX$30</f>
        <v>27424.659433284221</v>
      </c>
      <c r="D11" s="228">
        <f>'3) Allocated_CO2-Sector'!$AX$26</f>
        <v>27424.659433284221</v>
      </c>
      <c r="E11" s="264">
        <f t="shared" si="0"/>
        <v>2.0936118227744622E-2</v>
      </c>
      <c r="F11" s="265">
        <f t="shared" si="0"/>
        <v>2.0936118227744625E-2</v>
      </c>
      <c r="H11" s="165"/>
      <c r="I11" s="165"/>
    </row>
    <row r="12" spans="1:9" ht="13.8" thickBot="1">
      <c r="B12" s="35" t="s">
        <v>22</v>
      </c>
      <c r="C12" s="227">
        <f>'2) CO2-Sector'!$AX$32</f>
        <v>11280.221597567954</v>
      </c>
      <c r="D12" s="228">
        <f>'3) Allocated_CO2-Sector'!$AX$28</f>
        <v>11280.221597567954</v>
      </c>
      <c r="E12" s="431">
        <f t="shared" si="0"/>
        <v>8.6113759617090467E-3</v>
      </c>
      <c r="F12" s="432">
        <f t="shared" si="0"/>
        <v>8.6113759617090484E-3</v>
      </c>
      <c r="H12" s="165"/>
      <c r="I12" s="165"/>
    </row>
    <row r="13" spans="1:9" ht="13.8" thickBot="1">
      <c r="B13" s="36" t="s">
        <v>23</v>
      </c>
      <c r="C13" s="167">
        <f>SUM(C5:C12)</f>
        <v>1309920.9287489101</v>
      </c>
      <c r="D13" s="168">
        <f>SUM(D5:D12)</f>
        <v>1309920.9287489098</v>
      </c>
      <c r="E13" s="169"/>
      <c r="F13" s="169"/>
    </row>
    <row r="14" spans="1:9" ht="13.2">
      <c r="B14" s="179"/>
      <c r="C14" s="180"/>
      <c r="D14" s="180"/>
      <c r="E14" s="169"/>
      <c r="F14" s="169"/>
    </row>
  </sheetData>
  <phoneticPr fontId="9"/>
  <pageMargins left="0.78700000000000003" right="0.78700000000000003" top="0.98399999999999999" bottom="0.98399999999999999" header="0.51200000000000001" footer="0.51200000000000001"/>
  <pageSetup paperSize="9" orientation="portrait" horizontalDpi="300" verticalDpi="3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N60"/>
  <sheetViews>
    <sheetView zoomScaleNormal="100" workbookViewId="0">
      <pane xSplit="25" topLeftCell="AU1" activePane="topRight" state="frozen"/>
      <selection pane="topRight" activeCell="BF5" sqref="BF5"/>
    </sheetView>
  </sheetViews>
  <sheetFormatPr defaultColWidth="9.6640625" defaultRowHeight="13.8"/>
  <cols>
    <col min="1" max="1" width="1.6640625" style="39" customWidth="1"/>
    <col min="2" max="23" width="1.6640625" style="39" hidden="1" customWidth="1"/>
    <col min="24" max="24" width="1.6640625" style="39" customWidth="1"/>
    <col min="25" max="25" width="31" style="39" customWidth="1"/>
    <col min="26" max="26" width="9.6640625" style="39" hidden="1" customWidth="1"/>
    <col min="27" max="50" width="9.6640625" style="39" customWidth="1"/>
    <col min="51" max="57" width="9.6640625" style="39" hidden="1" customWidth="1"/>
    <col min="58" max="58" width="3.109375" style="39" customWidth="1"/>
    <col min="59" max="63" width="9.6640625" style="39" customWidth="1"/>
    <col min="64" max="64" width="16.6640625" style="39" bestFit="1" customWidth="1"/>
    <col min="65" max="65" width="9.109375" style="39" customWidth="1"/>
    <col min="66" max="66" width="9" style="39" customWidth="1"/>
    <col min="67" max="16384" width="9.6640625" style="39"/>
  </cols>
  <sheetData>
    <row r="1" spans="1:66" s="298" customFormat="1" ht="30" customHeight="1">
      <c r="A1" s="297" t="s">
        <v>129</v>
      </c>
      <c r="BG1" s="325"/>
    </row>
    <row r="2" spans="1:66" s="300" customFormat="1" ht="9.9" customHeight="1">
      <c r="Z2" s="301"/>
    </row>
    <row r="3" spans="1:66" s="300" customFormat="1" ht="9.9" customHeight="1"/>
    <row r="4" spans="1:66" s="300" customFormat="1" ht="16.2">
      <c r="Y4" s="302" t="s">
        <v>119</v>
      </c>
      <c r="BG4" s="303"/>
    </row>
    <row r="5" spans="1:66">
      <c r="Y5" s="232"/>
      <c r="Z5" s="231"/>
      <c r="AA5" s="232">
        <v>1990</v>
      </c>
      <c r="AB5" s="232">
        <f t="shared" ref="AB5:BE5" si="0">AA5+1</f>
        <v>1991</v>
      </c>
      <c r="AC5" s="232">
        <f t="shared" si="0"/>
        <v>1992</v>
      </c>
      <c r="AD5" s="232">
        <f t="shared" si="0"/>
        <v>1993</v>
      </c>
      <c r="AE5" s="232">
        <f t="shared" si="0"/>
        <v>1994</v>
      </c>
      <c r="AF5" s="232">
        <f t="shared" si="0"/>
        <v>1995</v>
      </c>
      <c r="AG5" s="232">
        <f t="shared" si="0"/>
        <v>1996</v>
      </c>
      <c r="AH5" s="232">
        <f t="shared" si="0"/>
        <v>1997</v>
      </c>
      <c r="AI5" s="232">
        <f t="shared" si="0"/>
        <v>1998</v>
      </c>
      <c r="AJ5" s="232">
        <f t="shared" si="0"/>
        <v>1999</v>
      </c>
      <c r="AK5" s="232">
        <f t="shared" si="0"/>
        <v>2000</v>
      </c>
      <c r="AL5" s="232">
        <f t="shared" si="0"/>
        <v>2001</v>
      </c>
      <c r="AM5" s="232">
        <f t="shared" si="0"/>
        <v>2002</v>
      </c>
      <c r="AN5" s="232">
        <f t="shared" si="0"/>
        <v>2003</v>
      </c>
      <c r="AO5" s="232">
        <f t="shared" si="0"/>
        <v>2004</v>
      </c>
      <c r="AP5" s="232">
        <f t="shared" si="0"/>
        <v>2005</v>
      </c>
      <c r="AQ5" s="232">
        <f t="shared" si="0"/>
        <v>2006</v>
      </c>
      <c r="AR5" s="232">
        <f t="shared" si="0"/>
        <v>2007</v>
      </c>
      <c r="AS5" s="233">
        <v>2008</v>
      </c>
      <c r="AT5" s="233">
        <v>2009</v>
      </c>
      <c r="AU5" s="233">
        <v>2010</v>
      </c>
      <c r="AV5" s="233">
        <v>2011</v>
      </c>
      <c r="AW5" s="233">
        <v>2012</v>
      </c>
      <c r="AX5" s="233">
        <v>2013</v>
      </c>
      <c r="AY5" s="40">
        <f t="shared" si="0"/>
        <v>2014</v>
      </c>
      <c r="AZ5" s="40">
        <f t="shared" si="0"/>
        <v>2015</v>
      </c>
      <c r="BA5" s="40">
        <f t="shared" si="0"/>
        <v>2016</v>
      </c>
      <c r="BB5" s="40">
        <f t="shared" si="0"/>
        <v>2017</v>
      </c>
      <c r="BC5" s="40">
        <f t="shared" si="0"/>
        <v>2018</v>
      </c>
      <c r="BD5" s="40">
        <f t="shared" si="0"/>
        <v>2019</v>
      </c>
      <c r="BE5" s="40">
        <f t="shared" si="0"/>
        <v>2020</v>
      </c>
    </row>
    <row r="6" spans="1:66">
      <c r="Y6" s="477" t="s">
        <v>4</v>
      </c>
      <c r="Z6" s="478"/>
      <c r="AA6" s="478">
        <v>1331.4056482171989</v>
      </c>
      <c r="AB6" s="478">
        <v>1331.6783187368305</v>
      </c>
      <c r="AC6" s="478">
        <v>1325.9692964984704</v>
      </c>
      <c r="AD6" s="478">
        <v>1350.0052040678054</v>
      </c>
      <c r="AE6" s="478">
        <v>1349.0538218594938</v>
      </c>
      <c r="AF6" s="478">
        <v>1387.6066556346209</v>
      </c>
      <c r="AG6" s="478">
        <v>1373.6800887174531</v>
      </c>
      <c r="AH6" s="478">
        <v>1301.8863445029831</v>
      </c>
      <c r="AI6" s="478">
        <v>1260.4964123576508</v>
      </c>
      <c r="AJ6" s="478">
        <v>1279.8913155394371</v>
      </c>
      <c r="AK6" s="478">
        <v>1235.5661148384256</v>
      </c>
      <c r="AL6" s="478">
        <v>1160.8216629050189</v>
      </c>
      <c r="AM6" s="478">
        <v>1152.2957012515792</v>
      </c>
      <c r="AN6" s="478">
        <v>1099.0570921313458</v>
      </c>
      <c r="AO6" s="478">
        <v>1110.2745995004279</v>
      </c>
      <c r="AP6" s="478">
        <v>1116.9257790991367</v>
      </c>
      <c r="AQ6" s="478">
        <v>1121.4089916522114</v>
      </c>
      <c r="AR6" s="478">
        <v>1124.0146768340769</v>
      </c>
      <c r="AS6" s="478">
        <v>1059.1804145168944</v>
      </c>
      <c r="AT6" s="478">
        <v>1012.6239553132292</v>
      </c>
      <c r="AU6" s="478">
        <v>1157.6385896094998</v>
      </c>
      <c r="AV6" s="478">
        <v>1112.1909585956168</v>
      </c>
      <c r="AW6" s="478">
        <v>1119.0690250258426</v>
      </c>
      <c r="AX6" s="478">
        <v>1137.321553630652</v>
      </c>
      <c r="AY6" s="41" t="e">
        <f>#REF!</f>
        <v>#REF!</v>
      </c>
      <c r="AZ6" s="41" t="e">
        <f>#REF!</f>
        <v>#REF!</v>
      </c>
      <c r="BA6" s="41" t="e">
        <f>#REF!</f>
        <v>#REF!</v>
      </c>
      <c r="BB6" s="41" t="e">
        <f>#REF!</f>
        <v>#REF!</v>
      </c>
      <c r="BC6" s="41" t="e">
        <f>#REF!</f>
        <v>#REF!</v>
      </c>
      <c r="BD6" s="41" t="e">
        <f>#REF!</f>
        <v>#REF!</v>
      </c>
      <c r="BE6" s="41" t="e">
        <f>#REF!</f>
        <v>#REF!</v>
      </c>
    </row>
    <row r="7" spans="1:66">
      <c r="Y7" s="479" t="s">
        <v>3</v>
      </c>
      <c r="Z7" s="480"/>
      <c r="AA7" s="480">
        <v>4911.2967152970878</v>
      </c>
      <c r="AB7" s="480">
        <v>4408.5488852616936</v>
      </c>
      <c r="AC7" s="480">
        <v>3941.1857738136491</v>
      </c>
      <c r="AD7" s="480">
        <v>3304.0903214497084</v>
      </c>
      <c r="AE7" s="480">
        <v>2873.0236288326864</v>
      </c>
      <c r="AF7" s="480">
        <v>2585.5889361346262</v>
      </c>
      <c r="AG7" s="480">
        <v>2255.430258987984</v>
      </c>
      <c r="AH7" s="480">
        <v>2142.6691981521922</v>
      </c>
      <c r="AI7" s="480">
        <v>1956.7157349898714</v>
      </c>
      <c r="AJ7" s="480">
        <v>1897.4932534938664</v>
      </c>
      <c r="AK7" s="480">
        <v>1785.3905754270002</v>
      </c>
      <c r="AL7" s="480">
        <v>1553.091216883596</v>
      </c>
      <c r="AM7" s="480">
        <v>1016.8099061555635</v>
      </c>
      <c r="AN7" s="480">
        <v>979.59567354629189</v>
      </c>
      <c r="AO7" s="480">
        <v>941.28896560114549</v>
      </c>
      <c r="AP7" s="480">
        <v>942.91655924166469</v>
      </c>
      <c r="AQ7" s="480">
        <v>950.61224244490813</v>
      </c>
      <c r="AR7" s="480">
        <v>945.75919351443588</v>
      </c>
      <c r="AS7" s="480">
        <v>918.85957477760053</v>
      </c>
      <c r="AT7" s="480">
        <v>890.58277352122298</v>
      </c>
      <c r="AU7" s="480">
        <v>859.28566481190046</v>
      </c>
      <c r="AV7" s="480">
        <v>843.90099905998443</v>
      </c>
      <c r="AW7" s="480">
        <v>827.87435907887675</v>
      </c>
      <c r="AX7" s="480">
        <v>794.63484051943669</v>
      </c>
      <c r="AY7" s="41" t="e">
        <f>#REF!</f>
        <v>#REF!</v>
      </c>
      <c r="AZ7" s="41" t="e">
        <f>#REF!</f>
        <v>#REF!</v>
      </c>
      <c r="BA7" s="41" t="e">
        <f>#REF!</f>
        <v>#REF!</v>
      </c>
      <c r="BB7" s="41" t="e">
        <f>#REF!</f>
        <v>#REF!</v>
      </c>
      <c r="BC7" s="41" t="e">
        <f>#REF!</f>
        <v>#REF!</v>
      </c>
      <c r="BD7" s="41" t="e">
        <f>#REF!</f>
        <v>#REF!</v>
      </c>
      <c r="BE7" s="41" t="e">
        <f>#REF!</f>
        <v>#REF!</v>
      </c>
    </row>
    <row r="8" spans="1:66" ht="14.4" thickBot="1">
      <c r="Y8" s="536" t="s">
        <v>184</v>
      </c>
      <c r="Z8" s="537"/>
      <c r="AA8" s="537">
        <v>59.904806457800007</v>
      </c>
      <c r="AB8" s="537">
        <v>57.681570136799998</v>
      </c>
      <c r="AC8" s="537">
        <v>54.718722341200007</v>
      </c>
      <c r="AD8" s="537">
        <v>51.809267422400005</v>
      </c>
      <c r="AE8" s="537">
        <v>55.457524736599993</v>
      </c>
      <c r="AF8" s="537">
        <v>57.865997907199997</v>
      </c>
      <c r="AG8" s="537">
        <v>55.533115812799991</v>
      </c>
      <c r="AH8" s="537">
        <v>55.0172602986</v>
      </c>
      <c r="AI8" s="537">
        <v>52.613575124800008</v>
      </c>
      <c r="AJ8" s="537">
        <v>51.981409927600012</v>
      </c>
      <c r="AK8" s="537">
        <v>54.189144663</v>
      </c>
      <c r="AL8" s="537">
        <v>52.197929729200013</v>
      </c>
      <c r="AM8" s="537">
        <v>53.297853317399998</v>
      </c>
      <c r="AN8" s="537">
        <v>50.620580491199995</v>
      </c>
      <c r="AO8" s="537">
        <v>54.130464451199998</v>
      </c>
      <c r="AP8" s="537">
        <v>54.246955280600005</v>
      </c>
      <c r="AQ8" s="537">
        <v>55.0236681688</v>
      </c>
      <c r="AR8" s="537">
        <v>51.33240656400001</v>
      </c>
      <c r="AS8" s="537">
        <v>50.030782549999998</v>
      </c>
      <c r="AT8" s="537">
        <v>51.659866852199997</v>
      </c>
      <c r="AU8" s="537">
        <v>54.251922567999998</v>
      </c>
      <c r="AV8" s="537">
        <v>53.953075652799996</v>
      </c>
      <c r="AW8" s="537">
        <v>46.458993739999997</v>
      </c>
      <c r="AX8" s="537">
        <v>46.617501334000011</v>
      </c>
      <c r="AY8" s="481" t="e">
        <f>#REF!</f>
        <v>#REF!</v>
      </c>
      <c r="AZ8" s="42" t="e">
        <f>#REF!</f>
        <v>#REF!</v>
      </c>
      <c r="BA8" s="42" t="e">
        <f>#REF!</f>
        <v>#REF!</v>
      </c>
      <c r="BB8" s="42" t="e">
        <f>#REF!</f>
        <v>#REF!</v>
      </c>
      <c r="BC8" s="42" t="e">
        <f>#REF!</f>
        <v>#REF!</v>
      </c>
      <c r="BD8" s="42" t="e">
        <f>#REF!</f>
        <v>#REF!</v>
      </c>
      <c r="BE8" s="42" t="e">
        <f>#REF!</f>
        <v>#REF!</v>
      </c>
      <c r="BL8" s="7"/>
      <c r="BM8" s="144"/>
      <c r="BN8" s="144"/>
    </row>
    <row r="9" spans="1:66" ht="14.4" thickTop="1">
      <c r="Y9" s="612" t="s">
        <v>1</v>
      </c>
      <c r="Z9" s="610"/>
      <c r="AA9" s="610">
        <v>21299.396328068018</v>
      </c>
      <c r="AB9" s="610">
        <v>21385.881179912183</v>
      </c>
      <c r="AC9" s="610">
        <v>21711.029006418772</v>
      </c>
      <c r="AD9" s="610">
        <v>21675.351851820804</v>
      </c>
      <c r="AE9" s="610">
        <v>21776.3155202325</v>
      </c>
      <c r="AF9" s="610">
        <v>21252.889470973743</v>
      </c>
      <c r="AG9" s="610">
        <v>20526.066286971523</v>
      </c>
      <c r="AH9" s="610">
        <v>20354.261332276415</v>
      </c>
      <c r="AI9" s="610">
        <v>19593.540839038295</v>
      </c>
      <c r="AJ9" s="610">
        <v>19418.628680869471</v>
      </c>
      <c r="AK9" s="610">
        <v>19177.473717708577</v>
      </c>
      <c r="AL9" s="610">
        <v>18916.914107855788</v>
      </c>
      <c r="AM9" s="610">
        <v>18750.106747377562</v>
      </c>
      <c r="AN9" s="610">
        <v>18484.716926404202</v>
      </c>
      <c r="AO9" s="610">
        <v>18381.181802408737</v>
      </c>
      <c r="AP9" s="610">
        <v>18349.122184550182</v>
      </c>
      <c r="AQ9" s="610">
        <v>18223.179949643352</v>
      </c>
      <c r="AR9" s="610">
        <v>18137.059637212395</v>
      </c>
      <c r="AS9" s="610">
        <v>17914.569125481059</v>
      </c>
      <c r="AT9" s="610">
        <v>17699.569717402432</v>
      </c>
      <c r="AU9" s="610">
        <v>17315.291943478271</v>
      </c>
      <c r="AV9" s="610">
        <v>17168.499453170814</v>
      </c>
      <c r="AW9" s="610">
        <v>17051.078070149033</v>
      </c>
      <c r="AX9" s="610">
        <v>16862.36167331909</v>
      </c>
      <c r="AY9" s="41" t="e">
        <f>#REF!</f>
        <v>#REF!</v>
      </c>
      <c r="AZ9" s="41" t="e">
        <f>#REF!</f>
        <v>#REF!</v>
      </c>
      <c r="BA9" s="41" t="e">
        <f>#REF!</f>
        <v>#REF!</v>
      </c>
      <c r="BB9" s="41" t="e">
        <f>#REF!</f>
        <v>#REF!</v>
      </c>
      <c r="BC9" s="41" t="e">
        <f>#REF!</f>
        <v>#REF!</v>
      </c>
      <c r="BD9" s="41" t="e">
        <f>#REF!</f>
        <v>#REF!</v>
      </c>
      <c r="BE9" s="41" t="e">
        <f>#REF!</f>
        <v>#REF!</v>
      </c>
    </row>
    <row r="10" spans="1:66" ht="14.4" thickBot="1">
      <c r="Y10" s="538" t="s">
        <v>38</v>
      </c>
      <c r="Z10" s="539"/>
      <c r="AA10" s="539">
        <v>12104.924779438223</v>
      </c>
      <c r="AB10" s="539">
        <v>11943.95589954559</v>
      </c>
      <c r="AC10" s="539">
        <v>11881.931896723274</v>
      </c>
      <c r="AD10" s="539">
        <v>11679.630403920479</v>
      </c>
      <c r="AE10" s="539">
        <v>11494.73221220823</v>
      </c>
      <c r="AF10" s="539">
        <v>11204.021401879214</v>
      </c>
      <c r="AG10" s="539">
        <v>10931.379749914864</v>
      </c>
      <c r="AH10" s="539">
        <v>10624.933744328126</v>
      </c>
      <c r="AI10" s="539">
        <v>10246.604909238096</v>
      </c>
      <c r="AJ10" s="539">
        <v>9912.4716267273743</v>
      </c>
      <c r="AK10" s="539">
        <v>9605.611016825711</v>
      </c>
      <c r="AL10" s="539">
        <v>9050.9832644429407</v>
      </c>
      <c r="AM10" s="539">
        <v>8738.0030617973462</v>
      </c>
      <c r="AN10" s="539">
        <v>8443.3889054171377</v>
      </c>
      <c r="AO10" s="539">
        <v>8098.9232533353897</v>
      </c>
      <c r="AP10" s="539">
        <v>7781.1755424771836</v>
      </c>
      <c r="AQ10" s="539">
        <v>7437.8995417176766</v>
      </c>
      <c r="AR10" s="539">
        <v>7087.9638884693268</v>
      </c>
      <c r="AS10" s="539">
        <v>6783.1605084055109</v>
      </c>
      <c r="AT10" s="539">
        <v>6442.7023181065179</v>
      </c>
      <c r="AU10" s="539">
        <v>6085.5681892222819</v>
      </c>
      <c r="AV10" s="539">
        <v>5857.6253438539488</v>
      </c>
      <c r="AW10" s="539">
        <v>5588.1051972190116</v>
      </c>
      <c r="AX10" s="539">
        <v>5396.0500835803414</v>
      </c>
      <c r="AY10" s="41" t="e">
        <f>#REF!</f>
        <v>#REF!</v>
      </c>
      <c r="AZ10" s="41" t="e">
        <f>#REF!</f>
        <v>#REF!</v>
      </c>
      <c r="BA10" s="41" t="e">
        <f>#REF!</f>
        <v>#REF!</v>
      </c>
      <c r="BB10" s="41" t="e">
        <f>#REF!</f>
        <v>#REF!</v>
      </c>
      <c r="BC10" s="41" t="e">
        <f>#REF!</f>
        <v>#REF!</v>
      </c>
      <c r="BD10" s="41" t="e">
        <f>#REF!</f>
        <v>#REF!</v>
      </c>
      <c r="BE10" s="41" t="e">
        <f>#REF!</f>
        <v>#REF!</v>
      </c>
    </row>
    <row r="11" spans="1:66" ht="14.4" thickTop="1">
      <c r="Y11" s="31" t="s">
        <v>5</v>
      </c>
      <c r="Z11" s="43"/>
      <c r="AA11" s="43">
        <f t="shared" ref="AA11:AW11" si="1">SUM(AA6:AA10)</f>
        <v>39706.928277478328</v>
      </c>
      <c r="AB11" s="43">
        <f t="shared" si="1"/>
        <v>39127.745853593093</v>
      </c>
      <c r="AC11" s="43">
        <f t="shared" si="1"/>
        <v>38914.834695795369</v>
      </c>
      <c r="AD11" s="43">
        <f t="shared" si="1"/>
        <v>38060.887048681194</v>
      </c>
      <c r="AE11" s="43">
        <f t="shared" si="1"/>
        <v>37548.582707869515</v>
      </c>
      <c r="AF11" s="43">
        <f t="shared" si="1"/>
        <v>36487.972462529404</v>
      </c>
      <c r="AG11" s="43">
        <f t="shared" si="1"/>
        <v>35142.089500404625</v>
      </c>
      <c r="AH11" s="43">
        <f t="shared" si="1"/>
        <v>34478.76787955832</v>
      </c>
      <c r="AI11" s="43">
        <f t="shared" si="1"/>
        <v>33109.971470748715</v>
      </c>
      <c r="AJ11" s="43">
        <f t="shared" si="1"/>
        <v>32560.466286557748</v>
      </c>
      <c r="AK11" s="43">
        <f t="shared" si="1"/>
        <v>31858.230569462714</v>
      </c>
      <c r="AL11" s="43">
        <f t="shared" si="1"/>
        <v>30734.008181816542</v>
      </c>
      <c r="AM11" s="43">
        <f t="shared" si="1"/>
        <v>29710.513269899449</v>
      </c>
      <c r="AN11" s="43">
        <f t="shared" si="1"/>
        <v>29057.379177990177</v>
      </c>
      <c r="AO11" s="43">
        <f t="shared" si="1"/>
        <v>28585.799085296901</v>
      </c>
      <c r="AP11" s="43">
        <f t="shared" si="1"/>
        <v>28244.387020648766</v>
      </c>
      <c r="AQ11" s="43">
        <f t="shared" si="1"/>
        <v>27788.124393626949</v>
      </c>
      <c r="AR11" s="43">
        <f t="shared" si="1"/>
        <v>27346.129802594234</v>
      </c>
      <c r="AS11" s="43">
        <f t="shared" si="1"/>
        <v>26725.800405731065</v>
      </c>
      <c r="AT11" s="43">
        <f t="shared" si="1"/>
        <v>26097.138631195601</v>
      </c>
      <c r="AU11" s="43">
        <f t="shared" si="1"/>
        <v>25472.036309689953</v>
      </c>
      <c r="AV11" s="43">
        <f t="shared" si="1"/>
        <v>25036.169830333165</v>
      </c>
      <c r="AW11" s="43">
        <f t="shared" si="1"/>
        <v>24632.585645212763</v>
      </c>
      <c r="AX11" s="43">
        <f>SUM(AX6:AX10)</f>
        <v>24236.985652383519</v>
      </c>
      <c r="AY11" s="43" t="e">
        <f t="shared" ref="AY11:BE11" si="2">SUM(AY6:AY8)</f>
        <v>#REF!</v>
      </c>
      <c r="AZ11" s="43" t="e">
        <f t="shared" si="2"/>
        <v>#REF!</v>
      </c>
      <c r="BA11" s="43" t="e">
        <f t="shared" si="2"/>
        <v>#REF!</v>
      </c>
      <c r="BB11" s="43" t="e">
        <f t="shared" si="2"/>
        <v>#REF!</v>
      </c>
      <c r="BC11" s="43" t="e">
        <f t="shared" si="2"/>
        <v>#REF!</v>
      </c>
      <c r="BD11" s="43" t="e">
        <f t="shared" si="2"/>
        <v>#REF!</v>
      </c>
      <c r="BE11" s="43" t="e">
        <f t="shared" si="2"/>
        <v>#REF!</v>
      </c>
      <c r="BL11" s="140"/>
      <c r="BM11" s="143"/>
      <c r="BN11" s="143"/>
    </row>
    <row r="12" spans="1:66">
      <c r="Z12" s="447"/>
      <c r="AA12" s="447"/>
      <c r="AB12" s="447"/>
      <c r="AC12" s="447"/>
      <c r="AD12" s="447"/>
      <c r="AE12" s="447"/>
      <c r="AF12" s="447"/>
      <c r="AG12" s="447"/>
      <c r="AH12" s="447"/>
      <c r="AI12" s="447"/>
      <c r="AJ12" s="447"/>
      <c r="AK12" s="447"/>
      <c r="AL12" s="447"/>
      <c r="AM12" s="447"/>
      <c r="AN12" s="447"/>
      <c r="AO12" s="447"/>
      <c r="AP12" s="447"/>
      <c r="AQ12" s="447"/>
      <c r="AR12" s="447"/>
      <c r="AS12" s="447"/>
      <c r="AT12" s="447"/>
      <c r="AU12" s="447"/>
      <c r="AV12" s="447"/>
      <c r="AW12" s="447"/>
      <c r="AX12" s="447"/>
      <c r="BL12" s="140"/>
      <c r="BM12" s="143"/>
      <c r="BN12" s="143"/>
    </row>
    <row r="13" spans="1:66">
      <c r="BL13" s="140"/>
      <c r="BM13" s="143"/>
      <c r="BN13" s="143"/>
    </row>
    <row r="14" spans="1:66">
      <c r="Y14" s="37" t="s">
        <v>68</v>
      </c>
      <c r="BL14" s="140"/>
      <c r="BM14" s="143"/>
      <c r="BN14" s="143"/>
    </row>
    <row r="15" spans="1:66">
      <c r="Y15" s="232"/>
      <c r="Z15" s="231"/>
      <c r="AA15" s="232">
        <v>1990</v>
      </c>
      <c r="AB15" s="232">
        <f t="shared" ref="AB15:AP15" si="3">AA15+1</f>
        <v>1991</v>
      </c>
      <c r="AC15" s="232">
        <f t="shared" si="3"/>
        <v>1992</v>
      </c>
      <c r="AD15" s="232">
        <f t="shared" si="3"/>
        <v>1993</v>
      </c>
      <c r="AE15" s="232">
        <f t="shared" si="3"/>
        <v>1994</v>
      </c>
      <c r="AF15" s="232">
        <f t="shared" si="3"/>
        <v>1995</v>
      </c>
      <c r="AG15" s="232">
        <f t="shared" si="3"/>
        <v>1996</v>
      </c>
      <c r="AH15" s="232">
        <f t="shared" si="3"/>
        <v>1997</v>
      </c>
      <c r="AI15" s="232">
        <f t="shared" si="3"/>
        <v>1998</v>
      </c>
      <c r="AJ15" s="232">
        <f t="shared" si="3"/>
        <v>1999</v>
      </c>
      <c r="AK15" s="232">
        <f t="shared" si="3"/>
        <v>2000</v>
      </c>
      <c r="AL15" s="232">
        <f t="shared" si="3"/>
        <v>2001</v>
      </c>
      <c r="AM15" s="232">
        <f t="shared" si="3"/>
        <v>2002</v>
      </c>
      <c r="AN15" s="232">
        <f t="shared" si="3"/>
        <v>2003</v>
      </c>
      <c r="AO15" s="232">
        <f t="shared" si="3"/>
        <v>2004</v>
      </c>
      <c r="AP15" s="232">
        <f t="shared" si="3"/>
        <v>2005</v>
      </c>
      <c r="AQ15" s="232">
        <f>AP15+1</f>
        <v>2006</v>
      </c>
      <c r="AR15" s="232">
        <f>AQ15+1</f>
        <v>2007</v>
      </c>
      <c r="AS15" s="233">
        <v>2008</v>
      </c>
      <c r="AT15" s="233">
        <v>2009</v>
      </c>
      <c r="AU15" s="233">
        <v>2010</v>
      </c>
      <c r="AV15" s="233">
        <v>2011</v>
      </c>
      <c r="AW15" s="233">
        <v>2012</v>
      </c>
      <c r="AX15" s="233">
        <v>2013</v>
      </c>
      <c r="BL15" s="140"/>
      <c r="BM15" s="143"/>
      <c r="BN15" s="143"/>
    </row>
    <row r="16" spans="1:66">
      <c r="Y16" s="29" t="s">
        <v>4</v>
      </c>
      <c r="Z16" s="261"/>
      <c r="AA16" s="261">
        <f t="shared" ref="AA16:AX16" si="4">AA6/AA$11</f>
        <v>3.3530814544835211E-2</v>
      </c>
      <c r="AB16" s="261">
        <f t="shared" si="4"/>
        <v>3.4034117981640459E-2</v>
      </c>
      <c r="AC16" s="261">
        <f t="shared" si="4"/>
        <v>3.4073620172456687E-2</v>
      </c>
      <c r="AD16" s="261">
        <f t="shared" si="4"/>
        <v>3.5469620094274262E-2</v>
      </c>
      <c r="AE16" s="261">
        <f t="shared" si="4"/>
        <v>3.5928222174328728E-2</v>
      </c>
      <c r="AF16" s="261">
        <f t="shared" si="4"/>
        <v>3.8029152128406032E-2</v>
      </c>
      <c r="AG16" s="261">
        <f t="shared" si="4"/>
        <v>3.9089311655803413E-2</v>
      </c>
      <c r="AH16" s="261">
        <f t="shared" si="4"/>
        <v>3.7759073904576564E-2</v>
      </c>
      <c r="AI16" s="261">
        <f t="shared" si="4"/>
        <v>3.806999391320065E-2</v>
      </c>
      <c r="AJ16" s="261">
        <f t="shared" si="4"/>
        <v>3.9308138411636537E-2</v>
      </c>
      <c r="AK16" s="261">
        <f t="shared" si="4"/>
        <v>3.8783262370596351E-2</v>
      </c>
      <c r="AL16" s="261">
        <f t="shared" si="4"/>
        <v>3.7769940583012113E-2</v>
      </c>
      <c r="AM16" s="261">
        <f t="shared" si="4"/>
        <v>3.8784106177627099E-2</v>
      </c>
      <c r="AN16" s="261">
        <f t="shared" si="4"/>
        <v>3.7823682769154848E-2</v>
      </c>
      <c r="AO16" s="261">
        <f t="shared" si="4"/>
        <v>3.8840075667903838E-2</v>
      </c>
      <c r="AP16" s="261">
        <f t="shared" si="4"/>
        <v>3.9545052908479837E-2</v>
      </c>
      <c r="AQ16" s="261">
        <f t="shared" si="4"/>
        <v>4.0355692085119653E-2</v>
      </c>
      <c r="AR16" s="261">
        <f t="shared" si="4"/>
        <v>4.1103245137359273E-2</v>
      </c>
      <c r="AS16" s="261">
        <f t="shared" si="4"/>
        <v>3.9631382351032016E-2</v>
      </c>
      <c r="AT16" s="261">
        <f t="shared" si="4"/>
        <v>3.880210660730346E-2</v>
      </c>
      <c r="AU16" s="261">
        <f t="shared" si="4"/>
        <v>4.5447430096867303E-2</v>
      </c>
      <c r="AV16" s="261">
        <f t="shared" si="4"/>
        <v>4.4423366918054513E-2</v>
      </c>
      <c r="AW16" s="261">
        <f t="shared" si="4"/>
        <v>4.5430432726144963E-2</v>
      </c>
      <c r="AX16" s="17">
        <f t="shared" si="4"/>
        <v>4.6925041337341607E-2</v>
      </c>
    </row>
    <row r="17" spans="19:66">
      <c r="S17" s="140"/>
      <c r="Y17" s="188" t="s">
        <v>71</v>
      </c>
      <c r="Z17" s="261"/>
      <c r="AA17" s="261">
        <f t="shared" ref="AA17:AX17" si="5">AA7/AA$11</f>
        <v>0.12368865909183821</v>
      </c>
      <c r="AB17" s="261">
        <f t="shared" si="5"/>
        <v>0.11267065835475051</v>
      </c>
      <c r="AC17" s="261">
        <f t="shared" si="5"/>
        <v>0.10127720712737558</v>
      </c>
      <c r="AD17" s="261">
        <f t="shared" si="5"/>
        <v>8.68106494003585E-2</v>
      </c>
      <c r="AE17" s="261">
        <f t="shared" si="5"/>
        <v>7.6514835491528474E-2</v>
      </c>
      <c r="AF17" s="261">
        <f t="shared" si="5"/>
        <v>7.0861403406008522E-2</v>
      </c>
      <c r="AG17" s="261">
        <f t="shared" si="5"/>
        <v>6.4180311730240594E-2</v>
      </c>
      <c r="AH17" s="261">
        <f t="shared" si="5"/>
        <v>6.2144598833606589E-2</v>
      </c>
      <c r="AI17" s="261">
        <f t="shared" si="5"/>
        <v>5.909747571720346E-2</v>
      </c>
      <c r="AJ17" s="261">
        <f t="shared" si="5"/>
        <v>5.8275985263676243E-2</v>
      </c>
      <c r="AK17" s="261">
        <f t="shared" si="5"/>
        <v>5.604173689226679E-2</v>
      </c>
      <c r="AL17" s="261">
        <f t="shared" si="5"/>
        <v>5.0533311753410227E-2</v>
      </c>
      <c r="AM17" s="261">
        <f t="shared" si="5"/>
        <v>3.4223909123297508E-2</v>
      </c>
      <c r="AN17" s="261">
        <f t="shared" si="5"/>
        <v>3.3712457945563691E-2</v>
      </c>
      <c r="AO17" s="261">
        <f t="shared" si="5"/>
        <v>3.2928551788685076E-2</v>
      </c>
      <c r="AP17" s="261">
        <f t="shared" si="5"/>
        <v>3.3384210411517228E-2</v>
      </c>
      <c r="AQ17" s="261">
        <f t="shared" si="5"/>
        <v>3.4209298511090794E-2</v>
      </c>
      <c r="AR17" s="261">
        <f t="shared" si="5"/>
        <v>3.4584754784010241E-2</v>
      </c>
      <c r="AS17" s="261">
        <f t="shared" si="5"/>
        <v>3.4380993677576098E-2</v>
      </c>
      <c r="AT17" s="261">
        <f t="shared" si="5"/>
        <v>3.4125686578399504E-2</v>
      </c>
      <c r="AU17" s="261">
        <f t="shared" si="5"/>
        <v>3.3734470788462839E-2</v>
      </c>
      <c r="AV17" s="261">
        <f t="shared" si="5"/>
        <v>3.370727250929318E-2</v>
      </c>
      <c r="AW17" s="261">
        <f t="shared" si="5"/>
        <v>3.3608910205485093E-2</v>
      </c>
      <c r="AX17" s="17">
        <f t="shared" si="5"/>
        <v>3.2786042452489984E-2</v>
      </c>
    </row>
    <row r="18" spans="19:66">
      <c r="Y18" s="540" t="s">
        <v>181</v>
      </c>
      <c r="Z18" s="541"/>
      <c r="AA18" s="542">
        <f t="shared" ref="AA18:AX18" si="6">AA8/AA$11</f>
        <v>1.5086739029313901E-3</v>
      </c>
      <c r="AB18" s="542">
        <f t="shared" si="6"/>
        <v>1.4741858719035589E-3</v>
      </c>
      <c r="AC18" s="542">
        <f t="shared" si="6"/>
        <v>1.4061147315399545E-3</v>
      </c>
      <c r="AD18" s="542">
        <f t="shared" si="6"/>
        <v>1.3612207029261867E-3</v>
      </c>
      <c r="AE18" s="542">
        <f t="shared" si="6"/>
        <v>1.4769538751452551E-3</v>
      </c>
      <c r="AF18" s="542">
        <f t="shared" si="6"/>
        <v>1.5858923914345837E-3</v>
      </c>
      <c r="AG18" s="542">
        <f t="shared" si="6"/>
        <v>1.5802451306192419E-3</v>
      </c>
      <c r="AH18" s="542">
        <f t="shared" si="6"/>
        <v>1.5956852196919277E-3</v>
      </c>
      <c r="AI18" s="542">
        <f t="shared" si="6"/>
        <v>1.5890552841847634E-3</v>
      </c>
      <c r="AJ18" s="542">
        <f t="shared" si="6"/>
        <v>1.59645778626518E-3</v>
      </c>
      <c r="AK18" s="542">
        <f t="shared" si="6"/>
        <v>1.700946464834186E-3</v>
      </c>
      <c r="AL18" s="542">
        <f t="shared" si="6"/>
        <v>1.6983769061427653E-3</v>
      </c>
      <c r="AM18" s="542">
        <f t="shared" si="6"/>
        <v>1.7939055052070588E-3</v>
      </c>
      <c r="AN18" s="542">
        <f t="shared" si="6"/>
        <v>1.7420903716444977E-3</v>
      </c>
      <c r="AO18" s="542">
        <f t="shared" si="6"/>
        <v>1.8936138286594895E-3</v>
      </c>
      <c r="AP18" s="542">
        <f t="shared" si="6"/>
        <v>1.9206278132692847E-3</v>
      </c>
      <c r="AQ18" s="542">
        <f t="shared" si="6"/>
        <v>1.9801145046485892E-3</v>
      </c>
      <c r="AR18" s="542">
        <f t="shared" si="6"/>
        <v>1.8771360676833428E-3</v>
      </c>
      <c r="AS18" s="542">
        <f t="shared" si="6"/>
        <v>1.8720031501571577E-3</v>
      </c>
      <c r="AT18" s="542">
        <f t="shared" si="6"/>
        <v>1.9795222603618164E-3</v>
      </c>
      <c r="AU18" s="542">
        <f t="shared" si="6"/>
        <v>2.1298620145010446E-3</v>
      </c>
      <c r="AV18" s="542">
        <f t="shared" si="6"/>
        <v>2.1550051792439857E-3</v>
      </c>
      <c r="AW18" s="542">
        <f t="shared" si="6"/>
        <v>1.8860786443273406E-3</v>
      </c>
      <c r="AX18" s="542">
        <f t="shared" si="6"/>
        <v>1.923403429890447E-3</v>
      </c>
    </row>
    <row r="19" spans="19:66">
      <c r="Y19" s="29" t="s">
        <v>1</v>
      </c>
      <c r="Z19" s="261"/>
      <c r="AA19" s="261">
        <f t="shared" ref="AA19:AX19" si="7">AA9/AA$11</f>
        <v>0.536415110713789</v>
      </c>
      <c r="AB19" s="261">
        <f t="shared" si="7"/>
        <v>0.54656563298926464</v>
      </c>
      <c r="AC19" s="261">
        <f t="shared" si="7"/>
        <v>0.55791137688590986</v>
      </c>
      <c r="AD19" s="261">
        <f t="shared" si="7"/>
        <v>0.56949150512696345</v>
      </c>
      <c r="AE19" s="261">
        <f t="shared" si="7"/>
        <v>0.57995039891794831</v>
      </c>
      <c r="AF19" s="261">
        <f t="shared" si="7"/>
        <v>0.5824628784950705</v>
      </c>
      <c r="AG19" s="261">
        <f t="shared" si="7"/>
        <v>0.58408781545944177</v>
      </c>
      <c r="AH19" s="261">
        <f t="shared" si="7"/>
        <v>0.59034189978534579</v>
      </c>
      <c r="AI19" s="261">
        <f t="shared" si="7"/>
        <v>0.59177160138444618</v>
      </c>
      <c r="AJ19" s="261">
        <f t="shared" si="7"/>
        <v>0.59638668899794756</v>
      </c>
      <c r="AK19" s="261">
        <f t="shared" si="7"/>
        <v>0.60196292684537511</v>
      </c>
      <c r="AL19" s="261">
        <f t="shared" si="7"/>
        <v>0.61550429725751765</v>
      </c>
      <c r="AM19" s="261">
        <f t="shared" si="7"/>
        <v>0.6310933297262763</v>
      </c>
      <c r="AN19" s="261">
        <f t="shared" si="7"/>
        <v>0.636145359606473</v>
      </c>
      <c r="AO19" s="261">
        <f t="shared" si="7"/>
        <v>0.64301794564361481</v>
      </c>
      <c r="AP19" s="261">
        <f t="shared" si="7"/>
        <v>0.64965552876525867</v>
      </c>
      <c r="AQ19" s="261">
        <f t="shared" si="7"/>
        <v>0.65579021064922027</v>
      </c>
      <c r="AR19" s="261">
        <f t="shared" si="7"/>
        <v>0.66324045735685033</v>
      </c>
      <c r="AS19" s="261">
        <f t="shared" si="7"/>
        <v>0.67030991975976406</v>
      </c>
      <c r="AT19" s="261">
        <f t="shared" si="7"/>
        <v>0.678218787413153</v>
      </c>
      <c r="AU19" s="261">
        <f t="shared" si="7"/>
        <v>0.67977650993263028</v>
      </c>
      <c r="AV19" s="261">
        <f t="shared" si="7"/>
        <v>0.68574784280181356</v>
      </c>
      <c r="AW19" s="261">
        <f t="shared" si="7"/>
        <v>0.6922163314780897</v>
      </c>
      <c r="AX19" s="261">
        <f t="shared" si="7"/>
        <v>0.69572850003568032</v>
      </c>
      <c r="BL19" s="140"/>
      <c r="BM19" s="143"/>
      <c r="BN19" s="143"/>
    </row>
    <row r="20" spans="19:66" ht="14.4" thickBot="1">
      <c r="Y20" s="30" t="s">
        <v>2</v>
      </c>
      <c r="Z20" s="262"/>
      <c r="AA20" s="262">
        <f t="shared" ref="AA20:AX20" si="8">AA10/AA$11</f>
        <v>0.30485674174660615</v>
      </c>
      <c r="AB20" s="262">
        <f t="shared" si="8"/>
        <v>0.30525540480244095</v>
      </c>
      <c r="AC20" s="262">
        <f t="shared" si="8"/>
        <v>0.3053316810827178</v>
      </c>
      <c r="AD20" s="262">
        <f t="shared" si="8"/>
        <v>0.30686700467547767</v>
      </c>
      <c r="AE20" s="262">
        <f t="shared" si="8"/>
        <v>0.30612958954104913</v>
      </c>
      <c r="AF20" s="262">
        <f t="shared" si="8"/>
        <v>0.30706067357908035</v>
      </c>
      <c r="AG20" s="262">
        <f t="shared" si="8"/>
        <v>0.31106231602389495</v>
      </c>
      <c r="AH20" s="262">
        <f t="shared" si="8"/>
        <v>0.30815874225677908</v>
      </c>
      <c r="AI20" s="262">
        <f t="shared" si="8"/>
        <v>0.30947187370096485</v>
      </c>
      <c r="AJ20" s="262">
        <f t="shared" si="8"/>
        <v>0.30443272954047451</v>
      </c>
      <c r="AK20" s="262">
        <f t="shared" si="8"/>
        <v>0.30151112742692754</v>
      </c>
      <c r="AL20" s="262">
        <f t="shared" si="8"/>
        <v>0.2944940734999173</v>
      </c>
      <c r="AM20" s="262">
        <f t="shared" si="8"/>
        <v>0.29410474946759202</v>
      </c>
      <c r="AN20" s="262">
        <f t="shared" si="8"/>
        <v>0.290576409307164</v>
      </c>
      <c r="AO20" s="262">
        <f t="shared" si="8"/>
        <v>0.28331981307113674</v>
      </c>
      <c r="AP20" s="262">
        <f t="shared" si="8"/>
        <v>0.27549458010147504</v>
      </c>
      <c r="AQ20" s="262">
        <f t="shared" si="8"/>
        <v>0.26766468424992068</v>
      </c>
      <c r="AR20" s="262">
        <f t="shared" si="8"/>
        <v>0.25919440665409682</v>
      </c>
      <c r="AS20" s="262">
        <f t="shared" si="8"/>
        <v>0.25380570106147071</v>
      </c>
      <c r="AT20" s="262">
        <f t="shared" si="8"/>
        <v>0.24687389714078226</v>
      </c>
      <c r="AU20" s="262">
        <f t="shared" si="8"/>
        <v>0.23891172716753856</v>
      </c>
      <c r="AV20" s="262">
        <f t="shared" si="8"/>
        <v>0.23396651259159473</v>
      </c>
      <c r="AW20" s="262">
        <f t="shared" si="8"/>
        <v>0.22685824694595291</v>
      </c>
      <c r="AX20" s="262">
        <f t="shared" si="8"/>
        <v>0.22263701274459771</v>
      </c>
      <c r="BL20" s="139"/>
      <c r="BM20" s="139"/>
      <c r="BN20" s="139"/>
    </row>
    <row r="21" spans="19:66" ht="14.4" thickTop="1">
      <c r="Y21" s="31" t="s">
        <v>5</v>
      </c>
      <c r="Z21" s="263"/>
      <c r="AA21" s="263">
        <f t="shared" ref="AA21:AW21" si="9">SUM(AA16:AA20)</f>
        <v>1</v>
      </c>
      <c r="AB21" s="263">
        <f t="shared" si="9"/>
        <v>1</v>
      </c>
      <c r="AC21" s="263">
        <f t="shared" si="9"/>
        <v>0.99999999999999989</v>
      </c>
      <c r="AD21" s="263">
        <f t="shared" si="9"/>
        <v>1</v>
      </c>
      <c r="AE21" s="263">
        <f t="shared" si="9"/>
        <v>1</v>
      </c>
      <c r="AF21" s="263">
        <f t="shared" si="9"/>
        <v>1</v>
      </c>
      <c r="AG21" s="263">
        <f t="shared" si="9"/>
        <v>1</v>
      </c>
      <c r="AH21" s="263">
        <f t="shared" si="9"/>
        <v>1</v>
      </c>
      <c r="AI21" s="263">
        <f t="shared" si="9"/>
        <v>0.99999999999999989</v>
      </c>
      <c r="AJ21" s="263">
        <f t="shared" si="9"/>
        <v>1</v>
      </c>
      <c r="AK21" s="263">
        <f t="shared" si="9"/>
        <v>1</v>
      </c>
      <c r="AL21" s="263">
        <f t="shared" si="9"/>
        <v>1</v>
      </c>
      <c r="AM21" s="263">
        <f t="shared" si="9"/>
        <v>1</v>
      </c>
      <c r="AN21" s="263">
        <f t="shared" si="9"/>
        <v>1</v>
      </c>
      <c r="AO21" s="263">
        <f t="shared" si="9"/>
        <v>1</v>
      </c>
      <c r="AP21" s="263">
        <f t="shared" si="9"/>
        <v>1</v>
      </c>
      <c r="AQ21" s="263">
        <f t="shared" si="9"/>
        <v>1</v>
      </c>
      <c r="AR21" s="263">
        <f t="shared" si="9"/>
        <v>1</v>
      </c>
      <c r="AS21" s="263">
        <f t="shared" si="9"/>
        <v>1</v>
      </c>
      <c r="AT21" s="263">
        <f t="shared" si="9"/>
        <v>1</v>
      </c>
      <c r="AU21" s="263">
        <f t="shared" si="9"/>
        <v>1</v>
      </c>
      <c r="AV21" s="263">
        <f t="shared" si="9"/>
        <v>1</v>
      </c>
      <c r="AW21" s="263">
        <f t="shared" si="9"/>
        <v>1</v>
      </c>
      <c r="AX21" s="263">
        <f>SUM(AX16:AX20)</f>
        <v>1</v>
      </c>
    </row>
    <row r="23" spans="19:66">
      <c r="Y23" s="37" t="s">
        <v>152</v>
      </c>
    </row>
    <row r="24" spans="19:66">
      <c r="Y24" s="232"/>
      <c r="Z24" s="232">
        <v>1990</v>
      </c>
      <c r="AA24" s="232">
        <v>1990</v>
      </c>
      <c r="AB24" s="232">
        <f t="shared" ref="AB24:AP24" si="10">AA24+1</f>
        <v>1991</v>
      </c>
      <c r="AC24" s="232">
        <f t="shared" si="10"/>
        <v>1992</v>
      </c>
      <c r="AD24" s="232">
        <f t="shared" si="10"/>
        <v>1993</v>
      </c>
      <c r="AE24" s="232">
        <f t="shared" si="10"/>
        <v>1994</v>
      </c>
      <c r="AF24" s="232">
        <f t="shared" si="10"/>
        <v>1995</v>
      </c>
      <c r="AG24" s="232">
        <f t="shared" si="10"/>
        <v>1996</v>
      </c>
      <c r="AH24" s="232">
        <f t="shared" si="10"/>
        <v>1997</v>
      </c>
      <c r="AI24" s="232">
        <f t="shared" si="10"/>
        <v>1998</v>
      </c>
      <c r="AJ24" s="232">
        <f t="shared" si="10"/>
        <v>1999</v>
      </c>
      <c r="AK24" s="232">
        <f t="shared" si="10"/>
        <v>2000</v>
      </c>
      <c r="AL24" s="232">
        <f t="shared" si="10"/>
        <v>2001</v>
      </c>
      <c r="AM24" s="232">
        <f t="shared" si="10"/>
        <v>2002</v>
      </c>
      <c r="AN24" s="232">
        <f t="shared" si="10"/>
        <v>2003</v>
      </c>
      <c r="AO24" s="232">
        <f t="shared" si="10"/>
        <v>2004</v>
      </c>
      <c r="AP24" s="232">
        <f t="shared" si="10"/>
        <v>2005</v>
      </c>
      <c r="AQ24" s="232">
        <f>AP24+1</f>
        <v>2006</v>
      </c>
      <c r="AR24" s="232">
        <f>AQ24+1</f>
        <v>2007</v>
      </c>
      <c r="AS24" s="233">
        <v>2008</v>
      </c>
      <c r="AT24" s="233">
        <v>2009</v>
      </c>
      <c r="AU24" s="233">
        <v>2010</v>
      </c>
      <c r="AV24" s="233">
        <v>2011</v>
      </c>
      <c r="AW24" s="233">
        <v>2012</v>
      </c>
      <c r="AX24" s="233">
        <v>2013</v>
      </c>
    </row>
    <row r="25" spans="19:66">
      <c r="Y25" s="29" t="s">
        <v>4</v>
      </c>
      <c r="Z25" s="66">
        <f>AA$6</f>
        <v>1331.4056482171989</v>
      </c>
      <c r="AA25" s="45">
        <f t="shared" ref="AA25:AX25" si="11">AA$6/$Z25-1</f>
        <v>0</v>
      </c>
      <c r="AB25" s="45">
        <f t="shared" si="11"/>
        <v>2.0479898068392899E-4</v>
      </c>
      <c r="AC25" s="45">
        <f t="shared" si="11"/>
        <v>-4.0831670843577417E-3</v>
      </c>
      <c r="AD25" s="45">
        <f t="shared" si="11"/>
        <v>1.3969864012152833E-2</v>
      </c>
      <c r="AE25" s="45">
        <f t="shared" si="11"/>
        <v>1.3255294256807826E-2</v>
      </c>
      <c r="AF25" s="45">
        <f t="shared" si="11"/>
        <v>4.2211783833632666E-2</v>
      </c>
      <c r="AG25" s="45">
        <f t="shared" si="11"/>
        <v>3.1751735886700994E-2</v>
      </c>
      <c r="AH25" s="45">
        <f t="shared" si="11"/>
        <v>-2.217153258568727E-2</v>
      </c>
      <c r="AI25" s="45">
        <f t="shared" si="11"/>
        <v>-5.3258926724922717E-2</v>
      </c>
      <c r="AJ25" s="45">
        <f t="shared" si="11"/>
        <v>-3.8691688552426773E-2</v>
      </c>
      <c r="AK25" s="45">
        <f t="shared" si="11"/>
        <v>-7.1983721495478048E-2</v>
      </c>
      <c r="AL25" s="45">
        <f t="shared" si="11"/>
        <v>-0.12812322490940176</v>
      </c>
      <c r="AM25" s="45">
        <f t="shared" si="11"/>
        <v>-0.13452695443004503</v>
      </c>
      <c r="AN25" s="45">
        <f t="shared" si="11"/>
        <v>-0.17451372269373822</v>
      </c>
      <c r="AO25" s="45">
        <f t="shared" si="11"/>
        <v>-0.16608841115618933</v>
      </c>
      <c r="AP25" s="45">
        <f t="shared" si="11"/>
        <v>-0.16109280398897108</v>
      </c>
      <c r="AQ25" s="45">
        <f t="shared" si="11"/>
        <v>-0.15772552628583236</v>
      </c>
      <c r="AR25" s="45">
        <f t="shared" si="11"/>
        <v>-0.15576843290459685</v>
      </c>
      <c r="AS25" s="45">
        <f t="shared" si="11"/>
        <v>-0.20446453270257947</v>
      </c>
      <c r="AT25" s="45">
        <f t="shared" si="11"/>
        <v>-0.23943243243021395</v>
      </c>
      <c r="AU25" s="45">
        <f t="shared" si="11"/>
        <v>-0.13051398635748579</v>
      </c>
      <c r="AV25" s="45">
        <f t="shared" si="11"/>
        <v>-0.16464906087421105</v>
      </c>
      <c r="AW25" s="45">
        <f t="shared" si="11"/>
        <v>-0.15948304220857312</v>
      </c>
      <c r="AX25" s="45">
        <f t="shared" si="11"/>
        <v>-0.14577382546516349</v>
      </c>
    </row>
    <row r="26" spans="19:66">
      <c r="Y26" s="29" t="s">
        <v>3</v>
      </c>
      <c r="Z26" s="66">
        <f>AA$7</f>
        <v>4911.2967152970878</v>
      </c>
      <c r="AA26" s="45">
        <f t="shared" ref="AA26:AX26" si="12">AA$7/$Z26-1</f>
        <v>0</v>
      </c>
      <c r="AB26" s="45">
        <f t="shared" si="12"/>
        <v>-0.10236559898112008</v>
      </c>
      <c r="AC26" s="45">
        <f t="shared" si="12"/>
        <v>-0.1975264370531431</v>
      </c>
      <c r="AD26" s="45">
        <f t="shared" si="12"/>
        <v>-0.32724685292205125</v>
      </c>
      <c r="AE26" s="45">
        <f t="shared" si="12"/>
        <v>-0.41501729677945243</v>
      </c>
      <c r="AF26" s="45">
        <f t="shared" si="12"/>
        <v>-0.47354251106813405</v>
      </c>
      <c r="AG26" s="45">
        <f t="shared" si="12"/>
        <v>-0.5407668504403218</v>
      </c>
      <c r="AH26" s="45">
        <f t="shared" si="12"/>
        <v>-0.56372637974030848</v>
      </c>
      <c r="AI26" s="45">
        <f t="shared" si="12"/>
        <v>-0.60158877615857742</v>
      </c>
      <c r="AJ26" s="45">
        <f t="shared" si="12"/>
        <v>-0.61364719676093005</v>
      </c>
      <c r="AK26" s="45">
        <f t="shared" si="12"/>
        <v>-0.63647267128738316</v>
      </c>
      <c r="AL26" s="45">
        <f t="shared" si="12"/>
        <v>-0.68377165809464868</v>
      </c>
      <c r="AM26" s="45">
        <f t="shared" si="12"/>
        <v>-0.79296508333765869</v>
      </c>
      <c r="AN26" s="45">
        <f t="shared" si="12"/>
        <v>-0.80054235564811815</v>
      </c>
      <c r="AO26" s="45">
        <f t="shared" si="12"/>
        <v>-0.80834206928094221</v>
      </c>
      <c r="AP26" s="45">
        <f t="shared" si="12"/>
        <v>-0.8080106713355788</v>
      </c>
      <c r="AQ26" s="45">
        <f t="shared" si="12"/>
        <v>-0.80644373623689625</v>
      </c>
      <c r="AR26" s="45">
        <f t="shared" si="12"/>
        <v>-0.80743187627644153</v>
      </c>
      <c r="AS26" s="45">
        <f t="shared" si="12"/>
        <v>-0.81290896721518524</v>
      </c>
      <c r="AT26" s="45">
        <f t="shared" si="12"/>
        <v>-0.81866646933642839</v>
      </c>
      <c r="AU26" s="45">
        <f t="shared" si="12"/>
        <v>-0.82503894294647162</v>
      </c>
      <c r="AV26" s="45">
        <f t="shared" si="12"/>
        <v>-0.82817144880872129</v>
      </c>
      <c r="AW26" s="45">
        <f t="shared" si="12"/>
        <v>-0.83143466846539371</v>
      </c>
      <c r="AX26" s="45">
        <f t="shared" si="12"/>
        <v>-0.83820264044637982</v>
      </c>
    </row>
    <row r="27" spans="19:66">
      <c r="Y27" s="540" t="s">
        <v>181</v>
      </c>
      <c r="Z27" s="543">
        <f>AA$8</f>
        <v>59.904806457800007</v>
      </c>
      <c r="AA27" s="544">
        <f t="shared" ref="AA27:AX27" si="13">AA$8/$Z27-1</f>
        <v>0</v>
      </c>
      <c r="AB27" s="544">
        <f t="shared" si="13"/>
        <v>-3.711282036385799E-2</v>
      </c>
      <c r="AC27" s="544">
        <f t="shared" si="13"/>
        <v>-8.6572087003625398E-2</v>
      </c>
      <c r="AD27" s="544">
        <f t="shared" si="13"/>
        <v>-0.135140058270665</v>
      </c>
      <c r="AE27" s="544">
        <f t="shared" si="13"/>
        <v>-7.4239146809244816E-2</v>
      </c>
      <c r="AF27" s="544">
        <f t="shared" si="13"/>
        <v>-3.4034139681867637E-2</v>
      </c>
      <c r="AG27" s="544">
        <f t="shared" si="13"/>
        <v>-7.2977293534528975E-2</v>
      </c>
      <c r="AH27" s="544">
        <f t="shared" si="13"/>
        <v>-8.1588547700976899E-2</v>
      </c>
      <c r="AI27" s="544">
        <f t="shared" si="13"/>
        <v>-0.12171362807317165</v>
      </c>
      <c r="AJ27" s="544">
        <f t="shared" si="13"/>
        <v>-0.13226645737987053</v>
      </c>
      <c r="AK27" s="544">
        <f t="shared" si="13"/>
        <v>-9.5412407330393578E-2</v>
      </c>
      <c r="AL27" s="544">
        <f t="shared" si="13"/>
        <v>-0.1286520595643541</v>
      </c>
      <c r="AM27" s="544">
        <f t="shared" si="13"/>
        <v>-0.11029086864764825</v>
      </c>
      <c r="AN27" s="544">
        <f t="shared" si="13"/>
        <v>-0.15498298910522801</v>
      </c>
      <c r="AO27" s="544">
        <f t="shared" si="13"/>
        <v>-9.6391964986444756E-2</v>
      </c>
      <c r="AP27" s="544">
        <f t="shared" si="13"/>
        <v>-9.4447365941924488E-2</v>
      </c>
      <c r="AQ27" s="544">
        <f t="shared" si="13"/>
        <v>-8.1481580153981992E-2</v>
      </c>
      <c r="AR27" s="544">
        <f t="shared" si="13"/>
        <v>-0.14310036874651844</v>
      </c>
      <c r="AS27" s="544">
        <f t="shared" si="13"/>
        <v>-0.16482857539579521</v>
      </c>
      <c r="AT27" s="544">
        <f t="shared" si="13"/>
        <v>-0.13763402459881358</v>
      </c>
      <c r="AU27" s="544">
        <f t="shared" si="13"/>
        <v>-9.4364446261623214E-2</v>
      </c>
      <c r="AV27" s="544">
        <f t="shared" si="13"/>
        <v>-9.9353143043583891E-2</v>
      </c>
      <c r="AW27" s="544">
        <f t="shared" si="13"/>
        <v>-0.2244529865441085</v>
      </c>
      <c r="AX27" s="544">
        <f t="shared" si="13"/>
        <v>-0.22180699528943892</v>
      </c>
    </row>
    <row r="28" spans="19:66">
      <c r="Y28" s="29" t="s">
        <v>1</v>
      </c>
      <c r="Z28" s="66">
        <f>AA$9</f>
        <v>21299.396328068018</v>
      </c>
      <c r="AA28" s="45">
        <f t="shared" ref="AA28:AX28" si="14">AA$9/$Z28-1</f>
        <v>0</v>
      </c>
      <c r="AB28" s="45">
        <f t="shared" si="14"/>
        <v>4.0604367613084058E-3</v>
      </c>
      <c r="AC28" s="45">
        <f t="shared" si="14"/>
        <v>1.9326025583565887E-2</v>
      </c>
      <c r="AD28" s="45">
        <f t="shared" si="14"/>
        <v>1.7650994326884106E-2</v>
      </c>
      <c r="AE28" s="45">
        <f t="shared" si="14"/>
        <v>2.2391207000360236E-2</v>
      </c>
      <c r="AF28" s="45">
        <f t="shared" si="14"/>
        <v>-2.1834824038176048E-3</v>
      </c>
      <c r="AG28" s="45">
        <f t="shared" si="14"/>
        <v>-3.6307603707876557E-2</v>
      </c>
      <c r="AH28" s="45">
        <f t="shared" si="14"/>
        <v>-4.4373792629329945E-2</v>
      </c>
      <c r="AI28" s="45">
        <f t="shared" si="14"/>
        <v>-8.0089382006652166E-2</v>
      </c>
      <c r="AJ28" s="45">
        <f t="shared" si="14"/>
        <v>-8.8301453159970511E-2</v>
      </c>
      <c r="AK28" s="45">
        <f t="shared" si="14"/>
        <v>-9.9623603301996155E-2</v>
      </c>
      <c r="AL28" s="45">
        <f t="shared" si="14"/>
        <v>-0.11185679554084971</v>
      </c>
      <c r="AM28" s="45">
        <f t="shared" si="14"/>
        <v>-0.11968834897593039</v>
      </c>
      <c r="AN28" s="45">
        <f t="shared" si="14"/>
        <v>-0.13214831811710426</v>
      </c>
      <c r="AO28" s="45">
        <f t="shared" si="14"/>
        <v>-0.13700925982647227</v>
      </c>
      <c r="AP28" s="45">
        <f t="shared" si="14"/>
        <v>-0.13851444886398068</v>
      </c>
      <c r="AQ28" s="45">
        <f t="shared" si="14"/>
        <v>-0.14442739742679356</v>
      </c>
      <c r="AR28" s="45">
        <f t="shared" si="14"/>
        <v>-0.14847071917659682</v>
      </c>
      <c r="AS28" s="45">
        <f t="shared" si="14"/>
        <v>-0.1589165791579964</v>
      </c>
      <c r="AT28" s="45">
        <f t="shared" si="14"/>
        <v>-0.16901073416441337</v>
      </c>
      <c r="AU28" s="45">
        <f t="shared" si="14"/>
        <v>-0.18705245553553818</v>
      </c>
      <c r="AV28" s="45">
        <f t="shared" si="14"/>
        <v>-0.19394431707219661</v>
      </c>
      <c r="AW28" s="45">
        <f t="shared" si="14"/>
        <v>-0.19945721430238927</v>
      </c>
      <c r="AX28" s="45">
        <f t="shared" si="14"/>
        <v>-0.20831739014602357</v>
      </c>
    </row>
    <row r="29" spans="19:66" ht="14.4" thickBot="1">
      <c r="Y29" s="30" t="s">
        <v>2</v>
      </c>
      <c r="Z29" s="402">
        <f>AA$10</f>
        <v>12104.924779438223</v>
      </c>
      <c r="AA29" s="46">
        <f t="shared" ref="AA29:AX29" si="15">AA$10/$Z29-1</f>
        <v>0</v>
      </c>
      <c r="AB29" s="46">
        <f t="shared" si="15"/>
        <v>-1.3297800921989955E-2</v>
      </c>
      <c r="AC29" s="46">
        <f t="shared" si="15"/>
        <v>-1.8421666121687164E-2</v>
      </c>
      <c r="AD29" s="46">
        <f t="shared" si="15"/>
        <v>-3.5133995730412204E-2</v>
      </c>
      <c r="AE29" s="46">
        <f t="shared" si="15"/>
        <v>-5.0408621147855825E-2</v>
      </c>
      <c r="AF29" s="46">
        <f t="shared" si="15"/>
        <v>-7.4424533317985486E-2</v>
      </c>
      <c r="AG29" s="46">
        <f t="shared" si="15"/>
        <v>-9.6947734158313481E-2</v>
      </c>
      <c r="AH29" s="46">
        <f t="shared" si="15"/>
        <v>-0.12226354662063266</v>
      </c>
      <c r="AI29" s="46">
        <f t="shared" si="15"/>
        <v>-0.15351767186168086</v>
      </c>
      <c r="AJ29" s="46">
        <f t="shared" si="15"/>
        <v>-0.18112075809302119</v>
      </c>
      <c r="AK29" s="46">
        <f t="shared" si="15"/>
        <v>-0.20647082143442297</v>
      </c>
      <c r="AL29" s="46">
        <f t="shared" si="15"/>
        <v>-0.25228917739189882</v>
      </c>
      <c r="AM29" s="46">
        <f t="shared" si="15"/>
        <v>-0.27814478643931995</v>
      </c>
      <c r="AN29" s="46">
        <f t="shared" si="15"/>
        <v>-0.30248315794912461</v>
      </c>
      <c r="AO29" s="46">
        <f t="shared" si="15"/>
        <v>-0.33093981161349662</v>
      </c>
      <c r="AP29" s="46">
        <f t="shared" si="15"/>
        <v>-0.35718926930512496</v>
      </c>
      <c r="AQ29" s="46">
        <f t="shared" si="15"/>
        <v>-0.38554764467831237</v>
      </c>
      <c r="AR29" s="46">
        <f t="shared" si="15"/>
        <v>-0.41445618063574019</v>
      </c>
      <c r="AS29" s="46">
        <f t="shared" si="15"/>
        <v>-0.43963629415297278</v>
      </c>
      <c r="AT29" s="46">
        <f t="shared" si="15"/>
        <v>-0.46776188737246183</v>
      </c>
      <c r="AU29" s="46">
        <f t="shared" si="15"/>
        <v>-0.49726509663575891</v>
      </c>
      <c r="AV29" s="46">
        <f t="shared" si="15"/>
        <v>-0.51609568414634999</v>
      </c>
      <c r="AW29" s="46">
        <f t="shared" si="15"/>
        <v>-0.53836101429468364</v>
      </c>
      <c r="AX29" s="46">
        <f t="shared" si="15"/>
        <v>-0.554226880224301</v>
      </c>
    </row>
    <row r="30" spans="19:66" ht="14.4" thickTop="1">
      <c r="Y30" s="31" t="s">
        <v>5</v>
      </c>
      <c r="Z30" s="181">
        <f>AA$11</f>
        <v>39706.928277478328</v>
      </c>
      <c r="AA30" s="47">
        <f>AA$11/$Z30-1</f>
        <v>0</v>
      </c>
      <c r="AB30" s="47">
        <f t="shared" ref="AB30:AX30" si="16">AB$11/$Z30-1</f>
        <v>-1.4586432368623892E-2</v>
      </c>
      <c r="AC30" s="47">
        <f t="shared" si="16"/>
        <v>-1.994849805927279E-2</v>
      </c>
      <c r="AD30" s="47">
        <f t="shared" si="16"/>
        <v>-4.1454761176546673E-2</v>
      </c>
      <c r="AE30" s="47">
        <f t="shared" si="16"/>
        <v>-5.4356901005435443E-2</v>
      </c>
      <c r="AF30" s="47">
        <f t="shared" si="16"/>
        <v>-8.106786282873224E-2</v>
      </c>
      <c r="AG30" s="47">
        <f t="shared" si="16"/>
        <v>-0.11496328160098113</v>
      </c>
      <c r="AH30" s="47">
        <f t="shared" si="16"/>
        <v>-0.1316687194079782</v>
      </c>
      <c r="AI30" s="47">
        <f t="shared" si="16"/>
        <v>-0.16614120237730379</v>
      </c>
      <c r="AJ30" s="47">
        <f t="shared" si="16"/>
        <v>-0.1799802276564928</v>
      </c>
      <c r="AK30" s="47">
        <f t="shared" si="16"/>
        <v>-0.1976656983679943</v>
      </c>
      <c r="AL30" s="47">
        <f t="shared" si="16"/>
        <v>-0.22597870157463684</v>
      </c>
      <c r="AM30" s="47">
        <f t="shared" si="16"/>
        <v>-0.25175493147498951</v>
      </c>
      <c r="AN30" s="47">
        <f t="shared" si="16"/>
        <v>-0.2682038012375928</v>
      </c>
      <c r="AO30" s="47">
        <f t="shared" si="16"/>
        <v>-0.28008032035279107</v>
      </c>
      <c r="AP30" s="47">
        <f t="shared" si="16"/>
        <v>-0.28867861993069577</v>
      </c>
      <c r="AQ30" s="47">
        <f t="shared" si="16"/>
        <v>-0.3001693759980848</v>
      </c>
      <c r="AR30" s="47">
        <f t="shared" si="16"/>
        <v>-0.31130079840235614</v>
      </c>
      <c r="AS30" s="47">
        <f t="shared" si="16"/>
        <v>-0.32692349760810202</v>
      </c>
      <c r="AT30" s="47">
        <f t="shared" si="16"/>
        <v>-0.34275604376081048</v>
      </c>
      <c r="AU30" s="47">
        <f t="shared" si="16"/>
        <v>-0.35849894679116667</v>
      </c>
      <c r="AV30" s="47">
        <f t="shared" si="16"/>
        <v>-0.36947603563346854</v>
      </c>
      <c r="AW30" s="47">
        <f t="shared" si="16"/>
        <v>-0.37964011033348288</v>
      </c>
      <c r="AX30" s="47">
        <f t="shared" si="16"/>
        <v>-0.38960310696884914</v>
      </c>
    </row>
    <row r="31" spans="19:66">
      <c r="Z31" s="48"/>
      <c r="AA31" s="48"/>
      <c r="AB31" s="48"/>
      <c r="AC31" s="48"/>
      <c r="AD31" s="48"/>
      <c r="AE31" s="48"/>
      <c r="AF31" s="48"/>
      <c r="AG31" s="48"/>
      <c r="AH31" s="48"/>
      <c r="AI31" s="48"/>
      <c r="AJ31" s="48"/>
      <c r="AK31" s="48"/>
      <c r="AL31" s="48"/>
      <c r="AM31" s="48"/>
      <c r="AN31" s="48"/>
      <c r="AO31" s="48"/>
      <c r="AP31" s="48"/>
    </row>
    <row r="32" spans="19:66">
      <c r="Y32" s="37" t="s">
        <v>153</v>
      </c>
    </row>
    <row r="33" spans="25:50">
      <c r="Y33" s="232"/>
      <c r="Z33" s="232">
        <v>2005</v>
      </c>
      <c r="AA33" s="232">
        <v>1990</v>
      </c>
      <c r="AB33" s="232">
        <f t="shared" ref="AB33:AR33" si="17">AA33+1</f>
        <v>1991</v>
      </c>
      <c r="AC33" s="232">
        <f t="shared" si="17"/>
        <v>1992</v>
      </c>
      <c r="AD33" s="232">
        <f t="shared" si="17"/>
        <v>1993</v>
      </c>
      <c r="AE33" s="232">
        <f t="shared" si="17"/>
        <v>1994</v>
      </c>
      <c r="AF33" s="232">
        <f t="shared" si="17"/>
        <v>1995</v>
      </c>
      <c r="AG33" s="232">
        <f t="shared" si="17"/>
        <v>1996</v>
      </c>
      <c r="AH33" s="232">
        <f t="shared" si="17"/>
        <v>1997</v>
      </c>
      <c r="AI33" s="232">
        <f t="shared" si="17"/>
        <v>1998</v>
      </c>
      <c r="AJ33" s="232">
        <f t="shared" si="17"/>
        <v>1999</v>
      </c>
      <c r="AK33" s="232">
        <f t="shared" si="17"/>
        <v>2000</v>
      </c>
      <c r="AL33" s="232">
        <f t="shared" si="17"/>
        <v>2001</v>
      </c>
      <c r="AM33" s="232">
        <f t="shared" si="17"/>
        <v>2002</v>
      </c>
      <c r="AN33" s="232">
        <f t="shared" si="17"/>
        <v>2003</v>
      </c>
      <c r="AO33" s="232">
        <f t="shared" si="17"/>
        <v>2004</v>
      </c>
      <c r="AP33" s="232">
        <f t="shared" si="17"/>
        <v>2005</v>
      </c>
      <c r="AQ33" s="232">
        <f t="shared" si="17"/>
        <v>2006</v>
      </c>
      <c r="AR33" s="232">
        <f t="shared" si="17"/>
        <v>2007</v>
      </c>
      <c r="AS33" s="233">
        <v>2008</v>
      </c>
      <c r="AT33" s="233">
        <v>2009</v>
      </c>
      <c r="AU33" s="233">
        <v>2010</v>
      </c>
      <c r="AV33" s="233">
        <v>2011</v>
      </c>
      <c r="AW33" s="233">
        <v>2012</v>
      </c>
      <c r="AX33" s="233">
        <v>2013</v>
      </c>
    </row>
    <row r="34" spans="25:50">
      <c r="Y34" s="29" t="s">
        <v>4</v>
      </c>
      <c r="Z34" s="66">
        <f>AP$6</f>
        <v>1116.9257790991367</v>
      </c>
      <c r="AA34" s="370"/>
      <c r="AB34" s="370"/>
      <c r="AC34" s="370"/>
      <c r="AD34" s="370"/>
      <c r="AE34" s="370"/>
      <c r="AF34" s="370"/>
      <c r="AG34" s="370"/>
      <c r="AH34" s="370"/>
      <c r="AI34" s="370"/>
      <c r="AJ34" s="370"/>
      <c r="AK34" s="370"/>
      <c r="AL34" s="370"/>
      <c r="AM34" s="370"/>
      <c r="AN34" s="370"/>
      <c r="AO34" s="370"/>
      <c r="AP34" s="45">
        <f t="shared" ref="AP34:AX34" si="18">AP$6/$Z34-1</f>
        <v>0</v>
      </c>
      <c r="AQ34" s="45">
        <f t="shared" si="18"/>
        <v>4.0138858256908438E-3</v>
      </c>
      <c r="AR34" s="45">
        <f t="shared" si="18"/>
        <v>6.3467939119981054E-3</v>
      </c>
      <c r="AS34" s="45">
        <f t="shared" si="18"/>
        <v>-5.1700270208479893E-2</v>
      </c>
      <c r="AT34" s="45">
        <f t="shared" si="18"/>
        <v>-9.3382949644185587E-2</v>
      </c>
      <c r="AU34" s="45">
        <f t="shared" si="18"/>
        <v>3.6450775219102116E-2</v>
      </c>
      <c r="AV34" s="45">
        <f t="shared" si="18"/>
        <v>-4.2391541068544925E-3</v>
      </c>
      <c r="AW34" s="45">
        <f t="shared" si="18"/>
        <v>1.9188794518061325E-3</v>
      </c>
      <c r="AX34" s="45">
        <f t="shared" si="18"/>
        <v>1.8260635498954736E-2</v>
      </c>
    </row>
    <row r="35" spans="25:50">
      <c r="Y35" s="29" t="s">
        <v>3</v>
      </c>
      <c r="Z35" s="66">
        <f>AP$7</f>
        <v>942.91655924166469</v>
      </c>
      <c r="AA35" s="370"/>
      <c r="AB35" s="370"/>
      <c r="AC35" s="370"/>
      <c r="AD35" s="370"/>
      <c r="AE35" s="370"/>
      <c r="AF35" s="370"/>
      <c r="AG35" s="370"/>
      <c r="AH35" s="370"/>
      <c r="AI35" s="370"/>
      <c r="AJ35" s="370"/>
      <c r="AK35" s="370"/>
      <c r="AL35" s="370"/>
      <c r="AM35" s="370"/>
      <c r="AN35" s="370"/>
      <c r="AO35" s="370"/>
      <c r="AP35" s="45">
        <f t="shared" ref="AP35:AX35" si="19">AP$7/$Z35-1</f>
        <v>0</v>
      </c>
      <c r="AQ35" s="45">
        <f t="shared" si="19"/>
        <v>8.1615739248790398E-3</v>
      </c>
      <c r="AR35" s="45">
        <f t="shared" si="19"/>
        <v>3.0147251577141709E-3</v>
      </c>
      <c r="AS35" s="45">
        <f t="shared" si="19"/>
        <v>-2.5513375736461619E-2</v>
      </c>
      <c r="AT35" s="45">
        <f t="shared" si="19"/>
        <v>-5.5502032717010374E-2</v>
      </c>
      <c r="AU35" s="45">
        <f t="shared" si="19"/>
        <v>-8.869384423264759E-2</v>
      </c>
      <c r="AV35" s="45">
        <f t="shared" si="19"/>
        <v>-0.10500988577537862</v>
      </c>
      <c r="AW35" s="45">
        <f t="shared" si="19"/>
        <v>-0.12200676617166417</v>
      </c>
      <c r="AX35" s="45">
        <f t="shared" si="19"/>
        <v>-0.15725857953060318</v>
      </c>
    </row>
    <row r="36" spans="25:50">
      <c r="Y36" s="540" t="s">
        <v>181</v>
      </c>
      <c r="Z36" s="543">
        <f>AP$8</f>
        <v>54.246955280600005</v>
      </c>
      <c r="AA36" s="545"/>
      <c r="AB36" s="545"/>
      <c r="AC36" s="545"/>
      <c r="AD36" s="545"/>
      <c r="AE36" s="545"/>
      <c r="AF36" s="545"/>
      <c r="AG36" s="545"/>
      <c r="AH36" s="545"/>
      <c r="AI36" s="545"/>
      <c r="AJ36" s="545"/>
      <c r="AK36" s="545"/>
      <c r="AL36" s="545"/>
      <c r="AM36" s="545"/>
      <c r="AN36" s="545"/>
      <c r="AO36" s="545"/>
      <c r="AP36" s="544">
        <f t="shared" ref="AP36:AX36" si="20">AP$8/$Z36-1</f>
        <v>0</v>
      </c>
      <c r="AQ36" s="544">
        <f t="shared" si="20"/>
        <v>1.4318091848332104E-2</v>
      </c>
      <c r="AR36" s="544">
        <f t="shared" si="20"/>
        <v>-5.3727415695942415E-2</v>
      </c>
      <c r="AS36" s="544">
        <f t="shared" si="20"/>
        <v>-7.7721831737675662E-2</v>
      </c>
      <c r="AT36" s="544">
        <f t="shared" si="20"/>
        <v>-4.7690942561069649E-2</v>
      </c>
      <c r="AU36" s="544">
        <f t="shared" si="20"/>
        <v>9.1568040534228956E-5</v>
      </c>
      <c r="AV36" s="544">
        <f t="shared" si="20"/>
        <v>-5.4174400439596093E-3</v>
      </c>
      <c r="AW36" s="544">
        <f>AW$8/$Z36-1</f>
        <v>-0.14356495217686749</v>
      </c>
      <c r="AX36" s="544">
        <f t="shared" si="20"/>
        <v>-0.14064298921728546</v>
      </c>
    </row>
    <row r="37" spans="25:50">
      <c r="Y37" s="29" t="s">
        <v>1</v>
      </c>
      <c r="Z37" s="66">
        <f>AP$9</f>
        <v>18349.122184550182</v>
      </c>
      <c r="AA37" s="370"/>
      <c r="AB37" s="370"/>
      <c r="AC37" s="370"/>
      <c r="AD37" s="370"/>
      <c r="AE37" s="370"/>
      <c r="AF37" s="370"/>
      <c r="AG37" s="370"/>
      <c r="AH37" s="370"/>
      <c r="AI37" s="370"/>
      <c r="AJ37" s="370"/>
      <c r="AK37" s="370"/>
      <c r="AL37" s="370"/>
      <c r="AM37" s="370"/>
      <c r="AN37" s="370"/>
      <c r="AO37" s="370"/>
      <c r="AP37" s="45">
        <f t="shared" ref="AP37:AX37" si="21">AP$9/$Z37-1</f>
        <v>0</v>
      </c>
      <c r="AQ37" s="45">
        <f t="shared" si="21"/>
        <v>-6.8636653917358847E-3</v>
      </c>
      <c r="AR37" s="45">
        <f t="shared" si="21"/>
        <v>-1.1557094950097491E-2</v>
      </c>
      <c r="AS37" s="45">
        <f t="shared" si="21"/>
        <v>-2.3682498524916551E-2</v>
      </c>
      <c r="AT37" s="45">
        <f t="shared" si="21"/>
        <v>-3.5399648038458631E-2</v>
      </c>
      <c r="AU37" s="45">
        <f t="shared" si="21"/>
        <v>-5.6342217936855232E-2</v>
      </c>
      <c r="AV37" s="45">
        <f t="shared" si="21"/>
        <v>-6.4342191386868808E-2</v>
      </c>
      <c r="AW37" s="45">
        <f t="shared" si="21"/>
        <v>-7.0741482962824898E-2</v>
      </c>
      <c r="AX37" s="45">
        <f t="shared" si="21"/>
        <v>-8.1026247265546747E-2</v>
      </c>
    </row>
    <row r="38" spans="25:50" ht="14.4" thickBot="1">
      <c r="Y38" s="30" t="s">
        <v>2</v>
      </c>
      <c r="Z38" s="402">
        <f>AP$10</f>
        <v>7781.1755424771836</v>
      </c>
      <c r="AA38" s="371"/>
      <c r="AB38" s="371"/>
      <c r="AC38" s="371"/>
      <c r="AD38" s="371"/>
      <c r="AE38" s="371"/>
      <c r="AF38" s="371"/>
      <c r="AG38" s="371"/>
      <c r="AH38" s="371"/>
      <c r="AI38" s="371"/>
      <c r="AJ38" s="371"/>
      <c r="AK38" s="371"/>
      <c r="AL38" s="371"/>
      <c r="AM38" s="371"/>
      <c r="AN38" s="371"/>
      <c r="AO38" s="371"/>
      <c r="AP38" s="46">
        <f t="shared" ref="AP38:AX38" si="22">AP$10/$Z38-1</f>
        <v>0</v>
      </c>
      <c r="AQ38" s="46">
        <f t="shared" si="22"/>
        <v>-4.4116213403177285E-2</v>
      </c>
      <c r="AR38" s="46">
        <f t="shared" si="22"/>
        <v>-8.908829395039819E-2</v>
      </c>
      <c r="AS38" s="46">
        <f t="shared" si="22"/>
        <v>-0.12826018750297319</v>
      </c>
      <c r="AT38" s="46">
        <f t="shared" si="22"/>
        <v>-0.17201426918901697</v>
      </c>
      <c r="AU38" s="46">
        <f t="shared" si="22"/>
        <v>-0.2179114638911096</v>
      </c>
      <c r="AV38" s="46">
        <f t="shared" si="22"/>
        <v>-0.24720560384772672</v>
      </c>
      <c r="AW38" s="46">
        <f t="shared" si="22"/>
        <v>-0.28184306256635294</v>
      </c>
      <c r="AX38" s="46">
        <f t="shared" si="22"/>
        <v>-0.30652508041702953</v>
      </c>
    </row>
    <row r="39" spans="25:50" ht="14.4" thickTop="1">
      <c r="Y39" s="31" t="s">
        <v>5</v>
      </c>
      <c r="Z39" s="181">
        <f>AP$11</f>
        <v>28244.387020648766</v>
      </c>
      <c r="AA39" s="372"/>
      <c r="AB39" s="372"/>
      <c r="AC39" s="372"/>
      <c r="AD39" s="372"/>
      <c r="AE39" s="372"/>
      <c r="AF39" s="372"/>
      <c r="AG39" s="372"/>
      <c r="AH39" s="372"/>
      <c r="AI39" s="372"/>
      <c r="AJ39" s="372"/>
      <c r="AK39" s="372"/>
      <c r="AL39" s="372"/>
      <c r="AM39" s="372"/>
      <c r="AN39" s="372"/>
      <c r="AO39" s="372"/>
      <c r="AP39" s="47">
        <f t="shared" ref="AP39:AW39" si="23">AP$11/$Z39-1</f>
        <v>0</v>
      </c>
      <c r="AQ39" s="47">
        <f t="shared" si="23"/>
        <v>-1.6154099102531627E-2</v>
      </c>
      <c r="AR39" s="47">
        <f t="shared" si="23"/>
        <v>-3.1803034613491099E-2</v>
      </c>
      <c r="AS39" s="47">
        <f t="shared" si="23"/>
        <v>-5.376596113795995E-2</v>
      </c>
      <c r="AT39" s="47">
        <f t="shared" si="23"/>
        <v>-7.602389769986384E-2</v>
      </c>
      <c r="AU39" s="47">
        <f t="shared" si="23"/>
        <v>-9.8155810884903105E-2</v>
      </c>
      <c r="AV39" s="47">
        <f t="shared" si="23"/>
        <v>-0.11358777897959527</v>
      </c>
      <c r="AW39" s="47">
        <f t="shared" si="23"/>
        <v>-0.12787678390030222</v>
      </c>
      <c r="AX39" s="47">
        <f>AX$11/$Z39-1</f>
        <v>-0.14188310637917323</v>
      </c>
    </row>
    <row r="40" spans="25:50">
      <c r="Z40" s="48"/>
      <c r="AA40" s="48"/>
      <c r="AB40" s="48"/>
      <c r="AC40" s="48"/>
      <c r="AD40" s="48"/>
      <c r="AE40" s="48"/>
      <c r="AF40" s="48"/>
      <c r="AG40" s="48"/>
      <c r="AH40" s="48"/>
      <c r="AI40" s="48"/>
      <c r="AJ40" s="48"/>
      <c r="AK40" s="48"/>
      <c r="AL40" s="48"/>
      <c r="AM40" s="48"/>
      <c r="AN40" s="48"/>
      <c r="AO40" s="48"/>
      <c r="AP40" s="48"/>
    </row>
    <row r="41" spans="25:50">
      <c r="Y41" s="37" t="s">
        <v>6</v>
      </c>
      <c r="Z41" s="48"/>
      <c r="AA41" s="48"/>
      <c r="AB41" s="48"/>
      <c r="AC41" s="48"/>
      <c r="AD41" s="48"/>
      <c r="AE41" s="48"/>
      <c r="AF41" s="48"/>
      <c r="AG41" s="48"/>
      <c r="AH41" s="48"/>
      <c r="AI41" s="48"/>
      <c r="AJ41" s="48"/>
      <c r="AK41" s="48"/>
      <c r="AL41" s="48"/>
      <c r="AM41" s="48"/>
      <c r="AN41" s="48"/>
      <c r="AO41" s="48"/>
      <c r="AP41" s="48"/>
    </row>
    <row r="42" spans="25:50">
      <c r="Y42" s="232"/>
      <c r="Z42" s="231"/>
      <c r="AA42" s="232">
        <v>1990</v>
      </c>
      <c r="AB42" s="232">
        <f t="shared" ref="AB42:AP42" si="24">AA42+1</f>
        <v>1991</v>
      </c>
      <c r="AC42" s="232">
        <f t="shared" si="24"/>
        <v>1992</v>
      </c>
      <c r="AD42" s="232">
        <f t="shared" si="24"/>
        <v>1993</v>
      </c>
      <c r="AE42" s="232">
        <f t="shared" si="24"/>
        <v>1994</v>
      </c>
      <c r="AF42" s="232">
        <f t="shared" si="24"/>
        <v>1995</v>
      </c>
      <c r="AG42" s="232">
        <f t="shared" si="24"/>
        <v>1996</v>
      </c>
      <c r="AH42" s="232">
        <f t="shared" si="24"/>
        <v>1997</v>
      </c>
      <c r="AI42" s="232">
        <f t="shared" si="24"/>
        <v>1998</v>
      </c>
      <c r="AJ42" s="232">
        <f t="shared" si="24"/>
        <v>1999</v>
      </c>
      <c r="AK42" s="232">
        <f t="shared" si="24"/>
        <v>2000</v>
      </c>
      <c r="AL42" s="232">
        <f t="shared" si="24"/>
        <v>2001</v>
      </c>
      <c r="AM42" s="232">
        <f t="shared" si="24"/>
        <v>2002</v>
      </c>
      <c r="AN42" s="232">
        <f t="shared" si="24"/>
        <v>2003</v>
      </c>
      <c r="AO42" s="232">
        <f t="shared" si="24"/>
        <v>2004</v>
      </c>
      <c r="AP42" s="232">
        <f t="shared" si="24"/>
        <v>2005</v>
      </c>
      <c r="AQ42" s="232">
        <f>AP42+1</f>
        <v>2006</v>
      </c>
      <c r="AR42" s="232">
        <f>AQ42+1</f>
        <v>2007</v>
      </c>
      <c r="AS42" s="233">
        <v>2008</v>
      </c>
      <c r="AT42" s="233">
        <v>2009</v>
      </c>
      <c r="AU42" s="233">
        <v>2010</v>
      </c>
      <c r="AV42" s="233">
        <v>2011</v>
      </c>
      <c r="AW42" s="233">
        <v>2012</v>
      </c>
      <c r="AX42" s="233">
        <v>2013</v>
      </c>
    </row>
    <row r="43" spans="25:50">
      <c r="Y43" s="29" t="s">
        <v>4</v>
      </c>
      <c r="Z43" s="38"/>
      <c r="AA43" s="38"/>
      <c r="AB43" s="45">
        <f t="shared" ref="AB43:AX43" si="25">AB6/AA6-1</f>
        <v>2.0479898068392899E-4</v>
      </c>
      <c r="AC43" s="45">
        <f t="shared" si="25"/>
        <v>-4.2870880737740924E-3</v>
      </c>
      <c r="AD43" s="45">
        <f t="shared" si="25"/>
        <v>1.8127046857576046E-2</v>
      </c>
      <c r="AE43" s="45">
        <f t="shared" si="25"/>
        <v>-7.0472484509309652E-4</v>
      </c>
      <c r="AF43" s="45">
        <f t="shared" si="25"/>
        <v>2.857768396666871E-2</v>
      </c>
      <c r="AG43" s="45">
        <f t="shared" si="25"/>
        <v>-1.0036393858891102E-2</v>
      </c>
      <c r="AH43" s="45">
        <f t="shared" si="25"/>
        <v>-5.2263802033776896E-2</v>
      </c>
      <c r="AI43" s="45">
        <f t="shared" si="25"/>
        <v>-3.1792277659332568E-2</v>
      </c>
      <c r="AJ43" s="45">
        <f t="shared" si="25"/>
        <v>1.5386718273564748E-2</v>
      </c>
      <c r="AK43" s="45">
        <f t="shared" si="25"/>
        <v>-3.4632003641910547E-2</v>
      </c>
      <c r="AL43" s="45">
        <f t="shared" si="25"/>
        <v>-6.0494093384214409E-2</v>
      </c>
      <c r="AM43" s="45">
        <f t="shared" si="25"/>
        <v>-7.3447644249703403E-3</v>
      </c>
      <c r="AN43" s="45">
        <f t="shared" si="25"/>
        <v>-4.6202210997062343E-2</v>
      </c>
      <c r="AO43" s="45">
        <f t="shared" si="25"/>
        <v>1.0206482856435217E-2</v>
      </c>
      <c r="AP43" s="45">
        <f t="shared" si="25"/>
        <v>5.9905717033439387E-3</v>
      </c>
      <c r="AQ43" s="45">
        <f t="shared" si="25"/>
        <v>4.0138858256908438E-3</v>
      </c>
      <c r="AR43" s="45">
        <f t="shared" si="25"/>
        <v>2.3235814954778444E-3</v>
      </c>
      <c r="AS43" s="45">
        <f t="shared" si="25"/>
        <v>-5.7680974860395917E-2</v>
      </c>
      <c r="AT43" s="45">
        <f t="shared" si="25"/>
        <v>-4.3955173798129743E-2</v>
      </c>
      <c r="AU43" s="45">
        <f t="shared" si="25"/>
        <v>0.14320679807679859</v>
      </c>
      <c r="AV43" s="45">
        <f t="shared" si="25"/>
        <v>-3.9258911565148824E-2</v>
      </c>
      <c r="AW43" s="45">
        <f t="shared" si="25"/>
        <v>6.184249545519549E-3</v>
      </c>
      <c r="AX43" s="45">
        <f t="shared" si="25"/>
        <v>1.631045824397459E-2</v>
      </c>
    </row>
    <row r="44" spans="25:50">
      <c r="Y44" s="29" t="s">
        <v>3</v>
      </c>
      <c r="Z44" s="38"/>
      <c r="AA44" s="38"/>
      <c r="AB44" s="45">
        <f t="shared" ref="AB44:AX44" si="26">AB7/AA7-1</f>
        <v>-0.10236559898112008</v>
      </c>
      <c r="AC44" s="45">
        <f t="shared" si="26"/>
        <v>-0.10601291345787167</v>
      </c>
      <c r="AD44" s="45">
        <f t="shared" si="26"/>
        <v>-0.16165070334846499</v>
      </c>
      <c r="AE44" s="45">
        <f t="shared" si="26"/>
        <v>-0.13046456079562818</v>
      </c>
      <c r="AF44" s="45">
        <f t="shared" si="26"/>
        <v>-0.10004605942445566</v>
      </c>
      <c r="AG44" s="45">
        <f t="shared" si="26"/>
        <v>-0.12769186645740338</v>
      </c>
      <c r="AH44" s="45">
        <f t="shared" si="26"/>
        <v>-4.9995365800575842E-2</v>
      </c>
      <c r="AI44" s="45">
        <f t="shared" si="26"/>
        <v>-8.6785894585447165E-2</v>
      </c>
      <c r="AJ44" s="45">
        <f t="shared" si="26"/>
        <v>-3.026626731568216E-2</v>
      </c>
      <c r="AK44" s="45">
        <f t="shared" si="26"/>
        <v>-5.9079355281211554E-2</v>
      </c>
      <c r="AL44" s="45">
        <f t="shared" si="26"/>
        <v>-0.13011122705621248</v>
      </c>
      <c r="AM44" s="45">
        <f t="shared" si="26"/>
        <v>-0.34529930045198798</v>
      </c>
      <c r="AN44" s="45">
        <f t="shared" si="26"/>
        <v>-3.6599006740575701E-2</v>
      </c>
      <c r="AO44" s="45">
        <f t="shared" si="26"/>
        <v>-3.9104611197873118E-2</v>
      </c>
      <c r="AP44" s="45">
        <f t="shared" si="26"/>
        <v>1.7291115693465198E-3</v>
      </c>
      <c r="AQ44" s="45">
        <f t="shared" si="26"/>
        <v>8.1615739248790398E-3</v>
      </c>
      <c r="AR44" s="45">
        <f t="shared" si="26"/>
        <v>-5.105182443254197E-3</v>
      </c>
      <c r="AS44" s="45">
        <f t="shared" si="26"/>
        <v>-2.8442355010979581E-2</v>
      </c>
      <c r="AT44" s="45">
        <f t="shared" si="26"/>
        <v>-3.0773800515951133E-2</v>
      </c>
      <c r="AU44" s="45">
        <f t="shared" si="26"/>
        <v>-3.5142279459975057E-2</v>
      </c>
      <c r="AV44" s="45">
        <f t="shared" si="26"/>
        <v>-1.790401769972938E-2</v>
      </c>
      <c r="AW44" s="45">
        <f t="shared" si="26"/>
        <v>-1.899113758481108E-2</v>
      </c>
      <c r="AX44" s="45">
        <f t="shared" si="26"/>
        <v>-4.0150438523574472E-2</v>
      </c>
    </row>
    <row r="45" spans="25:50">
      <c r="Y45" s="540" t="s">
        <v>181</v>
      </c>
      <c r="Z45" s="429"/>
      <c r="AA45" s="429"/>
      <c r="AB45" s="544">
        <f t="shared" ref="AB45:AX45" si="27">AB8/AA8-1</f>
        <v>-3.711282036385799E-2</v>
      </c>
      <c r="AC45" s="544">
        <f t="shared" si="27"/>
        <v>-5.1365588498599846E-2</v>
      </c>
      <c r="AD45" s="544">
        <f t="shared" si="27"/>
        <v>-5.3171104775766143E-2</v>
      </c>
      <c r="AE45" s="544">
        <f t="shared" si="27"/>
        <v>7.0417079717723263E-2</v>
      </c>
      <c r="AF45" s="544">
        <f t="shared" si="27"/>
        <v>4.3429150183663001E-2</v>
      </c>
      <c r="AG45" s="544">
        <f t="shared" si="27"/>
        <v>-4.031524865675451E-2</v>
      </c>
      <c r="AH45" s="544">
        <f t="shared" si="27"/>
        <v>-9.289151286575037E-3</v>
      </c>
      <c r="AI45" s="544">
        <f t="shared" si="27"/>
        <v>-4.3689655950773676E-2</v>
      </c>
      <c r="AJ45" s="544">
        <f t="shared" si="27"/>
        <v>-1.2015248834554404E-2</v>
      </c>
      <c r="AK45" s="544">
        <f t="shared" si="27"/>
        <v>4.2471620882829741E-2</v>
      </c>
      <c r="AL45" s="544">
        <f t="shared" si="27"/>
        <v>-3.6745642437858494E-2</v>
      </c>
      <c r="AM45" s="544">
        <f t="shared" si="27"/>
        <v>2.1072168837084737E-2</v>
      </c>
      <c r="AN45" s="544">
        <f t="shared" si="27"/>
        <v>-5.0232282532211459E-2</v>
      </c>
      <c r="AO45" s="544">
        <f t="shared" si="27"/>
        <v>6.9337094239963815E-2</v>
      </c>
      <c r="AP45" s="544">
        <f t="shared" si="27"/>
        <v>2.1520382391144732E-3</v>
      </c>
      <c r="AQ45" s="544">
        <f t="shared" si="27"/>
        <v>1.4318091848332104E-2</v>
      </c>
      <c r="AR45" s="544">
        <f t="shared" si="27"/>
        <v>-6.7084978658202954E-2</v>
      </c>
      <c r="AS45" s="544">
        <f t="shared" si="27"/>
        <v>-2.5356769750843E-2</v>
      </c>
      <c r="AT45" s="544">
        <f t="shared" si="27"/>
        <v>3.2561639438118295E-2</v>
      </c>
      <c r="AU45" s="544">
        <f t="shared" si="27"/>
        <v>5.0175423858832779E-2</v>
      </c>
      <c r="AV45" s="544">
        <f t="shared" si="27"/>
        <v>-5.5085036816054922E-3</v>
      </c>
      <c r="AW45" s="544">
        <f t="shared" si="27"/>
        <v>-0.13889999452535529</v>
      </c>
      <c r="AX45" s="544">
        <f t="shared" si="27"/>
        <v>3.4117741526447087E-3</v>
      </c>
    </row>
    <row r="46" spans="25:50">
      <c r="Y46" s="29" t="s">
        <v>1</v>
      </c>
      <c r="Z46" s="38"/>
      <c r="AA46" s="38"/>
      <c r="AB46" s="45">
        <f t="shared" ref="AB46:AX46" si="28">AB9/AA9-1</f>
        <v>4.0604367613084058E-3</v>
      </c>
      <c r="AC46" s="45">
        <f t="shared" si="28"/>
        <v>1.5203854532400696E-2</v>
      </c>
      <c r="AD46" s="45">
        <f t="shared" si="28"/>
        <v>-1.6432733145638201E-3</v>
      </c>
      <c r="AE46" s="45">
        <f t="shared" si="28"/>
        <v>4.6579944400402251E-3</v>
      </c>
      <c r="AF46" s="45">
        <f t="shared" si="28"/>
        <v>-2.4036483525986641E-2</v>
      </c>
      <c r="AG46" s="45">
        <f t="shared" si="28"/>
        <v>-3.4198793768484226E-2</v>
      </c>
      <c r="AH46" s="45">
        <f t="shared" si="28"/>
        <v>-8.3700867128231327E-3</v>
      </c>
      <c r="AI46" s="45">
        <f t="shared" si="28"/>
        <v>-3.7374016222923356E-2</v>
      </c>
      <c r="AJ46" s="45">
        <f t="shared" si="28"/>
        <v>-8.9270315970826353E-3</v>
      </c>
      <c r="AK46" s="45">
        <f t="shared" si="28"/>
        <v>-1.2418743214265726E-2</v>
      </c>
      <c r="AL46" s="45">
        <f t="shared" si="28"/>
        <v>-1.358675358851813E-2</v>
      </c>
      <c r="AM46" s="45">
        <f t="shared" si="28"/>
        <v>-8.817894902263923E-3</v>
      </c>
      <c r="AN46" s="45">
        <f t="shared" si="28"/>
        <v>-1.4154043203539524E-2</v>
      </c>
      <c r="AO46" s="45">
        <f t="shared" si="28"/>
        <v>-5.6011203421553191E-3</v>
      </c>
      <c r="AP46" s="45">
        <f t="shared" si="28"/>
        <v>-1.7441543314887786E-3</v>
      </c>
      <c r="AQ46" s="45">
        <f t="shared" si="28"/>
        <v>-6.8636653917358847E-3</v>
      </c>
      <c r="AR46" s="45">
        <f t="shared" si="28"/>
        <v>-4.725866323492145E-3</v>
      </c>
      <c r="AS46" s="45">
        <f t="shared" si="28"/>
        <v>-1.2267176498380383E-2</v>
      </c>
      <c r="AT46" s="45">
        <f t="shared" si="28"/>
        <v>-1.2001371987943599E-2</v>
      </c>
      <c r="AU46" s="45">
        <f t="shared" si="28"/>
        <v>-2.1711136488608229E-2</v>
      </c>
      <c r="AV46" s="45">
        <f t="shared" si="28"/>
        <v>-8.4776214450571485E-3</v>
      </c>
      <c r="AW46" s="45">
        <f t="shared" si="28"/>
        <v>-6.8393503661786648E-3</v>
      </c>
      <c r="AX46" s="45">
        <f t="shared" si="28"/>
        <v>-1.1067710560795807E-2</v>
      </c>
    </row>
    <row r="47" spans="25:50" ht="14.4" thickBot="1">
      <c r="Y47" s="30" t="s">
        <v>2</v>
      </c>
      <c r="Z47" s="49"/>
      <c r="AA47" s="49"/>
      <c r="AB47" s="46">
        <f t="shared" ref="AB47:AX47" si="29">AB10/AA10-1</f>
        <v>-1.3297800921989955E-2</v>
      </c>
      <c r="AC47" s="46">
        <f t="shared" si="29"/>
        <v>-5.1929196108867481E-3</v>
      </c>
      <c r="AD47" s="46">
        <f t="shared" si="29"/>
        <v>-1.7025976462513137E-2</v>
      </c>
      <c r="AE47" s="46">
        <f t="shared" si="29"/>
        <v>-1.5830825575626539E-2</v>
      </c>
      <c r="AF47" s="46">
        <f t="shared" si="29"/>
        <v>-2.5290785810587191E-2</v>
      </c>
      <c r="AG47" s="46">
        <f t="shared" si="29"/>
        <v>-2.4334267329998216E-2</v>
      </c>
      <c r="AH47" s="46">
        <f t="shared" si="29"/>
        <v>-2.8033607156418228E-2</v>
      </c>
      <c r="AI47" s="46">
        <f t="shared" si="29"/>
        <v>-3.5607641816306934E-2</v>
      </c>
      <c r="AJ47" s="46">
        <f t="shared" si="29"/>
        <v>-3.2609170107600782E-2</v>
      </c>
      <c r="AK47" s="46">
        <f t="shared" si="29"/>
        <v>-3.0957022774649179E-2</v>
      </c>
      <c r="AL47" s="46">
        <f t="shared" si="29"/>
        <v>-5.773997629211236E-2</v>
      </c>
      <c r="AM47" s="46">
        <f t="shared" si="29"/>
        <v>-3.4579690791733841E-2</v>
      </c>
      <c r="AN47" s="46">
        <f t="shared" si="29"/>
        <v>-3.3716417160376766E-2</v>
      </c>
      <c r="AO47" s="46">
        <f t="shared" si="29"/>
        <v>-4.0797084670675887E-2</v>
      </c>
      <c r="AP47" s="46">
        <f t="shared" si="29"/>
        <v>-3.9233327804081619E-2</v>
      </c>
      <c r="AQ47" s="46">
        <f t="shared" si="29"/>
        <v>-4.4116213403177285E-2</v>
      </c>
      <c r="AR47" s="46">
        <f t="shared" si="29"/>
        <v>-4.7047644470812111E-2</v>
      </c>
      <c r="AS47" s="46">
        <f t="shared" si="29"/>
        <v>-4.3002953296597424E-2</v>
      </c>
      <c r="AT47" s="46">
        <f t="shared" si="29"/>
        <v>-5.0191675381572654E-2</v>
      </c>
      <c r="AU47" s="46">
        <f t="shared" si="29"/>
        <v>-5.5432349851171736E-2</v>
      </c>
      <c r="AV47" s="46">
        <f t="shared" si="29"/>
        <v>-3.7456296319549387E-2</v>
      </c>
      <c r="AW47" s="46">
        <f t="shared" si="29"/>
        <v>-4.6011844529751045E-2</v>
      </c>
      <c r="AX47" s="46">
        <f t="shared" si="29"/>
        <v>-3.4368557294563562E-2</v>
      </c>
    </row>
    <row r="48" spans="25:50" ht="14.4" thickTop="1">
      <c r="Y48" s="31" t="s">
        <v>5</v>
      </c>
      <c r="Z48" s="50"/>
      <c r="AA48" s="50"/>
      <c r="AB48" s="47">
        <f t="shared" ref="AB48:AX48" si="30">AB11/AA11-1</f>
        <v>-1.4586432368623892E-2</v>
      </c>
      <c r="AC48" s="47">
        <f t="shared" si="30"/>
        <v>-5.4414368411200842E-3</v>
      </c>
      <c r="AD48" s="47">
        <f t="shared" si="30"/>
        <v>-2.1944013222454761E-2</v>
      </c>
      <c r="AE48" s="47">
        <f t="shared" si="30"/>
        <v>-1.3460126143576834E-2</v>
      </c>
      <c r="AF48" s="47">
        <f t="shared" si="30"/>
        <v>-2.8246345636844139E-2</v>
      </c>
      <c r="AG48" s="47">
        <f t="shared" si="30"/>
        <v>-3.6885660432541378E-2</v>
      </c>
      <c r="AH48" s="47">
        <f t="shared" si="30"/>
        <v>-1.8875417776130443E-2</v>
      </c>
      <c r="AI48" s="47">
        <f t="shared" si="30"/>
        <v>-3.9699690359907946E-2</v>
      </c>
      <c r="AJ48" s="47">
        <f t="shared" si="30"/>
        <v>-1.6596365378219402E-2</v>
      </c>
      <c r="AK48" s="47">
        <f t="shared" si="30"/>
        <v>-2.1567127169334954E-2</v>
      </c>
      <c r="AL48" s="47">
        <f t="shared" si="30"/>
        <v>-3.5288287125518569E-2</v>
      </c>
      <c r="AM48" s="47">
        <f t="shared" si="30"/>
        <v>-3.3301706235720707E-2</v>
      </c>
      <c r="AN48" s="47">
        <f t="shared" si="30"/>
        <v>-2.1983265182126011E-2</v>
      </c>
      <c r="AO48" s="47">
        <f t="shared" si="30"/>
        <v>-1.622927139452679E-2</v>
      </c>
      <c r="AP48" s="47">
        <f t="shared" si="30"/>
        <v>-1.19434151072495E-2</v>
      </c>
      <c r="AQ48" s="47">
        <f t="shared" si="30"/>
        <v>-1.6154099102531627E-2</v>
      </c>
      <c r="AR48" s="47">
        <f t="shared" si="30"/>
        <v>-1.5905880683839357E-2</v>
      </c>
      <c r="AS48" s="47">
        <f t="shared" si="30"/>
        <v>-2.2684357945390921E-2</v>
      </c>
      <c r="AT48" s="47">
        <f t="shared" si="30"/>
        <v>-2.3522654700386614E-2</v>
      </c>
      <c r="AU48" s="47">
        <f t="shared" si="30"/>
        <v>-2.3952906498278859E-2</v>
      </c>
      <c r="AV48" s="47">
        <f t="shared" si="30"/>
        <v>-1.7111567919325665E-2</v>
      </c>
      <c r="AW48" s="47">
        <f t="shared" si="30"/>
        <v>-1.6120045033063746E-2</v>
      </c>
      <c r="AX48" s="47">
        <f t="shared" si="30"/>
        <v>-1.6060027092857254E-2</v>
      </c>
    </row>
    <row r="53" spans="25:57" ht="16.2">
      <c r="Y53" s="37" t="s">
        <v>99</v>
      </c>
    </row>
    <row r="54" spans="25:57">
      <c r="Y54" s="232"/>
      <c r="Z54" s="231"/>
      <c r="AA54" s="232">
        <v>1990</v>
      </c>
      <c r="AB54" s="232">
        <f t="shared" ref="AB54:BE54" si="31">AA54+1</f>
        <v>1991</v>
      </c>
      <c r="AC54" s="232">
        <f t="shared" si="31"/>
        <v>1992</v>
      </c>
      <c r="AD54" s="232">
        <f t="shared" si="31"/>
        <v>1993</v>
      </c>
      <c r="AE54" s="232">
        <f t="shared" si="31"/>
        <v>1994</v>
      </c>
      <c r="AF54" s="232">
        <f t="shared" si="31"/>
        <v>1995</v>
      </c>
      <c r="AG54" s="232">
        <f t="shared" si="31"/>
        <v>1996</v>
      </c>
      <c r="AH54" s="232">
        <f t="shared" si="31"/>
        <v>1997</v>
      </c>
      <c r="AI54" s="232">
        <f t="shared" si="31"/>
        <v>1998</v>
      </c>
      <c r="AJ54" s="232">
        <f t="shared" si="31"/>
        <v>1999</v>
      </c>
      <c r="AK54" s="232">
        <f t="shared" si="31"/>
        <v>2000</v>
      </c>
      <c r="AL54" s="232">
        <f t="shared" si="31"/>
        <v>2001</v>
      </c>
      <c r="AM54" s="232">
        <f t="shared" si="31"/>
        <v>2002</v>
      </c>
      <c r="AN54" s="232">
        <f t="shared" si="31"/>
        <v>2003</v>
      </c>
      <c r="AO54" s="232">
        <f t="shared" si="31"/>
        <v>2004</v>
      </c>
      <c r="AP54" s="232">
        <f t="shared" si="31"/>
        <v>2005</v>
      </c>
      <c r="AQ54" s="232">
        <f t="shared" si="31"/>
        <v>2006</v>
      </c>
      <c r="AR54" s="232">
        <f t="shared" si="31"/>
        <v>2007</v>
      </c>
      <c r="AS54" s="233">
        <v>2008</v>
      </c>
      <c r="AT54" s="233">
        <v>2009</v>
      </c>
      <c r="AU54" s="233">
        <v>2010</v>
      </c>
      <c r="AV54" s="233">
        <v>2011</v>
      </c>
      <c r="AW54" s="233">
        <v>2012</v>
      </c>
      <c r="AX54" s="233">
        <v>2013</v>
      </c>
      <c r="AY54" s="40">
        <f t="shared" si="31"/>
        <v>2014</v>
      </c>
      <c r="AZ54" s="40">
        <f t="shared" si="31"/>
        <v>2015</v>
      </c>
      <c r="BA54" s="40">
        <f t="shared" si="31"/>
        <v>2016</v>
      </c>
      <c r="BB54" s="40">
        <f t="shared" si="31"/>
        <v>2017</v>
      </c>
      <c r="BC54" s="40">
        <f t="shared" si="31"/>
        <v>2018</v>
      </c>
      <c r="BD54" s="40">
        <f t="shared" si="31"/>
        <v>2019</v>
      </c>
      <c r="BE54" s="40">
        <f t="shared" si="31"/>
        <v>2020</v>
      </c>
    </row>
    <row r="55" spans="25:57">
      <c r="Y55" s="29" t="s">
        <v>4</v>
      </c>
      <c r="Z55" s="41"/>
      <c r="AA55" s="41">
        <f t="shared" ref="AA55:AX55" si="32">AA6/25</f>
        <v>53.256225928687954</v>
      </c>
      <c r="AB55" s="41">
        <f t="shared" si="32"/>
        <v>53.26713274947322</v>
      </c>
      <c r="AC55" s="41">
        <f t="shared" si="32"/>
        <v>53.038771859938812</v>
      </c>
      <c r="AD55" s="41">
        <f t="shared" si="32"/>
        <v>54.000208162712212</v>
      </c>
      <c r="AE55" s="41">
        <f t="shared" si="32"/>
        <v>53.962152874379754</v>
      </c>
      <c r="AF55" s="41">
        <f t="shared" si="32"/>
        <v>55.504266225384839</v>
      </c>
      <c r="AG55" s="41">
        <f t="shared" si="32"/>
        <v>54.947203548698127</v>
      </c>
      <c r="AH55" s="41">
        <f t="shared" si="32"/>
        <v>52.075453780119325</v>
      </c>
      <c r="AI55" s="41">
        <f t="shared" si="32"/>
        <v>50.419856494306032</v>
      </c>
      <c r="AJ55" s="41">
        <f t="shared" si="32"/>
        <v>51.19565262157748</v>
      </c>
      <c r="AK55" s="41">
        <f t="shared" si="32"/>
        <v>49.422644593537022</v>
      </c>
      <c r="AL55" s="41">
        <f t="shared" si="32"/>
        <v>46.432866516200754</v>
      </c>
      <c r="AM55" s="41">
        <f t="shared" si="32"/>
        <v>46.091828050063171</v>
      </c>
      <c r="AN55" s="41">
        <f t="shared" si="32"/>
        <v>43.96228368525383</v>
      </c>
      <c r="AO55" s="41">
        <f t="shared" si="32"/>
        <v>44.410983980017114</v>
      </c>
      <c r="AP55" s="41">
        <f t="shared" si="32"/>
        <v>44.677031163965466</v>
      </c>
      <c r="AQ55" s="41">
        <f t="shared" si="32"/>
        <v>44.856359666088458</v>
      </c>
      <c r="AR55" s="41">
        <f t="shared" si="32"/>
        <v>44.960587073363079</v>
      </c>
      <c r="AS55" s="41">
        <f t="shared" si="32"/>
        <v>42.367216580675773</v>
      </c>
      <c r="AT55" s="41">
        <f t="shared" si="32"/>
        <v>40.504958212529168</v>
      </c>
      <c r="AU55" s="41">
        <f t="shared" si="32"/>
        <v>46.30554358437999</v>
      </c>
      <c r="AV55" s="41">
        <f t="shared" si="32"/>
        <v>44.487638343824671</v>
      </c>
      <c r="AW55" s="41">
        <f t="shared" si="32"/>
        <v>44.762761001033702</v>
      </c>
      <c r="AX55" s="41">
        <f t="shared" si="32"/>
        <v>45.492862145226084</v>
      </c>
      <c r="AY55" s="41"/>
      <c r="AZ55" s="41"/>
      <c r="BA55" s="41"/>
      <c r="BB55" s="41"/>
      <c r="BC55" s="41"/>
      <c r="BD55" s="41"/>
      <c r="BE55" s="41"/>
    </row>
    <row r="56" spans="25:57">
      <c r="Y56" s="29" t="s">
        <v>3</v>
      </c>
      <c r="Z56" s="41"/>
      <c r="AA56" s="41">
        <f t="shared" ref="AA56:AX56" si="33">AA7/25</f>
        <v>196.4518686118835</v>
      </c>
      <c r="AB56" s="41">
        <f t="shared" si="33"/>
        <v>176.34195541046773</v>
      </c>
      <c r="AC56" s="41">
        <f t="shared" si="33"/>
        <v>157.64743095254596</v>
      </c>
      <c r="AD56" s="41">
        <f t="shared" si="33"/>
        <v>132.16361285798834</v>
      </c>
      <c r="AE56" s="41">
        <f t="shared" si="33"/>
        <v>114.92094515330746</v>
      </c>
      <c r="AF56" s="41">
        <f t="shared" si="33"/>
        <v>103.42355744538504</v>
      </c>
      <c r="AG56" s="41">
        <f t="shared" si="33"/>
        <v>90.217210359519356</v>
      </c>
      <c r="AH56" s="41">
        <f t="shared" si="33"/>
        <v>85.706767926087693</v>
      </c>
      <c r="AI56" s="41">
        <f t="shared" si="33"/>
        <v>78.268629399594857</v>
      </c>
      <c r="AJ56" s="41">
        <f t="shared" si="33"/>
        <v>75.899730139754652</v>
      </c>
      <c r="AK56" s="41">
        <f t="shared" si="33"/>
        <v>71.415623017080009</v>
      </c>
      <c r="AL56" s="41">
        <f t="shared" si="33"/>
        <v>62.123648675343837</v>
      </c>
      <c r="AM56" s="41">
        <f t="shared" si="33"/>
        <v>40.67239624622254</v>
      </c>
      <c r="AN56" s="41">
        <f t="shared" si="33"/>
        <v>39.183826941851677</v>
      </c>
      <c r="AO56" s="41">
        <f t="shared" si="33"/>
        <v>37.651558624045819</v>
      </c>
      <c r="AP56" s="41">
        <f t="shared" si="33"/>
        <v>37.716662369666587</v>
      </c>
      <c r="AQ56" s="41">
        <f t="shared" si="33"/>
        <v>38.024489697796326</v>
      </c>
      <c r="AR56" s="41">
        <f t="shared" si="33"/>
        <v>37.830367740577437</v>
      </c>
      <c r="AS56" s="41">
        <f t="shared" si="33"/>
        <v>36.754382991104023</v>
      </c>
      <c r="AT56" s="41">
        <f t="shared" si="33"/>
        <v>35.623310940848917</v>
      </c>
      <c r="AU56" s="41">
        <f t="shared" si="33"/>
        <v>34.37142659247602</v>
      </c>
      <c r="AV56" s="41">
        <f t="shared" si="33"/>
        <v>33.756039962399377</v>
      </c>
      <c r="AW56" s="41">
        <f t="shared" si="33"/>
        <v>33.114974363155071</v>
      </c>
      <c r="AX56" s="41">
        <f t="shared" si="33"/>
        <v>31.785393620777469</v>
      </c>
      <c r="AY56" s="41"/>
      <c r="AZ56" s="41"/>
      <c r="BA56" s="41"/>
      <c r="BB56" s="41"/>
      <c r="BC56" s="41"/>
      <c r="BD56" s="41"/>
      <c r="BE56" s="41"/>
    </row>
    <row r="57" spans="25:57" ht="14.4" thickBot="1">
      <c r="Y57" s="540" t="s">
        <v>181</v>
      </c>
      <c r="Z57" s="44"/>
      <c r="AA57" s="44">
        <f t="shared" ref="AA57:AX57" si="34">AA8/25</f>
        <v>2.3961922583120003</v>
      </c>
      <c r="AB57" s="44">
        <f t="shared" si="34"/>
        <v>2.3072628054719999</v>
      </c>
      <c r="AC57" s="44">
        <f t="shared" si="34"/>
        <v>2.1887488936480004</v>
      </c>
      <c r="AD57" s="44">
        <f t="shared" si="34"/>
        <v>2.0723706968960003</v>
      </c>
      <c r="AE57" s="44">
        <f t="shared" si="34"/>
        <v>2.2183009894639998</v>
      </c>
      <c r="AF57" s="44">
        <f t="shared" si="34"/>
        <v>2.3146399162879998</v>
      </c>
      <c r="AG57" s="44">
        <f t="shared" si="34"/>
        <v>2.2213246325119997</v>
      </c>
      <c r="AH57" s="44">
        <f t="shared" si="34"/>
        <v>2.2006904119440001</v>
      </c>
      <c r="AI57" s="44">
        <f t="shared" si="34"/>
        <v>2.1045430049920002</v>
      </c>
      <c r="AJ57" s="44">
        <f t="shared" si="34"/>
        <v>2.0792563971040003</v>
      </c>
      <c r="AK57" s="44">
        <f t="shared" si="34"/>
        <v>2.16756578652</v>
      </c>
      <c r="AL57" s="44">
        <f t="shared" si="34"/>
        <v>2.0879171891680004</v>
      </c>
      <c r="AM57" s="44">
        <f t="shared" si="34"/>
        <v>2.1319141326960001</v>
      </c>
      <c r="AN57" s="44">
        <f t="shared" si="34"/>
        <v>2.0248232196479998</v>
      </c>
      <c r="AO57" s="44">
        <f t="shared" si="34"/>
        <v>2.165218578048</v>
      </c>
      <c r="AP57" s="44">
        <f t="shared" si="34"/>
        <v>2.1698782112240003</v>
      </c>
      <c r="AQ57" s="44">
        <f t="shared" si="34"/>
        <v>2.200946726752</v>
      </c>
      <c r="AR57" s="44">
        <f t="shared" si="34"/>
        <v>2.0532962625600004</v>
      </c>
      <c r="AS57" s="44">
        <f t="shared" si="34"/>
        <v>2.0012313019999999</v>
      </c>
      <c r="AT57" s="44">
        <f t="shared" si="34"/>
        <v>2.0663946740879999</v>
      </c>
      <c r="AU57" s="44">
        <f t="shared" si="34"/>
        <v>2.17007690272</v>
      </c>
      <c r="AV57" s="44">
        <f t="shared" si="34"/>
        <v>2.1581230261119999</v>
      </c>
      <c r="AW57" s="44">
        <f t="shared" si="34"/>
        <v>1.8583597495999999</v>
      </c>
      <c r="AX57" s="44">
        <f t="shared" si="34"/>
        <v>1.8647000533600004</v>
      </c>
      <c r="AY57" s="42"/>
      <c r="AZ57" s="42"/>
      <c r="BA57" s="42"/>
      <c r="BB57" s="42"/>
      <c r="BC57" s="42"/>
      <c r="BD57" s="42"/>
      <c r="BE57" s="42"/>
    </row>
    <row r="58" spans="25:57" ht="14.4" thickTop="1">
      <c r="Y58" s="29" t="s">
        <v>1</v>
      </c>
      <c r="Z58" s="41"/>
      <c r="AA58" s="41">
        <f t="shared" ref="AA58:AX58" si="35">AA9/25</f>
        <v>851.97585312272076</v>
      </c>
      <c r="AB58" s="41">
        <f t="shared" si="35"/>
        <v>855.43524719648735</v>
      </c>
      <c r="AC58" s="41">
        <f t="shared" si="35"/>
        <v>868.44116025675089</v>
      </c>
      <c r="AD58" s="41">
        <f t="shared" si="35"/>
        <v>867.01407407283216</v>
      </c>
      <c r="AE58" s="41">
        <f t="shared" si="35"/>
        <v>871.05262080930004</v>
      </c>
      <c r="AF58" s="41">
        <f t="shared" si="35"/>
        <v>850.11557883894977</v>
      </c>
      <c r="AG58" s="41">
        <f t="shared" si="35"/>
        <v>821.04265147886099</v>
      </c>
      <c r="AH58" s="41">
        <f t="shared" si="35"/>
        <v>814.17045329105667</v>
      </c>
      <c r="AI58" s="41">
        <f t="shared" si="35"/>
        <v>783.74163356153178</v>
      </c>
      <c r="AJ58" s="41">
        <f t="shared" si="35"/>
        <v>776.74514723477887</v>
      </c>
      <c r="AK58" s="41">
        <f t="shared" si="35"/>
        <v>767.09894870834307</v>
      </c>
      <c r="AL58" s="41">
        <f t="shared" si="35"/>
        <v>756.67656431423154</v>
      </c>
      <c r="AM58" s="41">
        <f t="shared" si="35"/>
        <v>750.00426989510242</v>
      </c>
      <c r="AN58" s="41">
        <f t="shared" si="35"/>
        <v>739.38867705616804</v>
      </c>
      <c r="AO58" s="41">
        <f t="shared" si="35"/>
        <v>735.24727209634943</v>
      </c>
      <c r="AP58" s="41">
        <f t="shared" si="35"/>
        <v>733.9648873820073</v>
      </c>
      <c r="AQ58" s="41">
        <f t="shared" si="35"/>
        <v>728.9271979857341</v>
      </c>
      <c r="AR58" s="41">
        <f t="shared" si="35"/>
        <v>725.48238548849577</v>
      </c>
      <c r="AS58" s="41">
        <f t="shared" si="35"/>
        <v>716.5827650192424</v>
      </c>
      <c r="AT58" s="41">
        <f t="shared" si="35"/>
        <v>707.98278869609726</v>
      </c>
      <c r="AU58" s="41">
        <f t="shared" si="35"/>
        <v>692.61167773913087</v>
      </c>
      <c r="AV58" s="41">
        <f t="shared" si="35"/>
        <v>686.73997812683263</v>
      </c>
      <c r="AW58" s="41">
        <f t="shared" si="35"/>
        <v>682.04312280596127</v>
      </c>
      <c r="AX58" s="41">
        <f t="shared" si="35"/>
        <v>674.49446693276366</v>
      </c>
      <c r="AY58" s="41"/>
      <c r="AZ58" s="41"/>
      <c r="BA58" s="41"/>
      <c r="BB58" s="41"/>
      <c r="BC58" s="41"/>
      <c r="BD58" s="41"/>
      <c r="BE58" s="41"/>
    </row>
    <row r="59" spans="25:57" ht="14.4" thickBot="1">
      <c r="Y59" s="30" t="s">
        <v>2</v>
      </c>
      <c r="Z59" s="42"/>
      <c r="AA59" s="42">
        <f t="shared" ref="AA59:AX59" si="36">AA10/25</f>
        <v>484.1969911775289</v>
      </c>
      <c r="AB59" s="42">
        <f t="shared" si="36"/>
        <v>477.75823598182359</v>
      </c>
      <c r="AC59" s="42">
        <f t="shared" si="36"/>
        <v>475.27727586893093</v>
      </c>
      <c r="AD59" s="42">
        <f t="shared" si="36"/>
        <v>467.18521615681914</v>
      </c>
      <c r="AE59" s="42">
        <f t="shared" si="36"/>
        <v>459.78928848832919</v>
      </c>
      <c r="AF59" s="42">
        <f t="shared" si="36"/>
        <v>448.16085607516857</v>
      </c>
      <c r="AG59" s="42">
        <f t="shared" si="36"/>
        <v>437.25518999659454</v>
      </c>
      <c r="AH59" s="42">
        <f t="shared" si="36"/>
        <v>424.99734977312505</v>
      </c>
      <c r="AI59" s="42">
        <f t="shared" si="36"/>
        <v>409.86419636952382</v>
      </c>
      <c r="AJ59" s="42">
        <f t="shared" si="36"/>
        <v>396.49886506909496</v>
      </c>
      <c r="AK59" s="42">
        <f t="shared" si="36"/>
        <v>384.22444067302843</v>
      </c>
      <c r="AL59" s="42">
        <f t="shared" si="36"/>
        <v>362.03933057771764</v>
      </c>
      <c r="AM59" s="42">
        <f t="shared" si="36"/>
        <v>349.52012247189384</v>
      </c>
      <c r="AN59" s="42">
        <f t="shared" si="36"/>
        <v>337.7355562166855</v>
      </c>
      <c r="AO59" s="42">
        <f t="shared" si="36"/>
        <v>323.9569301334156</v>
      </c>
      <c r="AP59" s="42">
        <f t="shared" si="36"/>
        <v>311.24702169908733</v>
      </c>
      <c r="AQ59" s="42">
        <f t="shared" si="36"/>
        <v>297.51598166870707</v>
      </c>
      <c r="AR59" s="42">
        <f t="shared" si="36"/>
        <v>283.51855553877306</v>
      </c>
      <c r="AS59" s="42">
        <f t="shared" si="36"/>
        <v>271.32642033622045</v>
      </c>
      <c r="AT59" s="42">
        <f t="shared" si="36"/>
        <v>257.70809272426072</v>
      </c>
      <c r="AU59" s="42">
        <f t="shared" si="36"/>
        <v>243.42272756889128</v>
      </c>
      <c r="AV59" s="42">
        <f t="shared" si="36"/>
        <v>234.30501375415795</v>
      </c>
      <c r="AW59" s="42">
        <f t="shared" si="36"/>
        <v>223.52420788876046</v>
      </c>
      <c r="AX59" s="42">
        <f t="shared" si="36"/>
        <v>215.84200334321366</v>
      </c>
      <c r="AY59" s="41"/>
      <c r="AZ59" s="41"/>
      <c r="BA59" s="41"/>
      <c r="BB59" s="41"/>
      <c r="BC59" s="41"/>
      <c r="BD59" s="41"/>
      <c r="BE59" s="41"/>
    </row>
    <row r="60" spans="25:57" ht="14.4" thickTop="1">
      <c r="Y60" s="31" t="s">
        <v>5</v>
      </c>
      <c r="Z60" s="111"/>
      <c r="AA60" s="111">
        <f t="shared" ref="AA60:AX60" si="37">SUM(AA55:AA57)</f>
        <v>252.10428679888344</v>
      </c>
      <c r="AB60" s="111">
        <f t="shared" si="37"/>
        <v>231.91635096541293</v>
      </c>
      <c r="AC60" s="111">
        <f t="shared" si="37"/>
        <v>212.87495170613278</v>
      </c>
      <c r="AD60" s="111">
        <f t="shared" si="37"/>
        <v>188.23619171759654</v>
      </c>
      <c r="AE60" s="111">
        <f t="shared" si="37"/>
        <v>171.10139901715121</v>
      </c>
      <c r="AF60" s="111">
        <f t="shared" si="37"/>
        <v>161.2424635870579</v>
      </c>
      <c r="AG60" s="111">
        <f t="shared" si="37"/>
        <v>147.38573854072948</v>
      </c>
      <c r="AH60" s="111">
        <f t="shared" si="37"/>
        <v>139.98291211815103</v>
      </c>
      <c r="AI60" s="111">
        <f t="shared" si="37"/>
        <v>130.79302889889289</v>
      </c>
      <c r="AJ60" s="111">
        <f t="shared" si="37"/>
        <v>129.17463915843612</v>
      </c>
      <c r="AK60" s="111">
        <f t="shared" si="37"/>
        <v>123.00583339713704</v>
      </c>
      <c r="AL60" s="111">
        <f t="shared" si="37"/>
        <v>110.64443238071259</v>
      </c>
      <c r="AM60" s="43">
        <f t="shared" si="37"/>
        <v>88.8961384289817</v>
      </c>
      <c r="AN60" s="43">
        <f t="shared" si="37"/>
        <v>85.170933846753513</v>
      </c>
      <c r="AO60" s="43">
        <f t="shared" si="37"/>
        <v>84.227761182110939</v>
      </c>
      <c r="AP60" s="43">
        <f t="shared" si="37"/>
        <v>84.563571744856048</v>
      </c>
      <c r="AQ60" s="43">
        <f t="shared" si="37"/>
        <v>85.081796090636772</v>
      </c>
      <c r="AR60" s="43">
        <f t="shared" si="37"/>
        <v>84.844251076500512</v>
      </c>
      <c r="AS60" s="43">
        <f t="shared" si="37"/>
        <v>81.12283087377979</v>
      </c>
      <c r="AT60" s="43">
        <f t="shared" si="37"/>
        <v>78.194663827466087</v>
      </c>
      <c r="AU60" s="43">
        <f t="shared" si="37"/>
        <v>82.847047079576001</v>
      </c>
      <c r="AV60" s="43">
        <f t="shared" si="37"/>
        <v>80.401801332336035</v>
      </c>
      <c r="AW60" s="43">
        <f t="shared" si="37"/>
        <v>79.736095113788764</v>
      </c>
      <c r="AX60" s="43">
        <f t="shared" si="37"/>
        <v>79.14295581936355</v>
      </c>
      <c r="AY60" s="43"/>
      <c r="AZ60" s="43"/>
      <c r="BA60" s="43"/>
      <c r="BB60" s="43"/>
      <c r="BC60" s="43"/>
      <c r="BD60" s="43"/>
      <c r="BE60" s="43"/>
    </row>
  </sheetData>
  <phoneticPr fontId="9"/>
  <pageMargins left="0.42" right="0.53" top="0.56000000000000005" bottom="0.57999999999999996" header="0.51181102362204722" footer="0.51181102362204722"/>
  <pageSetup paperSize="9" scale="45" orientation="landscape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2</vt:i4>
      </vt:variant>
    </vt:vector>
  </HeadingPairs>
  <TitlesOfParts>
    <vt:vector size="13" baseType="lpstr">
      <vt:lpstr>0) Contents</vt:lpstr>
      <vt:lpstr>0.1)  計量単位</vt:lpstr>
      <vt:lpstr>1) Total</vt:lpstr>
      <vt:lpstr>2) CO2-Sector</vt:lpstr>
      <vt:lpstr>3) Allocated_CO2-Sector</vt:lpstr>
      <vt:lpstr>4) CO2-Share-1990</vt:lpstr>
      <vt:lpstr>5) CO2-Share-2005</vt:lpstr>
      <vt:lpstr>6) CO2-Share-2013</vt:lpstr>
      <vt:lpstr>7) CH4</vt:lpstr>
      <vt:lpstr>8) N2O</vt:lpstr>
      <vt:lpstr>9) F-gas</vt:lpstr>
      <vt:lpstr>'0) Contents'!Print_Area</vt:lpstr>
      <vt:lpstr>'1) Total'!Print_Area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GIO</dc:creator>
  <cp:lastModifiedBy>k.ishigami</cp:lastModifiedBy>
  <cp:lastPrinted>2009-10-23T11:19:49Z</cp:lastPrinted>
  <dcterms:created xsi:type="dcterms:W3CDTF">2003-03-19T00:52:35Z</dcterms:created>
  <dcterms:modified xsi:type="dcterms:W3CDTF">2014-12-03T08:45:21Z</dcterms:modified>
</cp:coreProperties>
</file>